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24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<sst xmlns="http://schemas.openxmlformats.org/spreadsheetml/2006/main" count="143" uniqueCount="89">
  <si>
    <t>руб.</t>
  </si>
  <si>
    <t/>
  </si>
  <si>
    <t>Бюджетополучатель</t>
  </si>
  <si>
    <t>КОСГУ</t>
  </si>
  <si>
    <t>211</t>
  </si>
  <si>
    <t>213</t>
  </si>
  <si>
    <t>МОУ ДОД  "Детская школа искусств"</t>
  </si>
  <si>
    <t>МОУ ДОД "ДМШ"</t>
  </si>
  <si>
    <t>МОУ ДОД "ДЮСШ"</t>
  </si>
  <si>
    <t>МУ ДОД "ДДТ"</t>
  </si>
  <si>
    <t>МУ ДОД "ЦДЮТЭ "Кальцит""</t>
  </si>
  <si>
    <t>МУ ДОД ДДТ "Юность"</t>
  </si>
  <si>
    <t>МУДОД "ДДЮ "Импульс"</t>
  </si>
  <si>
    <t>МУДОД "ДЮН"</t>
  </si>
  <si>
    <t>МУДОД "СТТД"</t>
  </si>
  <si>
    <t>Фактическое исполнение на 31.12.2011 года</t>
  </si>
  <si>
    <t>Лимиты на 31.12.2011 года</t>
  </si>
  <si>
    <t>МОУ ДОД "ДМШ" п.В-Вильва</t>
  </si>
  <si>
    <t>МОУ ДОД "ДМШ" п.Яйва</t>
  </si>
  <si>
    <t>Лимиты на 01.01.2011 года</t>
  </si>
  <si>
    <t>Лимиты на 01.10.2011 года</t>
  </si>
  <si>
    <t>З/плата</t>
  </si>
  <si>
    <t>Начисл.на з/плату</t>
  </si>
  <si>
    <t>МОУ ДОД</t>
  </si>
  <si>
    <t>Итого по МОУ ДОД</t>
  </si>
  <si>
    <t>Лимиты на 01.09.2011 года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</si>
  <si>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</si>
  <si>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</si>
  <si>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</si>
  <si>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</si>
  <si>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</si>
  <si>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</si>
  <si>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</si>
  <si>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</si>
  <si>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</si>
  <si>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</si>
  <si>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</si>
  <si>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</si>
  <si>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</si>
  <si>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</si>
  <si>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</si>
  <si>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</si>
  <si>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</si>
  <si>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</si>
  <si>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</si>
  <si>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</si>
  <si>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</si>
  <si>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меньше/больше предоставлено бюджетных ассигнований</t>
  </si>
  <si>
    <t>Лимиты на 01.06.2011 года с учетом повышения на 3,4% и 6,5%</t>
  </si>
  <si>
    <t>согласно сводной бюджетной росписи</t>
  </si>
  <si>
    <t>Лимиты на 01.04.2011 года с учетом повышения на 3,4% и 6,5%</t>
  </si>
  <si>
    <t>ФОТ на 01.01.2011 без повышения на 6,5 % с 01.06.2011</t>
  </si>
  <si>
    <t>согласно расчетов при принятии бюджета АМР на 2011 год</t>
  </si>
  <si>
    <t>сумма повышения с 01.04.2012 на 3,4% (по расчету КСП АМР)</t>
  </si>
  <si>
    <t>фот на 01.01.2011(гр.5)  /12*9*3,4%</t>
  </si>
  <si>
    <t xml:space="preserve">уведомление № 430 от 31.03.2011г. </t>
  </si>
  <si>
    <t xml:space="preserve">лимиты, выделенные в связи с повышением на 3,4% с 01.04.2011 </t>
  </si>
  <si>
    <t>гр7-гр6</t>
  </si>
  <si>
    <t>ФОТ с учетом повышения на 3,4% (по расчету КСП АМР)</t>
  </si>
  <si>
    <t>гр5+гр6</t>
  </si>
  <si>
    <t>гр10/12*7*6,5%</t>
  </si>
  <si>
    <t>сумма повышения с 01.06.2011 на 6,5% (по расчету КСП АМР)</t>
  </si>
  <si>
    <t>сумма повышения с 01.06.2011 на 6,5 при принятии бюджета АМР на 2011 год</t>
  </si>
  <si>
    <t>гр3-гр5</t>
  </si>
  <si>
    <t>меньше/больше предоставлено бюджетных ассигнований в связи с повышением на 6,5%</t>
  </si>
  <si>
    <t>гр12-гр11</t>
  </si>
  <si>
    <t>меньше/больше установлено лимитов в связи с повышением на 3,4% и 6,5%</t>
  </si>
  <si>
    <t>(гр10+гр11)-гр9</t>
  </si>
  <si>
    <t>сумма повышения с 01.09.2011 на 10% (по расчету КСП АМР)</t>
  </si>
  <si>
    <t>(гр10+гр11)/12*4*10%</t>
  </si>
  <si>
    <t xml:space="preserve">уведомление № 1681 от 30.09.2011г. </t>
  </si>
  <si>
    <t xml:space="preserve">лимиты, выделенные в связи с повышением на 10% с 01.09.2011 </t>
  </si>
  <si>
    <t>меньше/больше предоставлено бюджетных ассигнований в связи с повышением на 10%</t>
  </si>
  <si>
    <t>гр17-гр16</t>
  </si>
  <si>
    <t>ФОТ с учетом повышения на 3,4%, на 6,5%, на 10% (по расчету КСП АМР)</t>
  </si>
  <si>
    <t>гр10+гр11+гр16</t>
  </si>
  <si>
    <t xml:space="preserve">меньше/больше установлено лимитов в связи с повышением на 3,4%, на 6,5%, на 10% </t>
  </si>
  <si>
    <t>гр20-гр19</t>
  </si>
  <si>
    <t>22</t>
  </si>
  <si>
    <t>23</t>
  </si>
  <si>
    <t>гр22-гр19</t>
  </si>
  <si>
    <t>24</t>
  </si>
  <si>
    <t>меньше/больше использовано лимитов в связи с повышением на 3,4%, на 6,5%, на 10%</t>
  </si>
  <si>
    <t>меньше/больше установлено лимитов в связи с повышением на 3,4%, на 6,5%, на 10%</t>
  </si>
  <si>
    <t>25</t>
  </si>
  <si>
    <t>гр24-гр19</t>
  </si>
  <si>
    <t xml:space="preserve">Аудитор КСП   АМР                               О. А. Ангельхер </t>
  </si>
  <si>
    <t>Приложение № 8 к отчету КСП АМР от 05.10.2012г.</t>
  </si>
  <si>
    <t>Анализ увеличения лимитов бюджетных обязательств  на фонд оплаты труда муниципальных учреждений дополнительного образования детей согласно сводной бюджетной росписи Александровского муниципального района в соотвествии с решением ЗС АМР от 16.12.2010 № 260 "О бюджете АМР на 2011 год и на плановый период 2012 и 2013 годов"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</si>
</sst>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34" borderId="13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zoomScalePageLayoutView="0" workbookViewId="0" topLeftCell="A4">
      <pane xSplit="1" topLeftCell="B1" activePane="topRight" state="frozen"/>
      <selection pane="topLeft" activeCell="A3" sqref="A3"/>
      <selection pane="topRight" activeCell="A3" sqref="A3:W3"/>
    </sheetView>
  </sheetViews>
  <sheetFormatPr defaultColWidth="9.140625" defaultRowHeight="12.75" outlineLevelRow="1"/>
  <cols>
    <col min="1" max="1" width="18.7109375" style="0" customWidth="1"/>
    <col min="2" max="2" width="6.7109375" style="0" customWidth="1"/>
    <col min="3" max="3" width="10.8515625" style="0" customWidth="1"/>
    <col min="4" max="4" width="13.8515625" style="0" customWidth="1"/>
    <col min="5" max="5" width="14.7109375" style="0" customWidth="1"/>
    <col min="6" max="6" width="14.8515625" style="0" customWidth="1"/>
    <col min="7" max="7" width="14.57421875" style="0" customWidth="1"/>
    <col min="8" max="8" width="14.8515625" style="0" customWidth="1"/>
    <col min="9" max="9" width="13.57421875" style="0" customWidth="1"/>
    <col min="10" max="10" width="13.28125" style="0" customWidth="1"/>
    <col min="11" max="14" width="15.00390625" style="0" customWidth="1"/>
    <col min="15" max="15" width="11.57421875" style="0" customWidth="1"/>
    <col min="16" max="16" width="15.140625" style="0" customWidth="1"/>
    <col min="17" max="17" width="12.7109375" style="0" customWidth="1"/>
    <col min="18" max="19" width="14.7109375" style="0" customWidth="1"/>
    <col min="20" max="20" width="10.140625" style="0" customWidth="1"/>
    <col min="21" max="21" width="15.28125" style="0" customWidth="1"/>
    <col min="22" max="22" width="11.7109375" style="0" customWidth="1"/>
    <col min="23" max="23" width="13.140625" style="0" customWidth="1"/>
    <col min="24" max="24" width="12.7109375" style="0" customWidth="1"/>
    <col min="25" max="25" width="15.00390625" style="0" customWidth="1"/>
  </cols>
  <sheetData>
    <row r="1" spans="22:25" ht="12.75">
      <c r="V1" s="20" t="s">
        <v>87</v>
      </c>
      <c r="W1" s="21"/>
      <c r="X1" s="21"/>
      <c r="Y1" s="21"/>
    </row>
    <row r="3" spans="1:28" ht="36.75" customHeight="1">
      <c r="A3" s="25" t="s">
        <v>88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1"/>
      <c r="Y3" s="1"/>
      <c r="Z3" s="1"/>
      <c r="AA3" s="1"/>
      <c r="AB3" s="1"/>
    </row>
    <row r="4" spans="1:28" ht="12.7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5" ht="84">
      <c r="A6" s="2" t="s">
        <v>2</v>
      </c>
      <c r="B6" s="2" t="s">
        <v>3</v>
      </c>
      <c r="C6" s="2" t="s">
        <v>19</v>
      </c>
      <c r="D6" s="2" t="s">
        <v>50</v>
      </c>
      <c r="E6" s="2" t="s">
        <v>51</v>
      </c>
      <c r="F6" s="2" t="s">
        <v>53</v>
      </c>
      <c r="G6" s="2" t="s">
        <v>56</v>
      </c>
      <c r="H6" s="2" t="s">
        <v>47</v>
      </c>
      <c r="I6" s="2" t="s">
        <v>48</v>
      </c>
      <c r="J6" s="2" t="s">
        <v>58</v>
      </c>
      <c r="K6" s="2" t="s">
        <v>61</v>
      </c>
      <c r="L6" s="2" t="s">
        <v>62</v>
      </c>
      <c r="M6" s="2" t="s">
        <v>64</v>
      </c>
      <c r="N6" s="2" t="s">
        <v>66</v>
      </c>
      <c r="O6" s="2" t="s">
        <v>25</v>
      </c>
      <c r="P6" s="2" t="s">
        <v>68</v>
      </c>
      <c r="Q6" s="2" t="s">
        <v>71</v>
      </c>
      <c r="R6" s="2" t="s">
        <v>72</v>
      </c>
      <c r="S6" s="2" t="s">
        <v>74</v>
      </c>
      <c r="T6" s="2" t="s">
        <v>20</v>
      </c>
      <c r="U6" s="2" t="s">
        <v>76</v>
      </c>
      <c r="V6" s="2" t="s">
        <v>16</v>
      </c>
      <c r="W6" s="2" t="s">
        <v>83</v>
      </c>
      <c r="X6" s="2" t="s">
        <v>15</v>
      </c>
      <c r="Y6" s="2" t="s">
        <v>82</v>
      </c>
    </row>
    <row r="7" spans="1:25" ht="78.75" customHeight="1">
      <c r="A7" s="15"/>
      <c r="B7" s="2"/>
      <c r="C7" s="2" t="s">
        <v>49</v>
      </c>
      <c r="D7" s="2" t="s">
        <v>49</v>
      </c>
      <c r="E7" s="2" t="s">
        <v>52</v>
      </c>
      <c r="F7" s="2" t="s">
        <v>54</v>
      </c>
      <c r="G7" s="2" t="s">
        <v>55</v>
      </c>
      <c r="H7" s="2" t="s">
        <v>57</v>
      </c>
      <c r="I7" s="2" t="s">
        <v>49</v>
      </c>
      <c r="J7" s="2" t="s">
        <v>59</v>
      </c>
      <c r="K7" s="2" t="s">
        <v>60</v>
      </c>
      <c r="L7" s="2" t="s">
        <v>63</v>
      </c>
      <c r="M7" s="2" t="s">
        <v>65</v>
      </c>
      <c r="N7" s="2" t="s">
        <v>67</v>
      </c>
      <c r="O7" s="2" t="s">
        <v>49</v>
      </c>
      <c r="P7" s="2" t="s">
        <v>69</v>
      </c>
      <c r="Q7" s="2" t="s">
        <v>70</v>
      </c>
      <c r="R7" s="2" t="s">
        <v>73</v>
      </c>
      <c r="S7" s="2" t="s">
        <v>75</v>
      </c>
      <c r="T7" s="2" t="s">
        <v>49</v>
      </c>
      <c r="U7" s="2" t="s">
        <v>77</v>
      </c>
      <c r="V7" s="2" t="s">
        <v>49</v>
      </c>
      <c r="W7" s="2" t="s">
        <v>80</v>
      </c>
      <c r="X7" s="2" t="s">
        <v>49</v>
      </c>
      <c r="Y7" s="2" t="s">
        <v>85</v>
      </c>
    </row>
    <row r="8" spans="1:25" ht="13.5">
      <c r="A8" s="6" t="s">
        <v>26</v>
      </c>
      <c r="B8" s="9" t="s">
        <v>27</v>
      </c>
      <c r="C8" s="9" t="s">
        <v>28</v>
      </c>
      <c r="D8" s="9" t="s">
        <v>29</v>
      </c>
      <c r="E8" s="9" t="s">
        <v>30</v>
      </c>
      <c r="F8" s="9" t="s">
        <v>31</v>
      </c>
      <c r="G8" s="9" t="s">
        <v>32</v>
      </c>
      <c r="H8" s="9" t="s">
        <v>33</v>
      </c>
      <c r="I8" s="9" t="s">
        <v>34</v>
      </c>
      <c r="J8" s="9" t="s">
        <v>35</v>
      </c>
      <c r="K8" s="9" t="s">
        <v>36</v>
      </c>
      <c r="L8" s="9" t="s">
        <v>37</v>
      </c>
      <c r="M8" s="9" t="s">
        <v>38</v>
      </c>
      <c r="N8" s="9" t="s">
        <v>39</v>
      </c>
      <c r="O8" s="9" t="s">
        <v>40</v>
      </c>
      <c r="P8" s="9" t="s">
        <v>41</v>
      </c>
      <c r="Q8" s="9" t="s">
        <v>42</v>
      </c>
      <c r="R8" s="9" t="s">
        <v>43</v>
      </c>
      <c r="S8" s="9" t="s">
        <v>44</v>
      </c>
      <c r="T8" s="9" t="s">
        <v>45</v>
      </c>
      <c r="U8" s="9" t="s">
        <v>46</v>
      </c>
      <c r="V8" s="9" t="s">
        <v>78</v>
      </c>
      <c r="W8" s="9" t="s">
        <v>79</v>
      </c>
      <c r="X8" s="9" t="s">
        <v>81</v>
      </c>
      <c r="Y8" s="9" t="s">
        <v>84</v>
      </c>
    </row>
    <row r="9" spans="1:25" ht="13.5">
      <c r="A9" s="6" t="s">
        <v>23</v>
      </c>
      <c r="B9" s="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25.5">
      <c r="A10" s="5" t="s">
        <v>6</v>
      </c>
      <c r="B10" s="8" t="s">
        <v>1</v>
      </c>
      <c r="C10" s="11">
        <v>3495700</v>
      </c>
      <c r="D10" s="11">
        <v>3551400</v>
      </c>
      <c r="E10" s="11">
        <v>3167800</v>
      </c>
      <c r="F10" s="11">
        <f>E10/12*9*3.4%</f>
        <v>80778.90000000001</v>
      </c>
      <c r="G10" s="11">
        <f aca="true" t="shared" si="0" ref="G10:G30">D10-C10</f>
        <v>55700</v>
      </c>
      <c r="H10" s="11">
        <f>G10-F10</f>
        <v>-25078.90000000001</v>
      </c>
      <c r="I10" s="11">
        <v>3551400</v>
      </c>
      <c r="J10" s="11">
        <f>E10+F10</f>
        <v>3248578.9</v>
      </c>
      <c r="K10" s="11">
        <f>J10/12*7*6.5%</f>
        <v>123175.28329166668</v>
      </c>
      <c r="L10" s="11">
        <f>C10-E10</f>
        <v>327900</v>
      </c>
      <c r="M10" s="11">
        <f>L10-K10</f>
        <v>204724.71670833332</v>
      </c>
      <c r="N10" s="11">
        <f>(J10+K10)-I10</f>
        <v>-179645.81670833332</v>
      </c>
      <c r="O10" s="11">
        <v>3873470.71</v>
      </c>
      <c r="P10" s="11">
        <f>(J10+K10)/12*4*10%</f>
        <v>112391.80610972222</v>
      </c>
      <c r="Q10" s="11">
        <f aca="true" t="shared" si="1" ref="Q10:Q42">T10-O10</f>
        <v>73100</v>
      </c>
      <c r="R10" s="11">
        <f>Q10-P10</f>
        <v>-39291.80610972222</v>
      </c>
      <c r="S10" s="11">
        <f>J10+K10+P10</f>
        <v>3484145.989401389</v>
      </c>
      <c r="T10" s="11">
        <v>3946570.71</v>
      </c>
      <c r="U10" s="11">
        <f>T10-S10</f>
        <v>462424.72059861105</v>
      </c>
      <c r="V10" s="11">
        <v>3946570.71</v>
      </c>
      <c r="W10" s="11">
        <f>V10-S10</f>
        <v>462424.72059861105</v>
      </c>
      <c r="X10" s="11">
        <v>3895114.77</v>
      </c>
      <c r="Y10" s="11">
        <f>X10-S10</f>
        <v>410968.7805986111</v>
      </c>
    </row>
    <row r="11" spans="1:25" ht="25.5" outlineLevel="1">
      <c r="A11" s="4" t="s">
        <v>6</v>
      </c>
      <c r="B11" s="7" t="s">
        <v>4</v>
      </c>
      <c r="C11" s="10">
        <v>2604800</v>
      </c>
      <c r="D11" s="10">
        <v>2646300</v>
      </c>
      <c r="E11" s="10">
        <v>2510100</v>
      </c>
      <c r="F11" s="11">
        <f aca="true" t="shared" si="2" ref="F11:F42">E11/12*9*3.4%</f>
        <v>64007.55</v>
      </c>
      <c r="G11" s="10">
        <f t="shared" si="0"/>
        <v>41500</v>
      </c>
      <c r="H11" s="11">
        <f aca="true" t="shared" si="3" ref="H11:H42">G11-F11</f>
        <v>-22507.550000000003</v>
      </c>
      <c r="I11" s="10">
        <v>2646300</v>
      </c>
      <c r="J11" s="11">
        <f aca="true" t="shared" si="4" ref="J11:J42">E11+F11</f>
        <v>2574107.55</v>
      </c>
      <c r="K11" s="11">
        <f aca="true" t="shared" si="5" ref="K11:K42">J11/12*7*6.5%</f>
        <v>97601.57793750001</v>
      </c>
      <c r="L11" s="11">
        <f aca="true" t="shared" si="6" ref="L11:L41">C11-E11</f>
        <v>94700</v>
      </c>
      <c r="M11" s="11">
        <f aca="true" t="shared" si="7" ref="M11:M42">L11-K11</f>
        <v>-2901.577937500013</v>
      </c>
      <c r="N11" s="11">
        <f aca="true" t="shared" si="8" ref="N11:N42">(J11+K11)-I11</f>
        <v>25409.1279374999</v>
      </c>
      <c r="O11" s="10">
        <v>2879502.41</v>
      </c>
      <c r="P11" s="11">
        <f aca="true" t="shared" si="9" ref="P11:P42">(J11+K11)/12*4*10%</f>
        <v>89056.97093125</v>
      </c>
      <c r="Q11" s="10">
        <f t="shared" si="1"/>
        <v>54500</v>
      </c>
      <c r="R11" s="11">
        <f aca="true" t="shared" si="10" ref="R11:R42">Q11-P11</f>
        <v>-34556.970931250005</v>
      </c>
      <c r="S11" s="11">
        <f aca="true" t="shared" si="11" ref="S11:S42">J11+K11+P11</f>
        <v>2760766.09886875</v>
      </c>
      <c r="T11" s="10">
        <v>2934002.41</v>
      </c>
      <c r="U11" s="11">
        <f aca="true" t="shared" si="12" ref="U11:U42">T11-S11</f>
        <v>173236.3111312501</v>
      </c>
      <c r="V11" s="10">
        <v>2934002.41</v>
      </c>
      <c r="W11" s="11">
        <f aca="true" t="shared" si="13" ref="W11:W42">V11-S11</f>
        <v>173236.3111312501</v>
      </c>
      <c r="X11" s="10">
        <v>2906650.59</v>
      </c>
      <c r="Y11" s="11">
        <f aca="true" t="shared" si="14" ref="Y11:Y42">X11-S11</f>
        <v>145884.49113124982</v>
      </c>
    </row>
    <row r="12" spans="1:25" ht="25.5" outlineLevel="1">
      <c r="A12" s="4" t="s">
        <v>6</v>
      </c>
      <c r="B12" s="7" t="s">
        <v>5</v>
      </c>
      <c r="C12" s="10">
        <v>890900</v>
      </c>
      <c r="D12" s="10">
        <v>905100</v>
      </c>
      <c r="E12" s="10">
        <v>657700</v>
      </c>
      <c r="F12" s="11">
        <f t="shared" si="2"/>
        <v>16771.350000000002</v>
      </c>
      <c r="G12" s="10">
        <f t="shared" si="0"/>
        <v>14200</v>
      </c>
      <c r="H12" s="11">
        <f t="shared" si="3"/>
        <v>-2571.350000000002</v>
      </c>
      <c r="I12" s="10">
        <v>905100</v>
      </c>
      <c r="J12" s="11">
        <f t="shared" si="4"/>
        <v>674471.35</v>
      </c>
      <c r="K12" s="11">
        <f t="shared" si="5"/>
        <v>25573.70535416667</v>
      </c>
      <c r="L12" s="11">
        <f t="shared" si="6"/>
        <v>233200</v>
      </c>
      <c r="M12" s="11">
        <f t="shared" si="7"/>
        <v>207626.29464583332</v>
      </c>
      <c r="N12" s="11">
        <f t="shared" si="8"/>
        <v>-205054.94464583334</v>
      </c>
      <c r="O12" s="10">
        <v>993968.3</v>
      </c>
      <c r="P12" s="11">
        <f t="shared" si="9"/>
        <v>23334.83517847222</v>
      </c>
      <c r="Q12" s="10">
        <f t="shared" si="1"/>
        <v>18600</v>
      </c>
      <c r="R12" s="11">
        <f t="shared" si="10"/>
        <v>-4734.835178472222</v>
      </c>
      <c r="S12" s="11">
        <f t="shared" si="11"/>
        <v>723379.8905326389</v>
      </c>
      <c r="T12" s="10">
        <v>1012568.3</v>
      </c>
      <c r="U12" s="11">
        <f t="shared" si="12"/>
        <v>289188.40946736117</v>
      </c>
      <c r="V12" s="10">
        <v>1012568.3</v>
      </c>
      <c r="W12" s="11">
        <f t="shared" si="13"/>
        <v>289188.40946736117</v>
      </c>
      <c r="X12" s="10">
        <v>988464.18</v>
      </c>
      <c r="Y12" s="11">
        <f t="shared" si="14"/>
        <v>265084.2894673612</v>
      </c>
    </row>
    <row r="13" spans="1:25" ht="25.5">
      <c r="A13" s="5" t="s">
        <v>17</v>
      </c>
      <c r="B13" s="8" t="s">
        <v>1</v>
      </c>
      <c r="C13" s="11">
        <v>744600</v>
      </c>
      <c r="D13" s="11">
        <v>744600</v>
      </c>
      <c r="E13" s="11">
        <v>916600</v>
      </c>
      <c r="F13" s="11">
        <f t="shared" si="2"/>
        <v>23373.300000000003</v>
      </c>
      <c r="G13" s="11">
        <f t="shared" si="0"/>
        <v>0</v>
      </c>
      <c r="H13" s="11">
        <f t="shared" si="3"/>
        <v>-23373.300000000003</v>
      </c>
      <c r="I13" s="11">
        <v>744600</v>
      </c>
      <c r="J13" s="11">
        <f t="shared" si="4"/>
        <v>939973.3</v>
      </c>
      <c r="K13" s="11">
        <f t="shared" si="5"/>
        <v>35640.654291666666</v>
      </c>
      <c r="L13" s="11">
        <f t="shared" si="6"/>
        <v>-172000</v>
      </c>
      <c r="M13" s="11">
        <f t="shared" si="7"/>
        <v>-207640.65429166667</v>
      </c>
      <c r="N13" s="11">
        <f t="shared" si="8"/>
        <v>231013.95429166674</v>
      </c>
      <c r="O13" s="11">
        <v>422529.29</v>
      </c>
      <c r="P13" s="11">
        <f t="shared" si="9"/>
        <v>32520.465143055557</v>
      </c>
      <c r="Q13" s="11">
        <f t="shared" si="1"/>
        <v>0</v>
      </c>
      <c r="R13" s="11">
        <f t="shared" si="10"/>
        <v>-32520.465143055557</v>
      </c>
      <c r="S13" s="11">
        <f t="shared" si="11"/>
        <v>1008134.4194347223</v>
      </c>
      <c r="T13" s="11">
        <v>422529.29</v>
      </c>
      <c r="U13" s="11">
        <f t="shared" si="12"/>
        <v>-585605.1294347222</v>
      </c>
      <c r="V13" s="11">
        <v>422529.29</v>
      </c>
      <c r="W13" s="11">
        <f t="shared" si="13"/>
        <v>-585605.1294347222</v>
      </c>
      <c r="X13" s="11">
        <v>422529.29</v>
      </c>
      <c r="Y13" s="11">
        <f t="shared" si="14"/>
        <v>-585605.1294347222</v>
      </c>
    </row>
    <row r="14" spans="1:25" ht="12.75" outlineLevel="1">
      <c r="A14" s="4" t="s">
        <v>7</v>
      </c>
      <c r="B14" s="7" t="s">
        <v>4</v>
      </c>
      <c r="C14" s="10">
        <v>554900</v>
      </c>
      <c r="D14" s="10">
        <v>554900</v>
      </c>
      <c r="E14" s="10">
        <v>726300</v>
      </c>
      <c r="F14" s="11">
        <f t="shared" si="2"/>
        <v>18520.65</v>
      </c>
      <c r="G14" s="10">
        <f t="shared" si="0"/>
        <v>0</v>
      </c>
      <c r="H14" s="11">
        <f t="shared" si="3"/>
        <v>-18520.65</v>
      </c>
      <c r="I14" s="10">
        <v>554900</v>
      </c>
      <c r="J14" s="11">
        <f t="shared" si="4"/>
        <v>744820.65</v>
      </c>
      <c r="K14" s="11">
        <f t="shared" si="5"/>
        <v>28241.116312500002</v>
      </c>
      <c r="L14" s="11">
        <f t="shared" si="6"/>
        <v>-171400</v>
      </c>
      <c r="M14" s="11">
        <f t="shared" si="7"/>
        <v>-199641.1163125</v>
      </c>
      <c r="N14" s="11">
        <f t="shared" si="8"/>
        <v>218161.7663125</v>
      </c>
      <c r="O14" s="10">
        <v>321697.59</v>
      </c>
      <c r="P14" s="11">
        <f t="shared" si="9"/>
        <v>25768.72554375</v>
      </c>
      <c r="Q14" s="10">
        <f t="shared" si="1"/>
        <v>0</v>
      </c>
      <c r="R14" s="11">
        <f t="shared" si="10"/>
        <v>-25768.72554375</v>
      </c>
      <c r="S14" s="11">
        <f t="shared" si="11"/>
        <v>798830.49185625</v>
      </c>
      <c r="T14" s="10">
        <v>321697.59</v>
      </c>
      <c r="U14" s="11">
        <f t="shared" si="12"/>
        <v>-477132.90185624996</v>
      </c>
      <c r="V14" s="10">
        <v>321697.59</v>
      </c>
      <c r="W14" s="11">
        <f t="shared" si="13"/>
        <v>-477132.90185624996</v>
      </c>
      <c r="X14" s="10">
        <v>321697.59</v>
      </c>
      <c r="Y14" s="11">
        <f t="shared" si="14"/>
        <v>-477132.90185624996</v>
      </c>
    </row>
    <row r="15" spans="1:25" ht="12.75" outlineLevel="1">
      <c r="A15" s="4" t="s">
        <v>7</v>
      </c>
      <c r="B15" s="7" t="s">
        <v>5</v>
      </c>
      <c r="C15" s="10">
        <v>189700</v>
      </c>
      <c r="D15" s="10">
        <v>189700</v>
      </c>
      <c r="E15" s="10">
        <v>190300</v>
      </c>
      <c r="F15" s="11">
        <f t="shared" si="2"/>
        <v>4852.650000000001</v>
      </c>
      <c r="G15" s="10">
        <f t="shared" si="0"/>
        <v>0</v>
      </c>
      <c r="H15" s="11">
        <f t="shared" si="3"/>
        <v>-4852.650000000001</v>
      </c>
      <c r="I15" s="10">
        <v>189700</v>
      </c>
      <c r="J15" s="11">
        <f t="shared" si="4"/>
        <v>195152.65</v>
      </c>
      <c r="K15" s="11">
        <f t="shared" si="5"/>
        <v>7399.537979166667</v>
      </c>
      <c r="L15" s="11">
        <f t="shared" si="6"/>
        <v>-600</v>
      </c>
      <c r="M15" s="11">
        <f t="shared" si="7"/>
        <v>-7999.537979166667</v>
      </c>
      <c r="N15" s="11">
        <f t="shared" si="8"/>
        <v>12852.187979166658</v>
      </c>
      <c r="O15" s="10">
        <v>100831.7</v>
      </c>
      <c r="P15" s="11">
        <f t="shared" si="9"/>
        <v>6751.739599305556</v>
      </c>
      <c r="Q15" s="10">
        <f t="shared" si="1"/>
        <v>0</v>
      </c>
      <c r="R15" s="11">
        <f t="shared" si="10"/>
        <v>-6751.739599305556</v>
      </c>
      <c r="S15" s="11">
        <f t="shared" si="11"/>
        <v>209303.9275784722</v>
      </c>
      <c r="T15" s="10">
        <v>100831.7</v>
      </c>
      <c r="U15" s="11">
        <f t="shared" si="12"/>
        <v>-108472.22757847222</v>
      </c>
      <c r="V15" s="10">
        <v>100831.7</v>
      </c>
      <c r="W15" s="11">
        <f t="shared" si="13"/>
        <v>-108472.22757847222</v>
      </c>
      <c r="X15" s="10">
        <v>100831.7</v>
      </c>
      <c r="Y15" s="11">
        <f t="shared" si="14"/>
        <v>-108472.22757847222</v>
      </c>
    </row>
    <row r="16" spans="1:25" ht="12.75">
      <c r="A16" s="5" t="s">
        <v>18</v>
      </c>
      <c r="B16" s="8" t="s">
        <v>1</v>
      </c>
      <c r="C16" s="11">
        <v>1826300</v>
      </c>
      <c r="D16" s="11">
        <v>1846700</v>
      </c>
      <c r="E16" s="11">
        <v>1759638</v>
      </c>
      <c r="F16" s="11">
        <f t="shared" si="2"/>
        <v>44870.769</v>
      </c>
      <c r="G16" s="11">
        <f t="shared" si="0"/>
        <v>20400</v>
      </c>
      <c r="H16" s="11">
        <f t="shared" si="3"/>
        <v>-24470.769</v>
      </c>
      <c r="I16" s="11">
        <v>1846700</v>
      </c>
      <c r="J16" s="11">
        <f t="shared" si="4"/>
        <v>1804508.769</v>
      </c>
      <c r="K16" s="11">
        <f t="shared" si="5"/>
        <v>68420.95749125001</v>
      </c>
      <c r="L16" s="11">
        <f t="shared" si="6"/>
        <v>66662</v>
      </c>
      <c r="M16" s="11">
        <f t="shared" si="7"/>
        <v>-1758.9574912500102</v>
      </c>
      <c r="N16" s="11">
        <f t="shared" si="8"/>
        <v>26229.726491250098</v>
      </c>
      <c r="O16" s="11">
        <v>1846700</v>
      </c>
      <c r="P16" s="11">
        <f t="shared" si="9"/>
        <v>62430.990883041675</v>
      </c>
      <c r="Q16" s="11">
        <f t="shared" si="1"/>
        <v>26900</v>
      </c>
      <c r="R16" s="11">
        <f t="shared" si="10"/>
        <v>-35530.990883041675</v>
      </c>
      <c r="S16" s="11">
        <f t="shared" si="11"/>
        <v>1935360.7173742917</v>
      </c>
      <c r="T16" s="11">
        <v>1873600</v>
      </c>
      <c r="U16" s="11">
        <f t="shared" si="12"/>
        <v>-61760.71737429174</v>
      </c>
      <c r="V16" s="11">
        <v>1837600</v>
      </c>
      <c r="W16" s="11">
        <f t="shared" si="13"/>
        <v>-97760.71737429174</v>
      </c>
      <c r="X16" s="11">
        <v>1836989.1</v>
      </c>
      <c r="Y16" s="11">
        <f t="shared" si="14"/>
        <v>-98371.61737429164</v>
      </c>
    </row>
    <row r="17" spans="1:25" ht="12.75" outlineLevel="1">
      <c r="A17" s="4" t="s">
        <v>7</v>
      </c>
      <c r="B17" s="7" t="s">
        <v>4</v>
      </c>
      <c r="C17" s="10">
        <v>1360900</v>
      </c>
      <c r="D17" s="10">
        <v>1376100</v>
      </c>
      <c r="E17" s="16">
        <v>1311180</v>
      </c>
      <c r="F17" s="11">
        <f t="shared" si="2"/>
        <v>33435.090000000004</v>
      </c>
      <c r="G17" s="10">
        <f t="shared" si="0"/>
        <v>15200</v>
      </c>
      <c r="H17" s="11">
        <f t="shared" si="3"/>
        <v>-18235.090000000004</v>
      </c>
      <c r="I17" s="10">
        <v>1376100</v>
      </c>
      <c r="J17" s="11">
        <f t="shared" si="4"/>
        <v>1344615.09</v>
      </c>
      <c r="K17" s="11">
        <f t="shared" si="5"/>
        <v>50983.3221625</v>
      </c>
      <c r="L17" s="11">
        <f t="shared" si="6"/>
        <v>49720</v>
      </c>
      <c r="M17" s="11">
        <f t="shared" si="7"/>
        <v>-1263.3221625000006</v>
      </c>
      <c r="N17" s="11">
        <f t="shared" si="8"/>
        <v>19498.412162499968</v>
      </c>
      <c r="O17" s="10">
        <v>1376100</v>
      </c>
      <c r="P17" s="11">
        <f t="shared" si="9"/>
        <v>46519.947072083334</v>
      </c>
      <c r="Q17" s="10">
        <f t="shared" si="1"/>
        <v>20000</v>
      </c>
      <c r="R17" s="11">
        <f t="shared" si="10"/>
        <v>-26519.947072083334</v>
      </c>
      <c r="S17" s="11">
        <f t="shared" si="11"/>
        <v>1442118.3592345833</v>
      </c>
      <c r="T17" s="10">
        <v>1396100</v>
      </c>
      <c r="U17" s="11">
        <f t="shared" si="12"/>
        <v>-46018.35923458333</v>
      </c>
      <c r="V17" s="10">
        <v>1371100</v>
      </c>
      <c r="W17" s="11">
        <f t="shared" si="13"/>
        <v>-71018.35923458333</v>
      </c>
      <c r="X17" s="10">
        <v>1370945.36</v>
      </c>
      <c r="Y17" s="11">
        <f t="shared" si="14"/>
        <v>-71172.99923458323</v>
      </c>
    </row>
    <row r="18" spans="1:25" ht="12.75" outlineLevel="1">
      <c r="A18" s="4" t="s">
        <v>7</v>
      </c>
      <c r="B18" s="7" t="s">
        <v>5</v>
      </c>
      <c r="C18" s="10">
        <v>465400</v>
      </c>
      <c r="D18" s="10">
        <v>470600</v>
      </c>
      <c r="E18" s="16">
        <v>448458</v>
      </c>
      <c r="F18" s="11">
        <f t="shared" si="2"/>
        <v>11435.679</v>
      </c>
      <c r="G18" s="10">
        <f t="shared" si="0"/>
        <v>5200</v>
      </c>
      <c r="H18" s="11">
        <f t="shared" si="3"/>
        <v>-6235.679</v>
      </c>
      <c r="I18" s="10">
        <v>470600</v>
      </c>
      <c r="J18" s="11">
        <f t="shared" si="4"/>
        <v>459893.679</v>
      </c>
      <c r="K18" s="11">
        <f t="shared" si="5"/>
        <v>17437.635328750002</v>
      </c>
      <c r="L18" s="11">
        <f t="shared" si="6"/>
        <v>16942</v>
      </c>
      <c r="M18" s="11">
        <f t="shared" si="7"/>
        <v>-495.6353287500024</v>
      </c>
      <c r="N18" s="11">
        <f t="shared" si="8"/>
        <v>6731.314328750013</v>
      </c>
      <c r="O18" s="10">
        <v>470600</v>
      </c>
      <c r="P18" s="11">
        <f t="shared" si="9"/>
        <v>15911.043810958334</v>
      </c>
      <c r="Q18" s="10">
        <f t="shared" si="1"/>
        <v>6900</v>
      </c>
      <c r="R18" s="11">
        <f t="shared" si="10"/>
        <v>-9011.043810958334</v>
      </c>
      <c r="S18" s="11">
        <f t="shared" si="11"/>
        <v>493242.35813970835</v>
      </c>
      <c r="T18" s="10">
        <v>477500</v>
      </c>
      <c r="U18" s="11">
        <f t="shared" si="12"/>
        <v>-15742.358139708347</v>
      </c>
      <c r="V18" s="10">
        <v>466500</v>
      </c>
      <c r="W18" s="11">
        <f t="shared" si="13"/>
        <v>-26742.358139708347</v>
      </c>
      <c r="X18" s="10">
        <v>466043.74</v>
      </c>
      <c r="Y18" s="11">
        <f t="shared" si="14"/>
        <v>-27198.618139708356</v>
      </c>
    </row>
    <row r="19" spans="1:25" ht="12.75">
      <c r="A19" s="5" t="s">
        <v>8</v>
      </c>
      <c r="B19" s="8" t="s">
        <v>1</v>
      </c>
      <c r="C19" s="11">
        <v>2486060</v>
      </c>
      <c r="D19" s="11">
        <v>2548560</v>
      </c>
      <c r="E19" s="11">
        <v>2205100</v>
      </c>
      <c r="F19" s="11">
        <f t="shared" si="2"/>
        <v>56230.05</v>
      </c>
      <c r="G19" s="11">
        <f t="shared" si="0"/>
        <v>62500</v>
      </c>
      <c r="H19" s="11">
        <f t="shared" si="3"/>
        <v>6269.949999999997</v>
      </c>
      <c r="I19" s="11">
        <v>2548560</v>
      </c>
      <c r="J19" s="11">
        <f t="shared" si="4"/>
        <v>2261330.05</v>
      </c>
      <c r="K19" s="11">
        <f t="shared" si="5"/>
        <v>85742.09772916665</v>
      </c>
      <c r="L19" s="11">
        <f t="shared" si="6"/>
        <v>280960</v>
      </c>
      <c r="M19" s="11">
        <f t="shared" si="7"/>
        <v>195217.90227083335</v>
      </c>
      <c r="N19" s="11">
        <f t="shared" si="8"/>
        <v>-201487.85227083368</v>
      </c>
      <c r="O19" s="11">
        <v>2662802.45</v>
      </c>
      <c r="P19" s="11">
        <f t="shared" si="9"/>
        <v>78235.73825763888</v>
      </c>
      <c r="Q19" s="11">
        <f t="shared" si="1"/>
        <v>85600</v>
      </c>
      <c r="R19" s="11">
        <f t="shared" si="10"/>
        <v>7364.261742361123</v>
      </c>
      <c r="S19" s="11">
        <f t="shared" si="11"/>
        <v>2425307.885986805</v>
      </c>
      <c r="T19" s="11">
        <v>2748402.45</v>
      </c>
      <c r="U19" s="11">
        <f t="shared" si="12"/>
        <v>323094.5640131952</v>
      </c>
      <c r="V19" s="11">
        <v>2748402.45</v>
      </c>
      <c r="W19" s="11">
        <f t="shared" si="13"/>
        <v>323094.5640131952</v>
      </c>
      <c r="X19" s="11">
        <v>2740691.82</v>
      </c>
      <c r="Y19" s="11">
        <f t="shared" si="14"/>
        <v>315383.93401319487</v>
      </c>
    </row>
    <row r="20" spans="1:25" ht="12.75" outlineLevel="1">
      <c r="A20" s="4" t="s">
        <v>8</v>
      </c>
      <c r="B20" s="7" t="s">
        <v>4</v>
      </c>
      <c r="C20" s="10">
        <v>1852460</v>
      </c>
      <c r="D20" s="10">
        <v>1899060</v>
      </c>
      <c r="E20" s="10">
        <v>1747300</v>
      </c>
      <c r="F20" s="11">
        <f t="shared" si="2"/>
        <v>44556.15</v>
      </c>
      <c r="G20" s="10">
        <f t="shared" si="0"/>
        <v>46600</v>
      </c>
      <c r="H20" s="11">
        <f t="shared" si="3"/>
        <v>2043.8499999999985</v>
      </c>
      <c r="I20" s="10">
        <v>1899060</v>
      </c>
      <c r="J20" s="11">
        <f t="shared" si="4"/>
        <v>1791856.15</v>
      </c>
      <c r="K20" s="11">
        <f t="shared" si="5"/>
        <v>67941.21235416667</v>
      </c>
      <c r="L20" s="11">
        <f t="shared" si="6"/>
        <v>105160</v>
      </c>
      <c r="M20" s="11">
        <f t="shared" si="7"/>
        <v>37218.787645833334</v>
      </c>
      <c r="N20" s="11">
        <f t="shared" si="8"/>
        <v>-39262.63764583343</v>
      </c>
      <c r="O20" s="10">
        <v>1986200</v>
      </c>
      <c r="P20" s="11">
        <f t="shared" si="9"/>
        <v>61993.245411805554</v>
      </c>
      <c r="Q20" s="10">
        <f t="shared" si="1"/>
        <v>63800</v>
      </c>
      <c r="R20" s="11">
        <f t="shared" si="10"/>
        <v>1806.7545881944461</v>
      </c>
      <c r="S20" s="11">
        <f t="shared" si="11"/>
        <v>1921790.6077659721</v>
      </c>
      <c r="T20" s="10">
        <v>2050000</v>
      </c>
      <c r="U20" s="11">
        <f t="shared" si="12"/>
        <v>128209.39223402785</v>
      </c>
      <c r="V20" s="10">
        <v>2050000</v>
      </c>
      <c r="W20" s="11">
        <f t="shared" si="13"/>
        <v>128209.39223402785</v>
      </c>
      <c r="X20" s="10">
        <v>2045454.9</v>
      </c>
      <c r="Y20" s="11">
        <f t="shared" si="14"/>
        <v>123664.29223402776</v>
      </c>
    </row>
    <row r="21" spans="1:25" ht="12.75" outlineLevel="1">
      <c r="A21" s="4" t="s">
        <v>8</v>
      </c>
      <c r="B21" s="7" t="s">
        <v>5</v>
      </c>
      <c r="C21" s="10">
        <v>633600</v>
      </c>
      <c r="D21" s="10">
        <v>649500</v>
      </c>
      <c r="E21" s="10">
        <v>457800</v>
      </c>
      <c r="F21" s="11">
        <f t="shared" si="2"/>
        <v>11673.900000000001</v>
      </c>
      <c r="G21" s="10">
        <f t="shared" si="0"/>
        <v>15900</v>
      </c>
      <c r="H21" s="11">
        <f t="shared" si="3"/>
        <v>4226.0999999999985</v>
      </c>
      <c r="I21" s="10">
        <v>649500</v>
      </c>
      <c r="J21" s="11">
        <f t="shared" si="4"/>
        <v>469473.9</v>
      </c>
      <c r="K21" s="11">
        <f t="shared" si="5"/>
        <v>17800.885375</v>
      </c>
      <c r="L21" s="11">
        <f t="shared" si="6"/>
        <v>175800</v>
      </c>
      <c r="M21" s="11">
        <f t="shared" si="7"/>
        <v>157999.114625</v>
      </c>
      <c r="N21" s="11">
        <f t="shared" si="8"/>
        <v>-162225.21462499996</v>
      </c>
      <c r="O21" s="10">
        <v>676602.45</v>
      </c>
      <c r="P21" s="11">
        <f t="shared" si="9"/>
        <v>16242.492845833334</v>
      </c>
      <c r="Q21" s="10">
        <f t="shared" si="1"/>
        <v>21800</v>
      </c>
      <c r="R21" s="11">
        <f t="shared" si="10"/>
        <v>5557.507154166666</v>
      </c>
      <c r="S21" s="11">
        <f t="shared" si="11"/>
        <v>503517.2782208334</v>
      </c>
      <c r="T21" s="10">
        <v>698402.45</v>
      </c>
      <c r="U21" s="11">
        <f t="shared" si="12"/>
        <v>194885.17177916656</v>
      </c>
      <c r="V21" s="10">
        <v>698402.45</v>
      </c>
      <c r="W21" s="11">
        <f t="shared" si="13"/>
        <v>194885.17177916656</v>
      </c>
      <c r="X21" s="10">
        <v>695236.92</v>
      </c>
      <c r="Y21" s="11">
        <f t="shared" si="14"/>
        <v>191719.64177916665</v>
      </c>
    </row>
    <row r="22" spans="1:25" ht="12.75">
      <c r="A22" s="5" t="s">
        <v>9</v>
      </c>
      <c r="B22" s="8" t="s">
        <v>1</v>
      </c>
      <c r="C22" s="11">
        <v>1425000</v>
      </c>
      <c r="D22" s="11">
        <v>1476400</v>
      </c>
      <c r="E22" s="11">
        <v>1372990</v>
      </c>
      <c r="F22" s="11">
        <f t="shared" si="2"/>
        <v>35011.245</v>
      </c>
      <c r="G22" s="11">
        <f t="shared" si="0"/>
        <v>51400</v>
      </c>
      <c r="H22" s="11">
        <f t="shared" si="3"/>
        <v>16388.754999999997</v>
      </c>
      <c r="I22" s="11">
        <v>1476400</v>
      </c>
      <c r="J22" s="11">
        <f t="shared" si="4"/>
        <v>1408001.245</v>
      </c>
      <c r="K22" s="11">
        <f t="shared" si="5"/>
        <v>53386.71387291667</v>
      </c>
      <c r="L22" s="11">
        <f t="shared" si="6"/>
        <v>52010</v>
      </c>
      <c r="M22" s="11">
        <f t="shared" si="7"/>
        <v>-1376.713872916669</v>
      </c>
      <c r="N22" s="11">
        <f t="shared" si="8"/>
        <v>-15012.041127083125</v>
      </c>
      <c r="O22" s="11">
        <v>1541681.4</v>
      </c>
      <c r="P22" s="11">
        <f t="shared" si="9"/>
        <v>48712.931962430564</v>
      </c>
      <c r="Q22" s="11">
        <f t="shared" si="1"/>
        <v>71700</v>
      </c>
      <c r="R22" s="11">
        <f t="shared" si="10"/>
        <v>22987.068037569436</v>
      </c>
      <c r="S22" s="11">
        <f t="shared" si="11"/>
        <v>1510100.8908353474</v>
      </c>
      <c r="T22" s="11">
        <v>1613381.4</v>
      </c>
      <c r="U22" s="11">
        <f t="shared" si="12"/>
        <v>103280.50916465255</v>
      </c>
      <c r="V22" s="11">
        <v>1280516.4</v>
      </c>
      <c r="W22" s="11">
        <f t="shared" si="13"/>
        <v>-229584.49083534745</v>
      </c>
      <c r="X22" s="11">
        <v>1275720.67</v>
      </c>
      <c r="Y22" s="11">
        <f t="shared" si="14"/>
        <v>-234380.22083534743</v>
      </c>
    </row>
    <row r="23" spans="1:25" ht="12.75" outlineLevel="1">
      <c r="A23" s="4" t="s">
        <v>9</v>
      </c>
      <c r="B23" s="7" t="s">
        <v>4</v>
      </c>
      <c r="C23" s="10">
        <v>1061800</v>
      </c>
      <c r="D23" s="10">
        <v>1100100</v>
      </c>
      <c r="E23" s="16">
        <v>1023000</v>
      </c>
      <c r="F23" s="11">
        <f t="shared" si="2"/>
        <v>26086.500000000004</v>
      </c>
      <c r="G23" s="10">
        <f t="shared" si="0"/>
        <v>38300</v>
      </c>
      <c r="H23" s="11">
        <f t="shared" si="3"/>
        <v>12213.499999999996</v>
      </c>
      <c r="I23" s="10">
        <v>1100100</v>
      </c>
      <c r="J23" s="11">
        <f t="shared" si="4"/>
        <v>1049086.5</v>
      </c>
      <c r="K23" s="11">
        <f t="shared" si="5"/>
        <v>39777.863125</v>
      </c>
      <c r="L23" s="11">
        <f t="shared" si="6"/>
        <v>38800</v>
      </c>
      <c r="M23" s="11">
        <f t="shared" si="7"/>
        <v>-977.8631250000035</v>
      </c>
      <c r="N23" s="11">
        <f t="shared" si="8"/>
        <v>-11235.636875000084</v>
      </c>
      <c r="O23" s="10">
        <v>1149895</v>
      </c>
      <c r="P23" s="11">
        <f t="shared" si="9"/>
        <v>36295.47877083333</v>
      </c>
      <c r="Q23" s="10">
        <f t="shared" si="1"/>
        <v>53400</v>
      </c>
      <c r="R23" s="11">
        <f t="shared" si="10"/>
        <v>17104.52122916667</v>
      </c>
      <c r="S23" s="11">
        <f t="shared" si="11"/>
        <v>1125159.8418958331</v>
      </c>
      <c r="T23" s="10">
        <v>1203295</v>
      </c>
      <c r="U23" s="11">
        <f t="shared" si="12"/>
        <v>78135.15810416685</v>
      </c>
      <c r="V23" s="10">
        <v>959175</v>
      </c>
      <c r="W23" s="11">
        <f t="shared" si="13"/>
        <v>-165984.84189583315</v>
      </c>
      <c r="X23" s="10">
        <v>955318.74</v>
      </c>
      <c r="Y23" s="11">
        <f t="shared" si="14"/>
        <v>-169841.10189583316</v>
      </c>
    </row>
    <row r="24" spans="1:25" ht="12.75" outlineLevel="1">
      <c r="A24" s="4" t="s">
        <v>9</v>
      </c>
      <c r="B24" s="7" t="s">
        <v>5</v>
      </c>
      <c r="C24" s="10">
        <v>363200</v>
      </c>
      <c r="D24" s="10">
        <v>376300</v>
      </c>
      <c r="E24" s="16">
        <v>349990</v>
      </c>
      <c r="F24" s="11">
        <f t="shared" si="2"/>
        <v>8924.745</v>
      </c>
      <c r="G24" s="10">
        <f t="shared" si="0"/>
        <v>13100</v>
      </c>
      <c r="H24" s="11">
        <f t="shared" si="3"/>
        <v>4175.254999999999</v>
      </c>
      <c r="I24" s="10">
        <v>376300</v>
      </c>
      <c r="J24" s="11">
        <f t="shared" si="4"/>
        <v>358914.745</v>
      </c>
      <c r="K24" s="11">
        <f t="shared" si="5"/>
        <v>13608.850747916667</v>
      </c>
      <c r="L24" s="11">
        <f t="shared" si="6"/>
        <v>13210</v>
      </c>
      <c r="M24" s="11">
        <f t="shared" si="7"/>
        <v>-398.8507479166674</v>
      </c>
      <c r="N24" s="11">
        <f t="shared" si="8"/>
        <v>-3776.404252083332</v>
      </c>
      <c r="O24" s="10">
        <v>391786.4</v>
      </c>
      <c r="P24" s="11">
        <f t="shared" si="9"/>
        <v>12417.453191597224</v>
      </c>
      <c r="Q24" s="10">
        <f t="shared" si="1"/>
        <v>18300</v>
      </c>
      <c r="R24" s="11">
        <f t="shared" si="10"/>
        <v>5882.546808402776</v>
      </c>
      <c r="S24" s="11">
        <f t="shared" si="11"/>
        <v>384941.0489395139</v>
      </c>
      <c r="T24" s="10">
        <v>410086.4</v>
      </c>
      <c r="U24" s="11">
        <f t="shared" si="12"/>
        <v>25145.351060486108</v>
      </c>
      <c r="V24" s="10">
        <v>321341.4</v>
      </c>
      <c r="W24" s="11">
        <f t="shared" si="13"/>
        <v>-63599.64893951389</v>
      </c>
      <c r="X24" s="10">
        <v>320401.93</v>
      </c>
      <c r="Y24" s="11">
        <f t="shared" si="14"/>
        <v>-64539.11893951392</v>
      </c>
    </row>
    <row r="25" spans="1:25" ht="12.75">
      <c r="A25" s="5" t="s">
        <v>13</v>
      </c>
      <c r="B25" s="8" t="s">
        <v>1</v>
      </c>
      <c r="C25" s="11">
        <v>1528000</v>
      </c>
      <c r="D25" s="11">
        <v>1584400</v>
      </c>
      <c r="E25" s="11">
        <v>1505860</v>
      </c>
      <c r="F25" s="11">
        <f t="shared" si="2"/>
        <v>38399.43</v>
      </c>
      <c r="G25" s="11">
        <f t="shared" si="0"/>
        <v>56400</v>
      </c>
      <c r="H25" s="11">
        <f t="shared" si="3"/>
        <v>18000.57</v>
      </c>
      <c r="I25" s="11">
        <v>1514670</v>
      </c>
      <c r="J25" s="11">
        <f t="shared" si="4"/>
        <v>1544259.43</v>
      </c>
      <c r="K25" s="11">
        <f t="shared" si="5"/>
        <v>58553.170054166665</v>
      </c>
      <c r="L25" s="11">
        <f t="shared" si="6"/>
        <v>22140</v>
      </c>
      <c r="M25" s="11">
        <f t="shared" si="7"/>
        <v>-36413.170054166665</v>
      </c>
      <c r="N25" s="11">
        <f t="shared" si="8"/>
        <v>88142.60005416651</v>
      </c>
      <c r="O25" s="11">
        <v>1563631.05</v>
      </c>
      <c r="P25" s="11">
        <f t="shared" si="9"/>
        <v>53427.08666847221</v>
      </c>
      <c r="Q25" s="11">
        <f t="shared" si="1"/>
        <v>78600</v>
      </c>
      <c r="R25" s="11">
        <f t="shared" si="10"/>
        <v>25172.913331527787</v>
      </c>
      <c r="S25" s="11">
        <f t="shared" si="11"/>
        <v>1656239.6867226388</v>
      </c>
      <c r="T25" s="11">
        <v>1642231.05</v>
      </c>
      <c r="U25" s="11">
        <f t="shared" si="12"/>
        <v>-14008.636722638737</v>
      </c>
      <c r="V25" s="11">
        <v>1647078.05</v>
      </c>
      <c r="W25" s="11">
        <f t="shared" si="13"/>
        <v>-9161.636722638737</v>
      </c>
      <c r="X25" s="11">
        <v>1646951.57</v>
      </c>
      <c r="Y25" s="11">
        <f t="shared" si="14"/>
        <v>-9288.116722638719</v>
      </c>
    </row>
    <row r="26" spans="1:25" ht="12.75" outlineLevel="1">
      <c r="A26" s="4" t="s">
        <v>13</v>
      </c>
      <c r="B26" s="7" t="s">
        <v>4</v>
      </c>
      <c r="C26" s="10">
        <v>1138500</v>
      </c>
      <c r="D26" s="10">
        <v>1180500</v>
      </c>
      <c r="E26" s="16">
        <v>1122000</v>
      </c>
      <c r="F26" s="11">
        <f t="shared" si="2"/>
        <v>28611.000000000004</v>
      </c>
      <c r="G26" s="10">
        <f t="shared" si="0"/>
        <v>42000</v>
      </c>
      <c r="H26" s="11">
        <f t="shared" si="3"/>
        <v>13388.999999999996</v>
      </c>
      <c r="I26" s="10">
        <v>1128540</v>
      </c>
      <c r="J26" s="11">
        <f t="shared" si="4"/>
        <v>1150611</v>
      </c>
      <c r="K26" s="11">
        <f t="shared" si="5"/>
        <v>43627.33375</v>
      </c>
      <c r="L26" s="11">
        <f t="shared" si="6"/>
        <v>16500</v>
      </c>
      <c r="M26" s="11">
        <f t="shared" si="7"/>
        <v>-27127.333749999998</v>
      </c>
      <c r="N26" s="11">
        <f t="shared" si="8"/>
        <v>65698.33374999999</v>
      </c>
      <c r="O26" s="10">
        <v>1165886</v>
      </c>
      <c r="P26" s="11">
        <f t="shared" si="9"/>
        <v>39807.94445833334</v>
      </c>
      <c r="Q26" s="10">
        <f t="shared" si="1"/>
        <v>58600</v>
      </c>
      <c r="R26" s="11">
        <f t="shared" si="10"/>
        <v>18792.05554166666</v>
      </c>
      <c r="S26" s="11">
        <f t="shared" si="11"/>
        <v>1234046.2782083333</v>
      </c>
      <c r="T26" s="10">
        <v>1224486</v>
      </c>
      <c r="U26" s="11">
        <f t="shared" si="12"/>
        <v>-9560.2782083333</v>
      </c>
      <c r="V26" s="10">
        <v>1230346</v>
      </c>
      <c r="W26" s="11">
        <f t="shared" si="13"/>
        <v>-3700.2782083333004</v>
      </c>
      <c r="X26" s="10">
        <v>1230293.22</v>
      </c>
      <c r="Y26" s="11">
        <f t="shared" si="14"/>
        <v>-3753.0582083333284</v>
      </c>
    </row>
    <row r="27" spans="1:25" ht="12.75" outlineLevel="1">
      <c r="A27" s="4" t="s">
        <v>13</v>
      </c>
      <c r="B27" s="7" t="s">
        <v>5</v>
      </c>
      <c r="C27" s="10">
        <v>389500</v>
      </c>
      <c r="D27" s="10">
        <v>403900</v>
      </c>
      <c r="E27" s="16">
        <v>383860</v>
      </c>
      <c r="F27" s="11">
        <f t="shared" si="2"/>
        <v>9788.43</v>
      </c>
      <c r="G27" s="10">
        <f t="shared" si="0"/>
        <v>14400</v>
      </c>
      <c r="H27" s="11">
        <f t="shared" si="3"/>
        <v>4611.57</v>
      </c>
      <c r="I27" s="10">
        <v>386130</v>
      </c>
      <c r="J27" s="11">
        <f t="shared" si="4"/>
        <v>393648.43</v>
      </c>
      <c r="K27" s="11">
        <f t="shared" si="5"/>
        <v>14925.836304166669</v>
      </c>
      <c r="L27" s="11">
        <f t="shared" si="6"/>
        <v>5640</v>
      </c>
      <c r="M27" s="11">
        <f t="shared" si="7"/>
        <v>-9285.836304166669</v>
      </c>
      <c r="N27" s="11">
        <f t="shared" si="8"/>
        <v>22444.26630416664</v>
      </c>
      <c r="O27" s="10">
        <v>397745.05</v>
      </c>
      <c r="P27" s="11">
        <f t="shared" si="9"/>
        <v>13619.142210138889</v>
      </c>
      <c r="Q27" s="10">
        <f t="shared" si="1"/>
        <v>20000</v>
      </c>
      <c r="R27" s="11">
        <f t="shared" si="10"/>
        <v>6380.857789861111</v>
      </c>
      <c r="S27" s="11">
        <f t="shared" si="11"/>
        <v>422193.40851430554</v>
      </c>
      <c r="T27" s="10">
        <v>417745.05</v>
      </c>
      <c r="U27" s="11">
        <f t="shared" si="12"/>
        <v>-4448.358514305553</v>
      </c>
      <c r="V27" s="10">
        <v>416732.05</v>
      </c>
      <c r="W27" s="11">
        <f t="shared" si="13"/>
        <v>-5461.358514305553</v>
      </c>
      <c r="X27" s="10">
        <v>416658.35</v>
      </c>
      <c r="Y27" s="11">
        <f t="shared" si="14"/>
        <v>-5535.058514305565</v>
      </c>
    </row>
    <row r="28" spans="1:25" ht="12.75">
      <c r="A28" s="5" t="s">
        <v>14</v>
      </c>
      <c r="B28" s="8" t="s">
        <v>1</v>
      </c>
      <c r="C28" s="11">
        <v>1390050</v>
      </c>
      <c r="D28" s="11">
        <v>1441450</v>
      </c>
      <c r="E28" s="11">
        <v>991100</v>
      </c>
      <c r="F28" s="11">
        <f t="shared" si="2"/>
        <v>25273.050000000003</v>
      </c>
      <c r="G28" s="11">
        <f t="shared" si="0"/>
        <v>51400</v>
      </c>
      <c r="H28" s="11">
        <f t="shared" si="3"/>
        <v>26126.949999999997</v>
      </c>
      <c r="I28" s="11">
        <v>1441450</v>
      </c>
      <c r="J28" s="11">
        <f t="shared" si="4"/>
        <v>1016373.05</v>
      </c>
      <c r="K28" s="11">
        <f t="shared" si="5"/>
        <v>38537.47814583334</v>
      </c>
      <c r="L28" s="11">
        <f t="shared" si="6"/>
        <v>398950</v>
      </c>
      <c r="M28" s="11">
        <f t="shared" si="7"/>
        <v>360412.52185416664</v>
      </c>
      <c r="N28" s="11">
        <f t="shared" si="8"/>
        <v>-386539.4718541666</v>
      </c>
      <c r="O28" s="11">
        <v>1441450</v>
      </c>
      <c r="P28" s="11">
        <f t="shared" si="9"/>
        <v>35163.68427152778</v>
      </c>
      <c r="Q28" s="11">
        <f t="shared" si="1"/>
        <v>71700</v>
      </c>
      <c r="R28" s="11">
        <f t="shared" si="10"/>
        <v>36536.31572847222</v>
      </c>
      <c r="S28" s="11">
        <f t="shared" si="11"/>
        <v>1090074.212417361</v>
      </c>
      <c r="T28" s="11">
        <v>1513150</v>
      </c>
      <c r="U28" s="11">
        <f t="shared" si="12"/>
        <v>423075.7875826389</v>
      </c>
      <c r="V28" s="11">
        <v>1509790</v>
      </c>
      <c r="W28" s="11">
        <f t="shared" si="13"/>
        <v>419715.7875826389</v>
      </c>
      <c r="X28" s="11">
        <v>1481136.5</v>
      </c>
      <c r="Y28" s="11">
        <f t="shared" si="14"/>
        <v>391062.2875826389</v>
      </c>
    </row>
    <row r="29" spans="1:25" ht="12.75" outlineLevel="1">
      <c r="A29" s="4" t="s">
        <v>14</v>
      </c>
      <c r="B29" s="7" t="s">
        <v>4</v>
      </c>
      <c r="C29" s="10">
        <v>1035800</v>
      </c>
      <c r="D29" s="10">
        <v>1074100</v>
      </c>
      <c r="E29" s="10">
        <v>785400</v>
      </c>
      <c r="F29" s="11">
        <f t="shared" si="2"/>
        <v>20027.7</v>
      </c>
      <c r="G29" s="10">
        <f t="shared" si="0"/>
        <v>38300</v>
      </c>
      <c r="H29" s="11">
        <f t="shared" si="3"/>
        <v>18272.3</v>
      </c>
      <c r="I29" s="10">
        <v>1074100</v>
      </c>
      <c r="J29" s="11">
        <f t="shared" si="4"/>
        <v>805427.7</v>
      </c>
      <c r="K29" s="11">
        <f t="shared" si="5"/>
        <v>30539.133625</v>
      </c>
      <c r="L29" s="11">
        <f t="shared" si="6"/>
        <v>250400</v>
      </c>
      <c r="M29" s="11">
        <f t="shared" si="7"/>
        <v>219860.866375</v>
      </c>
      <c r="N29" s="11">
        <f t="shared" si="8"/>
        <v>-238133.16637500003</v>
      </c>
      <c r="O29" s="10">
        <v>1074100</v>
      </c>
      <c r="P29" s="11">
        <f t="shared" si="9"/>
        <v>27865.561120833336</v>
      </c>
      <c r="Q29" s="10">
        <f t="shared" si="1"/>
        <v>53400</v>
      </c>
      <c r="R29" s="11">
        <f t="shared" si="10"/>
        <v>25534.438879166664</v>
      </c>
      <c r="S29" s="11">
        <f t="shared" si="11"/>
        <v>863832.3947458334</v>
      </c>
      <c r="T29" s="10">
        <v>1127500</v>
      </c>
      <c r="U29" s="11">
        <f t="shared" si="12"/>
        <v>263667.60525416664</v>
      </c>
      <c r="V29" s="10">
        <v>1127500</v>
      </c>
      <c r="W29" s="11">
        <f t="shared" si="13"/>
        <v>263667.60525416664</v>
      </c>
      <c r="X29" s="10">
        <v>1106320.72</v>
      </c>
      <c r="Y29" s="11">
        <f t="shared" si="14"/>
        <v>242488.32525416662</v>
      </c>
    </row>
    <row r="30" spans="1:25" ht="12.75" outlineLevel="1">
      <c r="A30" s="4" t="s">
        <v>14</v>
      </c>
      <c r="B30" s="7" t="s">
        <v>5</v>
      </c>
      <c r="C30" s="10">
        <v>354250</v>
      </c>
      <c r="D30" s="10">
        <v>367350</v>
      </c>
      <c r="E30" s="10">
        <v>205700</v>
      </c>
      <c r="F30" s="11">
        <f t="shared" si="2"/>
        <v>5245.35</v>
      </c>
      <c r="G30" s="10">
        <f t="shared" si="0"/>
        <v>13100</v>
      </c>
      <c r="H30" s="11">
        <f t="shared" si="3"/>
        <v>7854.65</v>
      </c>
      <c r="I30" s="10">
        <v>367350</v>
      </c>
      <c r="J30" s="11">
        <f t="shared" si="4"/>
        <v>210945.35</v>
      </c>
      <c r="K30" s="11">
        <f t="shared" si="5"/>
        <v>7998.344520833333</v>
      </c>
      <c r="L30" s="11">
        <f t="shared" si="6"/>
        <v>148550</v>
      </c>
      <c r="M30" s="11">
        <f t="shared" si="7"/>
        <v>140551.65547916666</v>
      </c>
      <c r="N30" s="11">
        <f t="shared" si="8"/>
        <v>-148406.30547916665</v>
      </c>
      <c r="O30" s="10">
        <v>367350</v>
      </c>
      <c r="P30" s="11">
        <f t="shared" si="9"/>
        <v>7298.123150694445</v>
      </c>
      <c r="Q30" s="10">
        <f t="shared" si="1"/>
        <v>18300</v>
      </c>
      <c r="R30" s="11">
        <f t="shared" si="10"/>
        <v>11001.876849305554</v>
      </c>
      <c r="S30" s="11">
        <f t="shared" si="11"/>
        <v>226241.8176715278</v>
      </c>
      <c r="T30" s="10">
        <v>385650</v>
      </c>
      <c r="U30" s="11">
        <f t="shared" si="12"/>
        <v>159408.1823284722</v>
      </c>
      <c r="V30" s="10">
        <v>382290</v>
      </c>
      <c r="W30" s="11">
        <f t="shared" si="13"/>
        <v>156048.1823284722</v>
      </c>
      <c r="X30" s="10">
        <v>374815.78</v>
      </c>
      <c r="Y30" s="11">
        <f t="shared" si="14"/>
        <v>148573.96232847223</v>
      </c>
    </row>
    <row r="31" spans="1:25" ht="12.75">
      <c r="A31" s="5" t="s">
        <v>12</v>
      </c>
      <c r="B31" s="8" t="s">
        <v>1</v>
      </c>
      <c r="C31" s="11">
        <v>1766900</v>
      </c>
      <c r="D31" s="11">
        <v>1831900</v>
      </c>
      <c r="E31" s="11">
        <v>1736168</v>
      </c>
      <c r="F31" s="11">
        <f t="shared" si="2"/>
        <v>44272.284</v>
      </c>
      <c r="G31" s="11">
        <f>D31-C31</f>
        <v>65000</v>
      </c>
      <c r="H31" s="11">
        <f t="shared" si="3"/>
        <v>20727.716</v>
      </c>
      <c r="I31" s="11">
        <v>1831900</v>
      </c>
      <c r="J31" s="11">
        <f t="shared" si="4"/>
        <v>1780440.284</v>
      </c>
      <c r="K31" s="11">
        <f t="shared" si="5"/>
        <v>67508.36076833334</v>
      </c>
      <c r="L31" s="11">
        <f t="shared" si="6"/>
        <v>30732</v>
      </c>
      <c r="M31" s="11">
        <f t="shared" si="7"/>
        <v>-36776.36076833334</v>
      </c>
      <c r="N31" s="11">
        <f t="shared" si="8"/>
        <v>16048.644768333295</v>
      </c>
      <c r="O31" s="11">
        <v>1831900</v>
      </c>
      <c r="P31" s="11">
        <f t="shared" si="9"/>
        <v>61598.28815894445</v>
      </c>
      <c r="Q31" s="11">
        <f t="shared" si="1"/>
        <v>89400</v>
      </c>
      <c r="R31" s="11">
        <f t="shared" si="10"/>
        <v>27801.71184105555</v>
      </c>
      <c r="S31" s="11">
        <f t="shared" si="11"/>
        <v>1909546.9329272776</v>
      </c>
      <c r="T31" s="11">
        <v>1921300</v>
      </c>
      <c r="U31" s="11">
        <f t="shared" si="12"/>
        <v>11753.067072722362</v>
      </c>
      <c r="V31" s="11">
        <v>1921300</v>
      </c>
      <c r="W31" s="11">
        <f t="shared" si="13"/>
        <v>11753.067072722362</v>
      </c>
      <c r="X31" s="11">
        <v>1920254.33</v>
      </c>
      <c r="Y31" s="11">
        <f t="shared" si="14"/>
        <v>10707.397072722437</v>
      </c>
    </row>
    <row r="32" spans="1:25" ht="12.75" outlineLevel="1">
      <c r="A32" s="4" t="s">
        <v>12</v>
      </c>
      <c r="B32" s="7" t="s">
        <v>4</v>
      </c>
      <c r="C32" s="10">
        <v>1316600</v>
      </c>
      <c r="D32" s="10">
        <v>1365000</v>
      </c>
      <c r="E32" s="16">
        <v>1293600</v>
      </c>
      <c r="F32" s="11">
        <f t="shared" si="2"/>
        <v>32986.8</v>
      </c>
      <c r="G32" s="10">
        <f>D32-C32</f>
        <v>48400</v>
      </c>
      <c r="H32" s="11">
        <f t="shared" si="3"/>
        <v>15413.199999999997</v>
      </c>
      <c r="I32" s="10">
        <v>1365000</v>
      </c>
      <c r="J32" s="11">
        <f t="shared" si="4"/>
        <v>1326586.8</v>
      </c>
      <c r="K32" s="11">
        <f t="shared" si="5"/>
        <v>50299.749500000005</v>
      </c>
      <c r="L32" s="11">
        <f t="shared" si="6"/>
        <v>23000</v>
      </c>
      <c r="M32" s="11">
        <f t="shared" si="7"/>
        <v>-27299.749500000005</v>
      </c>
      <c r="N32" s="11">
        <f t="shared" si="8"/>
        <v>11886.549499999965</v>
      </c>
      <c r="O32" s="10">
        <v>1365000</v>
      </c>
      <c r="P32" s="11">
        <f t="shared" si="9"/>
        <v>45896.218316666665</v>
      </c>
      <c r="Q32" s="10">
        <f t="shared" si="1"/>
        <v>66600</v>
      </c>
      <c r="R32" s="11">
        <f t="shared" si="10"/>
        <v>20703.781683333335</v>
      </c>
      <c r="S32" s="11">
        <f t="shared" si="11"/>
        <v>1422782.7678166665</v>
      </c>
      <c r="T32" s="10">
        <v>1431600</v>
      </c>
      <c r="U32" s="11">
        <f t="shared" si="12"/>
        <v>8817.232183333486</v>
      </c>
      <c r="V32" s="10">
        <v>1431600</v>
      </c>
      <c r="W32" s="11">
        <f t="shared" si="13"/>
        <v>8817.232183333486</v>
      </c>
      <c r="X32" s="10">
        <v>1430763.47</v>
      </c>
      <c r="Y32" s="11">
        <f t="shared" si="14"/>
        <v>7980.702183333458</v>
      </c>
    </row>
    <row r="33" spans="1:25" ht="12.75" outlineLevel="1">
      <c r="A33" s="4" t="s">
        <v>12</v>
      </c>
      <c r="B33" s="7" t="s">
        <v>5</v>
      </c>
      <c r="C33" s="10">
        <v>450300</v>
      </c>
      <c r="D33" s="10">
        <v>466900</v>
      </c>
      <c r="E33" s="16">
        <v>442568</v>
      </c>
      <c r="F33" s="11">
        <f t="shared" si="2"/>
        <v>11285.484</v>
      </c>
      <c r="G33" s="10">
        <f>D33-C33</f>
        <v>16600</v>
      </c>
      <c r="H33" s="11">
        <f t="shared" si="3"/>
        <v>5314.516</v>
      </c>
      <c r="I33" s="10">
        <v>466900</v>
      </c>
      <c r="J33" s="11">
        <f t="shared" si="4"/>
        <v>453853.484</v>
      </c>
      <c r="K33" s="11">
        <f t="shared" si="5"/>
        <v>17208.611268333334</v>
      </c>
      <c r="L33" s="11">
        <f t="shared" si="6"/>
        <v>7732</v>
      </c>
      <c r="M33" s="11">
        <f t="shared" si="7"/>
        <v>-9476.611268333334</v>
      </c>
      <c r="N33" s="11">
        <f t="shared" si="8"/>
        <v>4162.095268333331</v>
      </c>
      <c r="O33" s="10">
        <v>466900</v>
      </c>
      <c r="P33" s="11">
        <f t="shared" si="9"/>
        <v>15702.069842277779</v>
      </c>
      <c r="Q33" s="10">
        <f t="shared" si="1"/>
        <v>22800</v>
      </c>
      <c r="R33" s="11">
        <f t="shared" si="10"/>
        <v>7097.930157722221</v>
      </c>
      <c r="S33" s="11">
        <f t="shared" si="11"/>
        <v>486764.1651106111</v>
      </c>
      <c r="T33" s="10">
        <v>489700</v>
      </c>
      <c r="U33" s="11">
        <f t="shared" si="12"/>
        <v>2935.834889388876</v>
      </c>
      <c r="V33" s="10">
        <v>489700</v>
      </c>
      <c r="W33" s="11">
        <f t="shared" si="13"/>
        <v>2935.834889388876</v>
      </c>
      <c r="X33" s="10">
        <v>489490.86</v>
      </c>
      <c r="Y33" s="11">
        <f t="shared" si="14"/>
        <v>2726.694889388862</v>
      </c>
    </row>
    <row r="34" spans="1:25" ht="25.5">
      <c r="A34" s="5" t="s">
        <v>10</v>
      </c>
      <c r="B34" s="8" t="s">
        <v>1</v>
      </c>
      <c r="C34" s="11">
        <v>1493000</v>
      </c>
      <c r="D34" s="11">
        <v>1549400</v>
      </c>
      <c r="E34" s="11">
        <v>1487800</v>
      </c>
      <c r="F34" s="11">
        <f t="shared" si="2"/>
        <v>37938.9</v>
      </c>
      <c r="G34" s="11">
        <f aca="true" t="shared" si="15" ref="G34:G42">D34-C34</f>
        <v>56400</v>
      </c>
      <c r="H34" s="11">
        <f t="shared" si="3"/>
        <v>18461.1</v>
      </c>
      <c r="I34" s="11">
        <v>1549400</v>
      </c>
      <c r="J34" s="11">
        <f t="shared" si="4"/>
        <v>1525738.9</v>
      </c>
      <c r="K34" s="11">
        <f t="shared" si="5"/>
        <v>57850.93329166667</v>
      </c>
      <c r="L34" s="11">
        <f t="shared" si="6"/>
        <v>5200</v>
      </c>
      <c r="M34" s="11">
        <f t="shared" si="7"/>
        <v>-52650.93329166667</v>
      </c>
      <c r="N34" s="11">
        <f t="shared" si="8"/>
        <v>34189.83329166658</v>
      </c>
      <c r="O34" s="11">
        <v>1614681.5</v>
      </c>
      <c r="P34" s="11">
        <f t="shared" si="9"/>
        <v>52786.327776388884</v>
      </c>
      <c r="Q34" s="11">
        <f t="shared" si="1"/>
        <v>77400</v>
      </c>
      <c r="R34" s="11">
        <f t="shared" si="10"/>
        <v>24613.672223611116</v>
      </c>
      <c r="S34" s="11">
        <f t="shared" si="11"/>
        <v>1636376.1610680555</v>
      </c>
      <c r="T34" s="11">
        <v>1692081.5</v>
      </c>
      <c r="U34" s="11">
        <f t="shared" si="12"/>
        <v>55705.338931944454</v>
      </c>
      <c r="V34" s="11">
        <v>1668630.4</v>
      </c>
      <c r="W34" s="11">
        <f t="shared" si="13"/>
        <v>32254.23893194436</v>
      </c>
      <c r="X34" s="11">
        <v>1665630.91</v>
      </c>
      <c r="Y34" s="11">
        <f t="shared" si="14"/>
        <v>29254.74893194437</v>
      </c>
    </row>
    <row r="35" spans="1:25" ht="25.5" outlineLevel="1">
      <c r="A35" s="4" t="s">
        <v>10</v>
      </c>
      <c r="B35" s="7" t="s">
        <v>4</v>
      </c>
      <c r="C35" s="10">
        <v>1112500</v>
      </c>
      <c r="D35" s="10">
        <v>1154500</v>
      </c>
      <c r="E35" s="10">
        <v>1178900</v>
      </c>
      <c r="F35" s="11">
        <f t="shared" si="2"/>
        <v>30061.95</v>
      </c>
      <c r="G35" s="10">
        <f t="shared" si="15"/>
        <v>42000</v>
      </c>
      <c r="H35" s="11">
        <f t="shared" si="3"/>
        <v>11938.05</v>
      </c>
      <c r="I35" s="10">
        <v>1154500</v>
      </c>
      <c r="J35" s="11">
        <f t="shared" si="4"/>
        <v>1208961.95</v>
      </c>
      <c r="K35" s="11">
        <f t="shared" si="5"/>
        <v>45839.807270833335</v>
      </c>
      <c r="L35" s="11">
        <f t="shared" si="6"/>
        <v>-66400</v>
      </c>
      <c r="M35" s="11">
        <f t="shared" si="7"/>
        <v>-112239.80727083333</v>
      </c>
      <c r="N35" s="11">
        <f t="shared" si="8"/>
        <v>100301.75727083324</v>
      </c>
      <c r="O35" s="10">
        <v>1204295</v>
      </c>
      <c r="P35" s="11">
        <f t="shared" si="9"/>
        <v>41826.725242361106</v>
      </c>
      <c r="Q35" s="10">
        <f t="shared" si="1"/>
        <v>57700</v>
      </c>
      <c r="R35" s="11">
        <f t="shared" si="10"/>
        <v>15873.274757638894</v>
      </c>
      <c r="S35" s="11">
        <f t="shared" si="11"/>
        <v>1296628.4825131944</v>
      </c>
      <c r="T35" s="10">
        <v>1261995</v>
      </c>
      <c r="U35" s="11">
        <f t="shared" si="12"/>
        <v>-34633.48251319444</v>
      </c>
      <c r="V35" s="10">
        <v>1244625</v>
      </c>
      <c r="W35" s="11">
        <f t="shared" si="13"/>
        <v>-52003.48251319444</v>
      </c>
      <c r="X35" s="10">
        <v>1244334.51</v>
      </c>
      <c r="Y35" s="11">
        <f t="shared" si="14"/>
        <v>-52293.97251319443</v>
      </c>
    </row>
    <row r="36" spans="1:25" ht="25.5" outlineLevel="1">
      <c r="A36" s="4" t="s">
        <v>10</v>
      </c>
      <c r="B36" s="7" t="s">
        <v>5</v>
      </c>
      <c r="C36" s="10">
        <v>380500</v>
      </c>
      <c r="D36" s="10">
        <v>394900</v>
      </c>
      <c r="E36" s="10">
        <v>308900</v>
      </c>
      <c r="F36" s="11">
        <f t="shared" si="2"/>
        <v>7876.950000000001</v>
      </c>
      <c r="G36" s="10">
        <f t="shared" si="15"/>
        <v>14400</v>
      </c>
      <c r="H36" s="11">
        <f t="shared" si="3"/>
        <v>6523.049999999999</v>
      </c>
      <c r="I36" s="10">
        <v>394900</v>
      </c>
      <c r="J36" s="11">
        <f t="shared" si="4"/>
        <v>316776.95</v>
      </c>
      <c r="K36" s="11">
        <f t="shared" si="5"/>
        <v>12011.126020833333</v>
      </c>
      <c r="L36" s="11">
        <f t="shared" si="6"/>
        <v>71600</v>
      </c>
      <c r="M36" s="11">
        <f t="shared" si="7"/>
        <v>59588.87397916667</v>
      </c>
      <c r="N36" s="11">
        <f t="shared" si="8"/>
        <v>-66111.92397916666</v>
      </c>
      <c r="O36" s="10">
        <v>410386.5</v>
      </c>
      <c r="P36" s="11">
        <f t="shared" si="9"/>
        <v>10959.602534027777</v>
      </c>
      <c r="Q36" s="14">
        <f t="shared" si="1"/>
        <v>19700</v>
      </c>
      <c r="R36" s="11">
        <f t="shared" si="10"/>
        <v>8740.397465972223</v>
      </c>
      <c r="S36" s="11">
        <f t="shared" si="11"/>
        <v>339747.6785548611</v>
      </c>
      <c r="T36" s="10">
        <v>430086.5</v>
      </c>
      <c r="U36" s="11">
        <f t="shared" si="12"/>
        <v>90338.82144513889</v>
      </c>
      <c r="V36" s="10">
        <v>424005.4</v>
      </c>
      <c r="W36" s="11">
        <f t="shared" si="13"/>
        <v>84257.72144513892</v>
      </c>
      <c r="X36" s="10">
        <v>421296.4</v>
      </c>
      <c r="Y36" s="11">
        <f t="shared" si="14"/>
        <v>81548.72144513892</v>
      </c>
    </row>
    <row r="37" spans="1:25" ht="12.75">
      <c r="A37" s="5" t="s">
        <v>11</v>
      </c>
      <c r="B37" s="8" t="s">
        <v>1</v>
      </c>
      <c r="C37" s="11">
        <v>1167500</v>
      </c>
      <c r="D37" s="11">
        <v>1209600</v>
      </c>
      <c r="E37" s="11">
        <v>1124966</v>
      </c>
      <c r="F37" s="11">
        <f t="shared" si="2"/>
        <v>28686.633</v>
      </c>
      <c r="G37" s="11">
        <f t="shared" si="15"/>
        <v>42100</v>
      </c>
      <c r="H37" s="11">
        <f t="shared" si="3"/>
        <v>13413.366999999998</v>
      </c>
      <c r="I37" s="11">
        <v>1209600</v>
      </c>
      <c r="J37" s="11">
        <f t="shared" si="4"/>
        <v>1153652.633</v>
      </c>
      <c r="K37" s="11">
        <f t="shared" si="5"/>
        <v>43742.66233458333</v>
      </c>
      <c r="L37" s="11">
        <f t="shared" si="6"/>
        <v>42534</v>
      </c>
      <c r="M37" s="11">
        <f t="shared" si="7"/>
        <v>-1208.6623345833286</v>
      </c>
      <c r="N37" s="11">
        <f t="shared" si="8"/>
        <v>-12204.704665416852</v>
      </c>
      <c r="O37" s="11">
        <v>1307522.1</v>
      </c>
      <c r="P37" s="11">
        <f t="shared" si="9"/>
        <v>39913.17651115277</v>
      </c>
      <c r="Q37" s="11">
        <f t="shared" si="1"/>
        <v>57800</v>
      </c>
      <c r="R37" s="11">
        <f t="shared" si="10"/>
        <v>17886.82348884723</v>
      </c>
      <c r="S37" s="11">
        <f t="shared" si="11"/>
        <v>1237308.471845736</v>
      </c>
      <c r="T37" s="11">
        <v>1365322.1</v>
      </c>
      <c r="U37" s="11">
        <f t="shared" si="12"/>
        <v>128013.62815426406</v>
      </c>
      <c r="V37" s="11">
        <v>1310522.1</v>
      </c>
      <c r="W37" s="11">
        <f t="shared" si="13"/>
        <v>73213.62815426406</v>
      </c>
      <c r="X37" s="11">
        <v>1309727.25</v>
      </c>
      <c r="Y37" s="11">
        <f t="shared" si="14"/>
        <v>72418.77815426397</v>
      </c>
    </row>
    <row r="38" spans="1:25" ht="12.75" outlineLevel="1">
      <c r="A38" s="4" t="s">
        <v>11</v>
      </c>
      <c r="B38" s="7" t="s">
        <v>4</v>
      </c>
      <c r="C38" s="10">
        <v>870000</v>
      </c>
      <c r="D38" s="10">
        <v>901400</v>
      </c>
      <c r="E38" s="16">
        <v>838200</v>
      </c>
      <c r="F38" s="11">
        <f t="shared" si="2"/>
        <v>21374.100000000002</v>
      </c>
      <c r="G38" s="10">
        <f t="shared" si="15"/>
        <v>31400</v>
      </c>
      <c r="H38" s="11">
        <f t="shared" si="3"/>
        <v>10025.899999999998</v>
      </c>
      <c r="I38" s="10">
        <v>901400</v>
      </c>
      <c r="J38" s="11">
        <f t="shared" si="4"/>
        <v>859574.1</v>
      </c>
      <c r="K38" s="11">
        <f t="shared" si="5"/>
        <v>32592.184625</v>
      </c>
      <c r="L38" s="11">
        <f t="shared" si="6"/>
        <v>31800</v>
      </c>
      <c r="M38" s="11">
        <f t="shared" si="7"/>
        <v>-792.1846250000017</v>
      </c>
      <c r="N38" s="11">
        <f t="shared" si="8"/>
        <v>-9233.715375000029</v>
      </c>
      <c r="O38" s="10">
        <v>976090</v>
      </c>
      <c r="P38" s="11">
        <f t="shared" si="9"/>
        <v>29738.876154166664</v>
      </c>
      <c r="Q38" s="10">
        <f t="shared" si="1"/>
        <v>43100</v>
      </c>
      <c r="R38" s="11">
        <f t="shared" si="10"/>
        <v>13361.123845833336</v>
      </c>
      <c r="S38" s="11">
        <f t="shared" si="11"/>
        <v>921905.1607791666</v>
      </c>
      <c r="T38" s="10">
        <v>1019190</v>
      </c>
      <c r="U38" s="11">
        <f t="shared" si="12"/>
        <v>97284.83922083338</v>
      </c>
      <c r="V38" s="10">
        <v>978390</v>
      </c>
      <c r="W38" s="11">
        <f t="shared" si="13"/>
        <v>56484.83922083338</v>
      </c>
      <c r="X38" s="10">
        <v>977911.83</v>
      </c>
      <c r="Y38" s="11">
        <f t="shared" si="14"/>
        <v>56006.66922083334</v>
      </c>
    </row>
    <row r="39" spans="1:25" ht="12.75" outlineLevel="1">
      <c r="A39" s="4" t="s">
        <v>11</v>
      </c>
      <c r="B39" s="7" t="s">
        <v>5</v>
      </c>
      <c r="C39" s="10">
        <v>297500</v>
      </c>
      <c r="D39" s="10">
        <v>308200</v>
      </c>
      <c r="E39" s="16">
        <v>286766</v>
      </c>
      <c r="F39" s="11">
        <f t="shared" si="2"/>
        <v>7312.533</v>
      </c>
      <c r="G39" s="10">
        <f t="shared" si="15"/>
        <v>10700</v>
      </c>
      <c r="H39" s="11">
        <f t="shared" si="3"/>
        <v>3387.4669999999996</v>
      </c>
      <c r="I39" s="10">
        <v>308200</v>
      </c>
      <c r="J39" s="11">
        <f t="shared" si="4"/>
        <v>294078.533</v>
      </c>
      <c r="K39" s="11">
        <f t="shared" si="5"/>
        <v>11150.477709583334</v>
      </c>
      <c r="L39" s="11">
        <f t="shared" si="6"/>
        <v>10734</v>
      </c>
      <c r="M39" s="11">
        <f t="shared" si="7"/>
        <v>-416.4777095833342</v>
      </c>
      <c r="N39" s="11">
        <f t="shared" si="8"/>
        <v>-2970.989290416648</v>
      </c>
      <c r="O39" s="10">
        <v>331432.1</v>
      </c>
      <c r="P39" s="11">
        <f t="shared" si="9"/>
        <v>10174.300356986112</v>
      </c>
      <c r="Q39" s="10">
        <f t="shared" si="1"/>
        <v>14700</v>
      </c>
      <c r="R39" s="11">
        <f t="shared" si="10"/>
        <v>4525.699643013888</v>
      </c>
      <c r="S39" s="11">
        <f t="shared" si="11"/>
        <v>315403.31106656947</v>
      </c>
      <c r="T39" s="10">
        <v>346132.1</v>
      </c>
      <c r="U39" s="11">
        <f t="shared" si="12"/>
        <v>30728.788933430507</v>
      </c>
      <c r="V39" s="10">
        <v>332132.1</v>
      </c>
      <c r="W39" s="11">
        <f t="shared" si="13"/>
        <v>16728.788933430507</v>
      </c>
      <c r="X39" s="10">
        <v>331815.42</v>
      </c>
      <c r="Y39" s="11">
        <f t="shared" si="14"/>
        <v>16412.108933430514</v>
      </c>
    </row>
    <row r="40" spans="1:26" ht="13.5">
      <c r="A40" s="6" t="s">
        <v>24</v>
      </c>
      <c r="B40" s="9"/>
      <c r="C40" s="13">
        <f aca="true" t="shared" si="16" ref="C40:E42">C10+C13+C16+C19+C22+C25+C28+C31+C34+C37</f>
        <v>17323110</v>
      </c>
      <c r="D40" s="12">
        <f t="shared" si="16"/>
        <v>17784410</v>
      </c>
      <c r="E40" s="12">
        <f>E10+E13+E16+E19+E22+E25+E28+E31+E34+E37</f>
        <v>16268022</v>
      </c>
      <c r="F40" s="11">
        <f t="shared" si="2"/>
        <v>414834.56100000005</v>
      </c>
      <c r="G40" s="13">
        <f>D40-C40</f>
        <v>461300</v>
      </c>
      <c r="H40" s="11">
        <f t="shared" si="3"/>
        <v>46465.438999999955</v>
      </c>
      <c r="I40" s="13">
        <f>I10+I13+I16+I19+I22+I25+I28+I31+I34+I37</f>
        <v>17714680</v>
      </c>
      <c r="J40" s="11">
        <f t="shared" si="4"/>
        <v>16682856.561</v>
      </c>
      <c r="K40" s="11">
        <f t="shared" si="5"/>
        <v>632558.31127125</v>
      </c>
      <c r="L40" s="11">
        <f t="shared" si="6"/>
        <v>1055088</v>
      </c>
      <c r="M40" s="11">
        <f t="shared" si="7"/>
        <v>422529.68872875</v>
      </c>
      <c r="N40" s="11">
        <f t="shared" si="8"/>
        <v>-399265.12772874907</v>
      </c>
      <c r="O40" s="12">
        <f>O10+O13+O16+O19+O22+O25+O28+O31+O34+O37</f>
        <v>18106368.5</v>
      </c>
      <c r="P40" s="11">
        <f t="shared" si="9"/>
        <v>577180.495742375</v>
      </c>
      <c r="Q40" s="19">
        <f t="shared" si="1"/>
        <v>632200</v>
      </c>
      <c r="R40" s="11">
        <f t="shared" si="10"/>
        <v>55019.50425762497</v>
      </c>
      <c r="S40" s="11">
        <f t="shared" si="11"/>
        <v>17892595.368013628</v>
      </c>
      <c r="T40" s="12">
        <f>T10+T13+T16+T19+T22+T25+T28+T31+T34+T37</f>
        <v>18738568.5</v>
      </c>
      <c r="U40" s="11">
        <f t="shared" si="12"/>
        <v>845973.1319863722</v>
      </c>
      <c r="V40" s="12">
        <f>V10+V13+V16+V19+V22+V25+V28+V31+V34+V37</f>
        <v>18292939.400000002</v>
      </c>
      <c r="W40" s="11">
        <f t="shared" si="13"/>
        <v>400344.0319863744</v>
      </c>
      <c r="X40" s="12">
        <f>X10+X13+X16+X19+X22+X25+X28+X31+X34+X37</f>
        <v>18194746.21</v>
      </c>
      <c r="Y40" s="18">
        <f t="shared" si="14"/>
        <v>302150.84198637307</v>
      </c>
      <c r="Z40" s="17"/>
    </row>
    <row r="41" spans="1:25" ht="13.5">
      <c r="A41" s="6" t="s">
        <v>21</v>
      </c>
      <c r="B41" s="9" t="s">
        <v>4</v>
      </c>
      <c r="C41" s="12">
        <f t="shared" si="16"/>
        <v>12908260</v>
      </c>
      <c r="D41" s="12">
        <f>D11+D14+D17+D20+D23+D26+D29+D32+D35+D38</f>
        <v>13251960</v>
      </c>
      <c r="E41" s="12">
        <f>E11+E14+E17+E20+E23+E26+E29+E32+E35+E38</f>
        <v>12535980</v>
      </c>
      <c r="F41" s="11">
        <f t="shared" si="2"/>
        <v>319667.49000000005</v>
      </c>
      <c r="G41" s="12">
        <f>D41-C41</f>
        <v>343700</v>
      </c>
      <c r="H41" s="11">
        <f t="shared" si="3"/>
        <v>24032.50999999995</v>
      </c>
      <c r="I41" s="12">
        <f>I11+I14+I17+I20+I23+I26+I29+I32+I35+I38</f>
        <v>13200000</v>
      </c>
      <c r="J41" s="11">
        <f t="shared" si="4"/>
        <v>12855647.49</v>
      </c>
      <c r="K41" s="11">
        <f t="shared" si="5"/>
        <v>487443.3006625</v>
      </c>
      <c r="L41" s="11">
        <f t="shared" si="6"/>
        <v>372280</v>
      </c>
      <c r="M41" s="11">
        <f t="shared" si="7"/>
        <v>-115163.30066250003</v>
      </c>
      <c r="N41" s="11">
        <f t="shared" si="8"/>
        <v>143090.790662501</v>
      </c>
      <c r="O41" s="12">
        <f>O11+O14+O17+O20+O23+O26+O29+O32+O35+O38</f>
        <v>13498766</v>
      </c>
      <c r="P41" s="11">
        <f t="shared" si="9"/>
        <v>444769.69302208343</v>
      </c>
      <c r="Q41" s="12">
        <f t="shared" si="1"/>
        <v>471100</v>
      </c>
      <c r="R41" s="11">
        <f t="shared" si="10"/>
        <v>26330.306977916567</v>
      </c>
      <c r="S41" s="11">
        <f t="shared" si="11"/>
        <v>13787860.483684584</v>
      </c>
      <c r="T41" s="12">
        <f>T11+T14+T17+T20+T23+T26+T29+T32+T35+T38</f>
        <v>13969866</v>
      </c>
      <c r="U41" s="11">
        <f t="shared" si="12"/>
        <v>182005.5163154155</v>
      </c>
      <c r="V41" s="12">
        <f>V11+V14+V17+V20+V23+V26+V29+V32+V35+V38</f>
        <v>13648436</v>
      </c>
      <c r="W41" s="11">
        <f t="shared" si="13"/>
        <v>-139424.4836845845</v>
      </c>
      <c r="X41" s="12">
        <f>X11+X14+X17+X20+X23+X26+X29+X32+X35+X38</f>
        <v>13589690.930000002</v>
      </c>
      <c r="Y41" s="11">
        <f t="shared" si="14"/>
        <v>-198169.55368458293</v>
      </c>
    </row>
    <row r="42" spans="1:25" ht="13.5">
      <c r="A42" s="6" t="s">
        <v>22</v>
      </c>
      <c r="B42" s="9" t="s">
        <v>5</v>
      </c>
      <c r="C42" s="12">
        <f t="shared" si="16"/>
        <v>4414850</v>
      </c>
      <c r="D42" s="12">
        <f t="shared" si="16"/>
        <v>4532450</v>
      </c>
      <c r="E42" s="12">
        <f t="shared" si="16"/>
        <v>3732042</v>
      </c>
      <c r="F42" s="11">
        <f t="shared" si="2"/>
        <v>95167.07100000001</v>
      </c>
      <c r="G42" s="12">
        <f t="shared" si="15"/>
        <v>117600</v>
      </c>
      <c r="H42" s="11">
        <f t="shared" si="3"/>
        <v>22432.92899999999</v>
      </c>
      <c r="I42" s="12">
        <f>I12+I15+I18+I21+I24+I27+I30+I33+I36+I39</f>
        <v>4514680</v>
      </c>
      <c r="J42" s="11">
        <f t="shared" si="4"/>
        <v>3827209.071</v>
      </c>
      <c r="K42" s="11">
        <f t="shared" si="5"/>
        <v>145115.01060875</v>
      </c>
      <c r="L42" s="11">
        <f>C42-E42</f>
        <v>682808</v>
      </c>
      <c r="M42" s="11">
        <f t="shared" si="7"/>
        <v>537692.9893912501</v>
      </c>
      <c r="N42" s="11">
        <f t="shared" si="8"/>
        <v>-542355.9183912501</v>
      </c>
      <c r="O42" s="12">
        <f>O12+O15+O18+O21+O24+O27+O30+O33+O36+O39</f>
        <v>4607602.5</v>
      </c>
      <c r="P42" s="11">
        <f t="shared" si="9"/>
        <v>132410.80272029166</v>
      </c>
      <c r="Q42" s="12">
        <f t="shared" si="1"/>
        <v>161100</v>
      </c>
      <c r="R42" s="11">
        <f t="shared" si="10"/>
        <v>28689.197279708344</v>
      </c>
      <c r="S42" s="11">
        <f t="shared" si="11"/>
        <v>4104734.8843290415</v>
      </c>
      <c r="T42" s="12">
        <f>T12+T15+T18+T21+T24+T27+T30+T33+T36+T39</f>
        <v>4768702.5</v>
      </c>
      <c r="U42" s="11">
        <f t="shared" si="12"/>
        <v>663967.6156709585</v>
      </c>
      <c r="V42" s="12">
        <f>V12+V15+V18+V21+V24+V27+V30+V33+V36+V39</f>
        <v>4644503.399999999</v>
      </c>
      <c r="W42" s="11">
        <f t="shared" si="13"/>
        <v>539768.515670958</v>
      </c>
      <c r="X42" s="12">
        <f>X12+X15+X18+X21+X24+X27+X30+X33+X36+X39</f>
        <v>4605055.28</v>
      </c>
      <c r="Y42" s="11">
        <f t="shared" si="14"/>
        <v>500320.3956709588</v>
      </c>
    </row>
    <row r="43" spans="1:19" ht="42.75" customHeight="1">
      <c r="A43" s="1"/>
      <c r="B43" s="22" t="s">
        <v>86</v>
      </c>
      <c r="C43" s="23"/>
      <c r="D43" s="23"/>
      <c r="E43" s="23"/>
      <c r="F43" s="23"/>
      <c r="G43" s="23"/>
      <c r="H43" s="23"/>
      <c r="I43" s="23"/>
      <c r="N43" s="24"/>
      <c r="O43" s="23"/>
      <c r="P43" s="23"/>
      <c r="Q43" s="23"/>
      <c r="R43" s="23"/>
      <c r="S43" s="23"/>
    </row>
    <row r="44" ht="42.75" customHeight="1">
      <c r="A44" s="1"/>
    </row>
  </sheetData>
  <sheetProtection/>
  <mergeCells count="4">
    <mergeCell ref="A3:W3"/>
    <mergeCell ref="V1:Y1"/>
    <mergeCell ref="B43:I43"/>
    <mergeCell ref="N43:S43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2012-10-08T10:38:36Z</cp:lastPrinted>
  <dcterms:created xsi:type="dcterms:W3CDTF">2002-03-11T10:22:12Z</dcterms:created>
  <dcterms:modified xsi:type="dcterms:W3CDTF">2012-10-08T10:46:42Z</dcterms:modified>
  <cp:category/>
  <cp:version/>
  <cp:contentType/>
  <cp:contentStatus/>
</cp:coreProperties>
</file>