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9240" activeTab="0"/>
  </bookViews>
  <sheets>
    <sheet name="№ 6" sheetId="1" r:id="rId1"/>
  </sheets>
  <definedNames/>
  <calcPr fullCalcOnLoad="1"/>
</workbook>
</file>

<file path=xl/sharedStrings.xml><?xml version="1.0" encoding="utf-8"?>
<sst xmlns="http://schemas.openxmlformats.org/spreadsheetml/2006/main" count="124" uniqueCount="70">
  <si>
    <t>руб.</t>
  </si>
  <si>
    <t/>
  </si>
  <si>
    <t>Бюджетополучатель</t>
  </si>
  <si>
    <t>Наименование Доп. КР</t>
  </si>
  <si>
    <t>КОСГУ</t>
  </si>
  <si>
    <t>211</t>
  </si>
  <si>
    <t>213</t>
  </si>
  <si>
    <t>МОУ "БСОШ №1"</t>
  </si>
  <si>
    <t>МОУ "В(С)ОШ"</t>
  </si>
  <si>
    <t>МОУ "Гимназия"</t>
  </si>
  <si>
    <t>МОУ "ООШ № 19"</t>
  </si>
  <si>
    <t>МОУ "ООШ № 7"</t>
  </si>
  <si>
    <t>МОУ "ООШ № 8 им. А.П. Чехова"</t>
  </si>
  <si>
    <t>МОУ "ООШ № 9"</t>
  </si>
  <si>
    <t>МОУ "СОШ № 33"</t>
  </si>
  <si>
    <t>МОУ "СОШ № 6"</t>
  </si>
  <si>
    <t>МОУ "СОШ №3"</t>
  </si>
  <si>
    <t>МС(К) ОУ школа-интернат  VIII вида</t>
  </si>
  <si>
    <t>Лимиты на 01.01.2011 года</t>
  </si>
  <si>
    <t>Лимиты на 01.04.2011 года</t>
  </si>
  <si>
    <t>Итого по школам</t>
  </si>
  <si>
    <t>ШКОЛЫ</t>
  </si>
  <si>
    <t>Резерв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</si>
  <si>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</si>
  <si>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</si>
  <si>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</si>
  <si>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</si>
  <si>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</si>
  <si>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</si>
  <si>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</si>
  <si>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</si>
  <si>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</si>
  <si>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</si>
  <si>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</si>
  <si>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</si>
  <si>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</si>
  <si>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</si>
  <si>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</si>
  <si>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</si>
  <si>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</si>
  <si>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</si>
  <si>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</si>
  <si>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сумма повышения с 01.04.2012 на 3,4%</t>
  </si>
  <si>
    <t>фот на 01.04.2012 с учетом повышения на 3,4%</t>
  </si>
  <si>
    <t>фот на 01.04.2012 гр.5  /12*9*3,4%</t>
  </si>
  <si>
    <t>гр5+гр6</t>
  </si>
  <si>
    <t>сумма повышения с 01.06.2012 на 6,5%</t>
  </si>
  <si>
    <t>гр.7/12*7*6,5%</t>
  </si>
  <si>
    <t>фот на 01.06.2012 с учетом повышения на 6,5%</t>
  </si>
  <si>
    <t>гр7+гр8</t>
  </si>
  <si>
    <t>общая сумма повышения на 3,4% и на 6,5%</t>
  </si>
  <si>
    <t>гр.6+гр.8</t>
  </si>
  <si>
    <t>лимиты, выделенные согласно уведомления № 946 от 20.06.2011 в связи с увеличением ФОТ на 3,4% и 6%</t>
  </si>
  <si>
    <t>меньше/больше предоставлено бюджетных ассигнований</t>
  </si>
  <si>
    <t>гр11-гр10</t>
  </si>
  <si>
    <t>сумма повышения с 01.09.2012 на 16%</t>
  </si>
  <si>
    <t>гр9/12*4*16%</t>
  </si>
  <si>
    <t>фот на 01.09.2012 с учетом повышения на 16%</t>
  </si>
  <si>
    <t>гр9+гр13</t>
  </si>
  <si>
    <t>сумма повышения с 01.10.2012 на 1,05%</t>
  </si>
  <si>
    <t>гр14/12*3*1,05%</t>
  </si>
  <si>
    <t>фот на 01.10.2012 с учетом повышения на 1,05%</t>
  </si>
  <si>
    <t>гр14+гр15</t>
  </si>
  <si>
    <t>общая сумма повышения на 16% и на 1,05%</t>
  </si>
  <si>
    <t>гр.13+гр15</t>
  </si>
  <si>
    <t>лимиты, выделенные согласно уведомления № 1597 от 27.09.2011 в связи с увеличением ФОТ на 16% и 1,05%</t>
  </si>
  <si>
    <t>гр18-гр17</t>
  </si>
  <si>
    <t>Анализ увеличения лимитов бюджетных обязательств  на фонд оплаты труда согласно сводной бюджетной росписи Александровского муниципального района на 2011 год</t>
  </si>
  <si>
    <t>Аудитор  КСП АМР                                                              О.А. Ангельхер</t>
  </si>
  <si>
    <t>Приложение № 6 к отчету КСП АМР от 05.10.2012г.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</si>
</sst>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MS Sans Serif"/>
      <family val="2"/>
    </font>
    <font>
      <b/>
      <i/>
      <sz val="8"/>
      <name val="MS Sans Serif"/>
      <family val="2"/>
    </font>
    <font>
      <b/>
      <i/>
      <sz val="8"/>
      <name val="Arial Narrow"/>
      <family val="2"/>
    </font>
    <font>
      <i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" fontId="4" fillId="0" borderId="12" xfId="0" applyNumberFormat="1" applyFont="1" applyBorder="1" applyAlignment="1">
      <alignment horizontal="right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49" fontId="9" fillId="0" borderId="11" xfId="0" applyNumberFormat="1" applyFont="1" applyFill="1" applyBorder="1" applyAlignment="1">
      <alignment horizontal="left"/>
    </xf>
    <xf numFmtId="49" fontId="10" fillId="0" borderId="12" xfId="0" applyNumberFormat="1" applyFont="1" applyFill="1" applyBorder="1" applyAlignment="1">
      <alignment horizontal="left"/>
    </xf>
    <xf numFmtId="49" fontId="10" fillId="0" borderId="12" xfId="0" applyNumberFormat="1" applyFont="1" applyFill="1" applyBorder="1" applyAlignment="1">
      <alignment horizontal="center"/>
    </xf>
    <xf numFmtId="4" fontId="10" fillId="0" borderId="12" xfId="0" applyNumberFormat="1" applyFont="1" applyFill="1" applyBorder="1" applyAlignment="1">
      <alignment horizontal="right"/>
    </xf>
    <xf numFmtId="4" fontId="10" fillId="0" borderId="12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/>
    </xf>
    <xf numFmtId="49" fontId="5" fillId="0" borderId="11" xfId="0" applyNumberFormat="1" applyFont="1" applyFill="1" applyBorder="1" applyAlignment="1">
      <alignment horizontal="left"/>
    </xf>
    <xf numFmtId="49" fontId="4" fillId="0" borderId="12" xfId="0" applyNumberFormat="1" applyFont="1" applyFill="1" applyBorder="1" applyAlignment="1">
      <alignment horizontal="left"/>
    </xf>
    <xf numFmtId="49" fontId="4" fillId="0" borderId="12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right"/>
    </xf>
    <xf numFmtId="4" fontId="4" fillId="0" borderId="14" xfId="0" applyNumberFormat="1" applyFont="1" applyFill="1" applyBorder="1" applyAlignment="1">
      <alignment horizontal="right" vertical="center" wrapText="1"/>
    </xf>
    <xf numFmtId="0" fontId="12" fillId="0" borderId="15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5" xfId="0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6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O5" sqref="O5"/>
    </sheetView>
  </sheetViews>
  <sheetFormatPr defaultColWidth="9.140625" defaultRowHeight="12.75" outlineLevelRow="1"/>
  <cols>
    <col min="1" max="1" width="17.00390625" style="0" customWidth="1"/>
    <col min="2" max="2" width="10.28125" style="0" customWidth="1"/>
    <col min="3" max="3" width="6.7109375" style="0" customWidth="1"/>
    <col min="4" max="4" width="10.8515625" style="0" customWidth="1"/>
    <col min="5" max="6" width="11.57421875" style="0" customWidth="1"/>
    <col min="7" max="12" width="10.140625" style="0" customWidth="1"/>
    <col min="13" max="13" width="9.28125" style="0" customWidth="1"/>
    <col min="14" max="14" width="10.57421875" style="0" customWidth="1"/>
    <col min="15" max="15" width="9.28125" style="0" customWidth="1"/>
    <col min="16" max="19" width="10.421875" style="0" customWidth="1"/>
  </cols>
  <sheetData>
    <row r="1" spans="15:24" ht="12.75">
      <c r="O1" s="31" t="s">
        <v>69</v>
      </c>
      <c r="P1" s="33"/>
      <c r="Q1" s="33"/>
      <c r="R1" s="33"/>
      <c r="S1" s="33"/>
      <c r="U1" s="27"/>
      <c r="V1" s="28"/>
      <c r="W1" s="28"/>
      <c r="X1" s="28"/>
    </row>
    <row r="3" spans="1:27" ht="12.75" customHeight="1">
      <c r="A3" s="29" t="s">
        <v>67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1"/>
      <c r="X3" s="1"/>
      <c r="Y3" s="1"/>
      <c r="Z3" s="1"/>
      <c r="AA3" s="1"/>
    </row>
    <row r="4" spans="1:22" ht="7.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19" ht="139.5" customHeight="1">
      <c r="A5" s="2" t="s">
        <v>2</v>
      </c>
      <c r="B5" s="2" t="s">
        <v>3</v>
      </c>
      <c r="C5" s="2" t="s">
        <v>4</v>
      </c>
      <c r="D5" s="2" t="s">
        <v>18</v>
      </c>
      <c r="E5" s="2" t="s">
        <v>19</v>
      </c>
      <c r="F5" s="2" t="s">
        <v>42</v>
      </c>
      <c r="G5" s="2" t="s">
        <v>43</v>
      </c>
      <c r="H5" s="2" t="s">
        <v>46</v>
      </c>
      <c r="I5" s="2" t="s">
        <v>48</v>
      </c>
      <c r="J5" s="2" t="s">
        <v>50</v>
      </c>
      <c r="K5" s="2" t="s">
        <v>52</v>
      </c>
      <c r="L5" s="2" t="s">
        <v>53</v>
      </c>
      <c r="M5" s="2" t="s">
        <v>55</v>
      </c>
      <c r="N5" s="2" t="s">
        <v>57</v>
      </c>
      <c r="O5" s="2" t="s">
        <v>59</v>
      </c>
      <c r="P5" s="2" t="s">
        <v>61</v>
      </c>
      <c r="Q5" s="2" t="s">
        <v>63</v>
      </c>
      <c r="R5" s="2" t="s">
        <v>65</v>
      </c>
      <c r="S5" s="2" t="s">
        <v>53</v>
      </c>
    </row>
    <row r="6" spans="1:19" ht="42">
      <c r="A6" s="2"/>
      <c r="B6" s="2"/>
      <c r="C6" s="2"/>
      <c r="D6" s="2"/>
      <c r="E6" s="2"/>
      <c r="F6" s="2" t="s">
        <v>44</v>
      </c>
      <c r="G6" s="2" t="s">
        <v>45</v>
      </c>
      <c r="H6" s="2" t="s">
        <v>47</v>
      </c>
      <c r="I6" s="2" t="s">
        <v>49</v>
      </c>
      <c r="J6" s="2" t="s">
        <v>51</v>
      </c>
      <c r="K6" s="2"/>
      <c r="L6" s="2" t="s">
        <v>54</v>
      </c>
      <c r="M6" s="2" t="s">
        <v>56</v>
      </c>
      <c r="N6" s="2" t="s">
        <v>58</v>
      </c>
      <c r="O6" s="2" t="s">
        <v>60</v>
      </c>
      <c r="P6" s="2" t="s">
        <v>62</v>
      </c>
      <c r="Q6" s="2" t="s">
        <v>64</v>
      </c>
      <c r="R6" s="2"/>
      <c r="S6" s="2" t="s">
        <v>66</v>
      </c>
    </row>
    <row r="7" spans="1:19" ht="12.7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  <c r="J7" s="2" t="s">
        <v>32</v>
      </c>
      <c r="K7" s="2" t="s">
        <v>33</v>
      </c>
      <c r="L7" s="2" t="s">
        <v>34</v>
      </c>
      <c r="M7" s="2" t="s">
        <v>35</v>
      </c>
      <c r="N7" s="2" t="s">
        <v>36</v>
      </c>
      <c r="O7" s="2" t="s">
        <v>37</v>
      </c>
      <c r="P7" s="2" t="s">
        <v>38</v>
      </c>
      <c r="Q7" s="2" t="s">
        <v>39</v>
      </c>
      <c r="R7" s="2" t="s">
        <v>40</v>
      </c>
      <c r="S7" s="2" t="s">
        <v>41</v>
      </c>
    </row>
    <row r="8" spans="1:19" ht="13.5">
      <c r="A8" s="3" t="s">
        <v>21</v>
      </c>
      <c r="B8" s="5"/>
      <c r="C8" s="4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s="11" customFormat="1" ht="12.75">
      <c r="A9" s="7" t="s">
        <v>9</v>
      </c>
      <c r="B9" s="8"/>
      <c r="C9" s="9" t="s">
        <v>1</v>
      </c>
      <c r="D9" s="10">
        <v>9956980</v>
      </c>
      <c r="E9" s="10">
        <v>9678070</v>
      </c>
      <c r="F9" s="10">
        <f>E9/12*9*3.4%</f>
        <v>246790.785</v>
      </c>
      <c r="G9" s="10">
        <f>E9+F9</f>
        <v>9924860.785</v>
      </c>
      <c r="H9" s="10">
        <f>G9/12*7*6.5%</f>
        <v>376317.6380979167</v>
      </c>
      <c r="I9" s="10">
        <f>G9+H9</f>
        <v>10301178.423097916</v>
      </c>
      <c r="J9" s="10">
        <f>F9+H9</f>
        <v>623108.4230979166</v>
      </c>
      <c r="K9" s="10">
        <v>643845</v>
      </c>
      <c r="L9" s="10">
        <f>K9-J9</f>
        <v>20736.576902083354</v>
      </c>
      <c r="M9" s="10">
        <f>I9/12*4*16%</f>
        <v>549396.1825652221</v>
      </c>
      <c r="N9" s="10">
        <f>I9+M9</f>
        <v>10850574.605663138</v>
      </c>
      <c r="O9" s="10">
        <f>N9/12*3*1.05%</f>
        <v>28482.758339865737</v>
      </c>
      <c r="P9" s="10">
        <f>N9+O9</f>
        <v>10879057.364003003</v>
      </c>
      <c r="Q9" s="10">
        <f>M9+O9</f>
        <v>577878.9409050879</v>
      </c>
      <c r="R9" s="10">
        <v>236439</v>
      </c>
      <c r="S9" s="10">
        <f>R9-Q9</f>
        <v>-341439.94090508786</v>
      </c>
    </row>
    <row r="10" spans="1:19" s="11" customFormat="1" ht="12.75" outlineLevel="1">
      <c r="A10" s="12" t="s">
        <v>9</v>
      </c>
      <c r="B10" s="12"/>
      <c r="C10" s="13" t="s">
        <v>5</v>
      </c>
      <c r="D10" s="14">
        <v>7419510</v>
      </c>
      <c r="E10" s="14">
        <v>7211670</v>
      </c>
      <c r="F10" s="10">
        <f aca="true" t="shared" si="0" ref="F10:F44">E10/12*9*3.4%</f>
        <v>183897.58500000002</v>
      </c>
      <c r="G10" s="10">
        <f aca="true" t="shared" si="1" ref="G10:G44">E10+F10</f>
        <v>7395567.585</v>
      </c>
      <c r="H10" s="10">
        <f aca="true" t="shared" si="2" ref="H10:H44">G10/12*7*6.5%</f>
        <v>280415.27093125</v>
      </c>
      <c r="I10" s="10">
        <f aca="true" t="shared" si="3" ref="I10:I44">G10+H10</f>
        <v>7675982.85593125</v>
      </c>
      <c r="J10" s="10">
        <f aca="true" t="shared" si="4" ref="J10:J44">F10+H10</f>
        <v>464312.85593125003</v>
      </c>
      <c r="K10" s="25">
        <v>479750</v>
      </c>
      <c r="L10" s="10">
        <f aca="true" t="shared" si="5" ref="L10:L44">K10-J10</f>
        <v>15437.14406874997</v>
      </c>
      <c r="M10" s="10">
        <f aca="true" t="shared" si="6" ref="M10:M44">I10/12*4*16%</f>
        <v>409385.75231633335</v>
      </c>
      <c r="N10" s="10">
        <f aca="true" t="shared" si="7" ref="N10:N44">I10+M10</f>
        <v>8085368.608247584</v>
      </c>
      <c r="O10" s="10">
        <f aca="true" t="shared" si="8" ref="O10:O44">N10/12*3*1.05%</f>
        <v>21224.09259664991</v>
      </c>
      <c r="P10" s="10">
        <f aca="true" t="shared" si="9" ref="P10:P44">N10+O10</f>
        <v>8106592.700844234</v>
      </c>
      <c r="Q10" s="10">
        <f aca="true" t="shared" si="10" ref="Q10:Q44">M10+O10</f>
        <v>430609.84491298324</v>
      </c>
      <c r="R10" s="25">
        <v>176183</v>
      </c>
      <c r="S10" s="10">
        <f aca="true" t="shared" si="11" ref="S10:S43">R10-Q10</f>
        <v>-254426.84491298324</v>
      </c>
    </row>
    <row r="11" spans="1:19" s="11" customFormat="1" ht="12.75" outlineLevel="1">
      <c r="A11" s="12" t="s">
        <v>9</v>
      </c>
      <c r="B11" s="12"/>
      <c r="C11" s="13" t="s">
        <v>6</v>
      </c>
      <c r="D11" s="14">
        <v>2537470</v>
      </c>
      <c r="E11" s="14">
        <v>2466400</v>
      </c>
      <c r="F11" s="10">
        <f t="shared" si="0"/>
        <v>62893.200000000004</v>
      </c>
      <c r="G11" s="10">
        <f t="shared" si="1"/>
        <v>2529293.2</v>
      </c>
      <c r="H11" s="10">
        <f t="shared" si="2"/>
        <v>95902.36716666668</v>
      </c>
      <c r="I11" s="10">
        <f t="shared" si="3"/>
        <v>2625195.567166667</v>
      </c>
      <c r="J11" s="10">
        <f t="shared" si="4"/>
        <v>158795.56716666667</v>
      </c>
      <c r="K11" s="25">
        <v>164095</v>
      </c>
      <c r="L11" s="10">
        <f t="shared" si="5"/>
        <v>5299.432833333325</v>
      </c>
      <c r="M11" s="10">
        <f t="shared" si="6"/>
        <v>140010.4302488889</v>
      </c>
      <c r="N11" s="10">
        <f t="shared" si="7"/>
        <v>2765205.9974155556</v>
      </c>
      <c r="O11" s="10">
        <f t="shared" si="8"/>
        <v>7258.665743215834</v>
      </c>
      <c r="P11" s="10">
        <f t="shared" si="9"/>
        <v>2772464.6631587716</v>
      </c>
      <c r="Q11" s="10">
        <f t="shared" si="10"/>
        <v>147269.09599210473</v>
      </c>
      <c r="R11" s="25">
        <v>60256</v>
      </c>
      <c r="S11" s="10">
        <f t="shared" si="11"/>
        <v>-87013.09599210473</v>
      </c>
    </row>
    <row r="12" spans="1:19" s="11" customFormat="1" ht="12.75">
      <c r="A12" s="7" t="s">
        <v>7</v>
      </c>
      <c r="B12" s="8"/>
      <c r="C12" s="9" t="s">
        <v>1</v>
      </c>
      <c r="D12" s="10">
        <v>9239937</v>
      </c>
      <c r="E12" s="10">
        <v>8821567</v>
      </c>
      <c r="F12" s="10">
        <f t="shared" si="0"/>
        <v>224949.9585</v>
      </c>
      <c r="G12" s="10">
        <f t="shared" si="1"/>
        <v>9046516.9585</v>
      </c>
      <c r="H12" s="10">
        <f t="shared" si="2"/>
        <v>343013.7680097916</v>
      </c>
      <c r="I12" s="10">
        <f t="shared" si="3"/>
        <v>9389530.72650979</v>
      </c>
      <c r="J12" s="10">
        <f t="shared" si="4"/>
        <v>567963.7265097916</v>
      </c>
      <c r="K12" s="10">
        <v>608009</v>
      </c>
      <c r="L12" s="10">
        <f t="shared" si="5"/>
        <v>40045.273490208434</v>
      </c>
      <c r="M12" s="10">
        <f t="shared" si="6"/>
        <v>500774.9720805222</v>
      </c>
      <c r="N12" s="10">
        <f t="shared" si="7"/>
        <v>9890305.698590312</v>
      </c>
      <c r="O12" s="10">
        <f t="shared" si="8"/>
        <v>25962.05245879957</v>
      </c>
      <c r="P12" s="10">
        <f t="shared" si="9"/>
        <v>9916267.751049113</v>
      </c>
      <c r="Q12" s="10">
        <f t="shared" si="10"/>
        <v>526737.0245393218</v>
      </c>
      <c r="R12" s="10">
        <v>454045</v>
      </c>
      <c r="S12" s="10">
        <f t="shared" si="11"/>
        <v>-72692.02453932178</v>
      </c>
    </row>
    <row r="13" spans="1:19" s="11" customFormat="1" ht="12.75" outlineLevel="1">
      <c r="A13" s="12" t="s">
        <v>7</v>
      </c>
      <c r="B13" s="12"/>
      <c r="C13" s="13" t="s">
        <v>5</v>
      </c>
      <c r="D13" s="14">
        <v>6885199</v>
      </c>
      <c r="E13" s="14">
        <v>6573439</v>
      </c>
      <c r="F13" s="10">
        <f t="shared" si="0"/>
        <v>167622.6945</v>
      </c>
      <c r="G13" s="10">
        <f t="shared" si="1"/>
        <v>6741061.6945</v>
      </c>
      <c r="H13" s="10">
        <f t="shared" si="2"/>
        <v>255598.58924979166</v>
      </c>
      <c r="I13" s="10">
        <f t="shared" si="3"/>
        <v>6996660.283749792</v>
      </c>
      <c r="J13" s="10">
        <f t="shared" si="4"/>
        <v>423221.2837497917</v>
      </c>
      <c r="K13" s="25">
        <v>453060</v>
      </c>
      <c r="L13" s="10">
        <f t="shared" si="5"/>
        <v>29838.716250208323</v>
      </c>
      <c r="M13" s="10">
        <f t="shared" si="6"/>
        <v>373155.2151333223</v>
      </c>
      <c r="N13" s="10">
        <f t="shared" si="7"/>
        <v>7369815.498883114</v>
      </c>
      <c r="O13" s="10">
        <f t="shared" si="8"/>
        <v>19345.765684568174</v>
      </c>
      <c r="P13" s="10">
        <f t="shared" si="9"/>
        <v>7389161.2645676825</v>
      </c>
      <c r="Q13" s="10">
        <f t="shared" si="10"/>
        <v>392500.98081789043</v>
      </c>
      <c r="R13" s="25">
        <v>338335</v>
      </c>
      <c r="S13" s="10">
        <f t="shared" si="11"/>
        <v>-54165.980817890435</v>
      </c>
    </row>
    <row r="14" spans="1:19" s="11" customFormat="1" ht="12.75" outlineLevel="1">
      <c r="A14" s="12" t="s">
        <v>7</v>
      </c>
      <c r="B14" s="12"/>
      <c r="C14" s="13" t="s">
        <v>6</v>
      </c>
      <c r="D14" s="14">
        <v>2354738</v>
      </c>
      <c r="E14" s="14">
        <v>2248128</v>
      </c>
      <c r="F14" s="10">
        <f t="shared" si="0"/>
        <v>57327.264</v>
      </c>
      <c r="G14" s="10">
        <f t="shared" si="1"/>
        <v>2305455.264</v>
      </c>
      <c r="H14" s="10">
        <f t="shared" si="2"/>
        <v>87415.17876000001</v>
      </c>
      <c r="I14" s="10">
        <f t="shared" si="3"/>
        <v>2392870.44276</v>
      </c>
      <c r="J14" s="10">
        <f t="shared" si="4"/>
        <v>144742.44276</v>
      </c>
      <c r="K14" s="25">
        <v>154949</v>
      </c>
      <c r="L14" s="10">
        <f t="shared" si="5"/>
        <v>10206.557239999995</v>
      </c>
      <c r="M14" s="10">
        <f t="shared" si="6"/>
        <v>127619.7569472</v>
      </c>
      <c r="N14" s="10">
        <f t="shared" si="7"/>
        <v>2520490.1997072</v>
      </c>
      <c r="O14" s="10">
        <f t="shared" si="8"/>
        <v>6616.2867742314</v>
      </c>
      <c r="P14" s="10">
        <f t="shared" si="9"/>
        <v>2527106.4864814314</v>
      </c>
      <c r="Q14" s="10">
        <f t="shared" si="10"/>
        <v>134236.0437214314</v>
      </c>
      <c r="R14" s="25">
        <v>115710</v>
      </c>
      <c r="S14" s="10">
        <f t="shared" si="11"/>
        <v>-18526.0437214314</v>
      </c>
    </row>
    <row r="15" spans="1:19" s="11" customFormat="1" ht="12.75">
      <c r="A15" s="7" t="s">
        <v>16</v>
      </c>
      <c r="B15" s="8"/>
      <c r="C15" s="9" t="s">
        <v>1</v>
      </c>
      <c r="D15" s="10">
        <v>9538941</v>
      </c>
      <c r="E15" s="10">
        <v>8998541</v>
      </c>
      <c r="F15" s="10">
        <f t="shared" si="0"/>
        <v>229462.7955</v>
      </c>
      <c r="G15" s="10">
        <f t="shared" si="1"/>
        <v>9228003.7955</v>
      </c>
      <c r="H15" s="10">
        <f t="shared" si="2"/>
        <v>349895.1439127083</v>
      </c>
      <c r="I15" s="10">
        <f t="shared" si="3"/>
        <v>9577898.939412707</v>
      </c>
      <c r="J15" s="10">
        <f t="shared" si="4"/>
        <v>579357.9394127084</v>
      </c>
      <c r="K15" s="10">
        <v>616550</v>
      </c>
      <c r="L15" s="10">
        <f t="shared" si="5"/>
        <v>37192.060587291606</v>
      </c>
      <c r="M15" s="10">
        <f t="shared" si="6"/>
        <v>510821.27676867775</v>
      </c>
      <c r="N15" s="10">
        <f t="shared" si="7"/>
        <v>10088720.216181384</v>
      </c>
      <c r="O15" s="10">
        <f t="shared" si="8"/>
        <v>26482.890567476137</v>
      </c>
      <c r="P15" s="10">
        <f t="shared" si="9"/>
        <v>10115203.10674886</v>
      </c>
      <c r="Q15" s="10">
        <f t="shared" si="10"/>
        <v>537304.1673361539</v>
      </c>
      <c r="R15" s="10">
        <v>576199</v>
      </c>
      <c r="S15" s="10">
        <f t="shared" si="11"/>
        <v>38894.832663846086</v>
      </c>
    </row>
    <row r="16" spans="1:19" s="11" customFormat="1" ht="12.75" outlineLevel="1">
      <c r="A16" s="12" t="s">
        <v>16</v>
      </c>
      <c r="B16" s="12"/>
      <c r="C16" s="13" t="s">
        <v>5</v>
      </c>
      <c r="D16" s="14">
        <v>7107995</v>
      </c>
      <c r="E16" s="14">
        <v>6705305</v>
      </c>
      <c r="F16" s="10">
        <f t="shared" si="0"/>
        <v>170985.27750000003</v>
      </c>
      <c r="G16" s="10">
        <f t="shared" si="1"/>
        <v>6876290.2775</v>
      </c>
      <c r="H16" s="10">
        <f t="shared" si="2"/>
        <v>260726.00635520834</v>
      </c>
      <c r="I16" s="10">
        <f t="shared" si="3"/>
        <v>7137016.283855208</v>
      </c>
      <c r="J16" s="10">
        <f t="shared" si="4"/>
        <v>431711.28385520837</v>
      </c>
      <c r="K16" s="25">
        <v>459420</v>
      </c>
      <c r="L16" s="10">
        <f t="shared" si="5"/>
        <v>27708.71614479163</v>
      </c>
      <c r="M16" s="10">
        <f t="shared" si="6"/>
        <v>380640.86847227777</v>
      </c>
      <c r="N16" s="10">
        <f t="shared" si="7"/>
        <v>7517657.152327486</v>
      </c>
      <c r="O16" s="10">
        <f t="shared" si="8"/>
        <v>19733.85002485965</v>
      </c>
      <c r="P16" s="10">
        <f t="shared" si="9"/>
        <v>7537391.002352346</v>
      </c>
      <c r="Q16" s="10">
        <f t="shared" si="10"/>
        <v>400374.7184971374</v>
      </c>
      <c r="R16" s="25">
        <v>429358</v>
      </c>
      <c r="S16" s="10">
        <f t="shared" si="11"/>
        <v>28983.281502862577</v>
      </c>
    </row>
    <row r="17" spans="1:19" s="11" customFormat="1" ht="12.75" outlineLevel="1">
      <c r="A17" s="12" t="s">
        <v>16</v>
      </c>
      <c r="B17" s="12"/>
      <c r="C17" s="13" t="s">
        <v>6</v>
      </c>
      <c r="D17" s="14">
        <v>2430946</v>
      </c>
      <c r="E17" s="14">
        <v>2293236</v>
      </c>
      <c r="F17" s="10">
        <f t="shared" si="0"/>
        <v>58477.518000000004</v>
      </c>
      <c r="G17" s="10">
        <f t="shared" si="1"/>
        <v>2351713.518</v>
      </c>
      <c r="H17" s="10">
        <f t="shared" si="2"/>
        <v>89169.13755750001</v>
      </c>
      <c r="I17" s="10">
        <f t="shared" si="3"/>
        <v>2440882.6555575</v>
      </c>
      <c r="J17" s="10">
        <f t="shared" si="4"/>
        <v>147646.65555750002</v>
      </c>
      <c r="K17" s="25">
        <v>157130</v>
      </c>
      <c r="L17" s="10">
        <f t="shared" si="5"/>
        <v>9483.344442499976</v>
      </c>
      <c r="M17" s="10">
        <f t="shared" si="6"/>
        <v>130180.40829640001</v>
      </c>
      <c r="N17" s="10">
        <f t="shared" si="7"/>
        <v>2571063.0638539004</v>
      </c>
      <c r="O17" s="10">
        <f t="shared" si="8"/>
        <v>6749.040542616489</v>
      </c>
      <c r="P17" s="10">
        <f t="shared" si="9"/>
        <v>2577812.104396517</v>
      </c>
      <c r="Q17" s="10">
        <f t="shared" si="10"/>
        <v>136929.4488390165</v>
      </c>
      <c r="R17" s="25">
        <v>146841</v>
      </c>
      <c r="S17" s="10">
        <f t="shared" si="11"/>
        <v>9911.551160983508</v>
      </c>
    </row>
    <row r="18" spans="1:19" s="11" customFormat="1" ht="12.75">
      <c r="A18" s="7" t="s">
        <v>15</v>
      </c>
      <c r="B18" s="8"/>
      <c r="C18" s="9" t="s">
        <v>1</v>
      </c>
      <c r="D18" s="10">
        <v>8158398</v>
      </c>
      <c r="E18" s="10">
        <v>7914353</v>
      </c>
      <c r="F18" s="10">
        <f t="shared" si="0"/>
        <v>201816.0015</v>
      </c>
      <c r="G18" s="10">
        <f t="shared" si="1"/>
        <v>8116169.0015</v>
      </c>
      <c r="H18" s="10">
        <f t="shared" si="2"/>
        <v>307738.07464020833</v>
      </c>
      <c r="I18" s="10">
        <f t="shared" si="3"/>
        <v>8423907.076140208</v>
      </c>
      <c r="J18" s="10">
        <f t="shared" si="4"/>
        <v>509554.07614020834</v>
      </c>
      <c r="K18" s="10">
        <v>564728</v>
      </c>
      <c r="L18" s="10">
        <f t="shared" si="5"/>
        <v>55173.923859791656</v>
      </c>
      <c r="M18" s="10">
        <f t="shared" si="6"/>
        <v>449275.0440608111</v>
      </c>
      <c r="N18" s="10">
        <f t="shared" si="7"/>
        <v>8873182.12020102</v>
      </c>
      <c r="O18" s="10">
        <f t="shared" si="8"/>
        <v>23292.103065527677</v>
      </c>
      <c r="P18" s="10">
        <f t="shared" si="9"/>
        <v>8896474.223266548</v>
      </c>
      <c r="Q18" s="10">
        <f t="shared" si="10"/>
        <v>472567.1471263388</v>
      </c>
      <c r="R18" s="10">
        <v>354399</v>
      </c>
      <c r="S18" s="10">
        <f t="shared" si="11"/>
        <v>-118168.1471263388</v>
      </c>
    </row>
    <row r="19" spans="1:19" s="11" customFormat="1" ht="12.75" outlineLevel="1">
      <c r="A19" s="12" t="s">
        <v>15</v>
      </c>
      <c r="B19" s="12"/>
      <c r="C19" s="13" t="s">
        <v>5</v>
      </c>
      <c r="D19" s="14">
        <v>6079260</v>
      </c>
      <c r="E19" s="14">
        <v>5897400</v>
      </c>
      <c r="F19" s="10">
        <f t="shared" si="0"/>
        <v>150383.7</v>
      </c>
      <c r="G19" s="10">
        <f t="shared" si="1"/>
        <v>6047783.7</v>
      </c>
      <c r="H19" s="10">
        <f t="shared" si="2"/>
        <v>229311.79862500002</v>
      </c>
      <c r="I19" s="10">
        <f t="shared" si="3"/>
        <v>6277095.498625</v>
      </c>
      <c r="J19" s="10">
        <f t="shared" si="4"/>
        <v>379695.498625</v>
      </c>
      <c r="K19" s="25">
        <v>420808</v>
      </c>
      <c r="L19" s="10">
        <f t="shared" si="5"/>
        <v>41112.50137499999</v>
      </c>
      <c r="M19" s="10">
        <f t="shared" si="6"/>
        <v>334778.42659333337</v>
      </c>
      <c r="N19" s="10">
        <f t="shared" si="7"/>
        <v>6611873.9252183335</v>
      </c>
      <c r="O19" s="10">
        <f t="shared" si="8"/>
        <v>17356.169053698126</v>
      </c>
      <c r="P19" s="10">
        <f t="shared" si="9"/>
        <v>6629230.094272031</v>
      </c>
      <c r="Q19" s="10">
        <f t="shared" si="10"/>
        <v>352134.5956470315</v>
      </c>
      <c r="R19" s="25">
        <v>264085</v>
      </c>
      <c r="S19" s="10">
        <f t="shared" si="11"/>
        <v>-88049.5956470315</v>
      </c>
    </row>
    <row r="20" spans="1:19" s="11" customFormat="1" ht="12.75" outlineLevel="1">
      <c r="A20" s="12" t="s">
        <v>15</v>
      </c>
      <c r="B20" s="12"/>
      <c r="C20" s="13" t="s">
        <v>6</v>
      </c>
      <c r="D20" s="14">
        <v>2079138</v>
      </c>
      <c r="E20" s="14">
        <v>2016953</v>
      </c>
      <c r="F20" s="10">
        <f t="shared" si="0"/>
        <v>51432.3015</v>
      </c>
      <c r="G20" s="10">
        <f t="shared" si="1"/>
        <v>2068385.3015</v>
      </c>
      <c r="H20" s="10">
        <f t="shared" si="2"/>
        <v>78426.27601520834</v>
      </c>
      <c r="I20" s="10">
        <f t="shared" si="3"/>
        <v>2146811.577515208</v>
      </c>
      <c r="J20" s="10">
        <f t="shared" si="4"/>
        <v>129858.57751520834</v>
      </c>
      <c r="K20" s="25">
        <v>143920</v>
      </c>
      <c r="L20" s="10">
        <f t="shared" si="5"/>
        <v>14061.422484791663</v>
      </c>
      <c r="M20" s="10">
        <f t="shared" si="6"/>
        <v>114496.61746747777</v>
      </c>
      <c r="N20" s="10">
        <f t="shared" si="7"/>
        <v>2261308.194982686</v>
      </c>
      <c r="O20" s="10">
        <f t="shared" si="8"/>
        <v>5935.934011829551</v>
      </c>
      <c r="P20" s="10">
        <f t="shared" si="9"/>
        <v>2267244.1289945156</v>
      </c>
      <c r="Q20" s="10">
        <f t="shared" si="10"/>
        <v>120432.55147930732</v>
      </c>
      <c r="R20" s="25">
        <v>90314</v>
      </c>
      <c r="S20" s="10">
        <f t="shared" si="11"/>
        <v>-30118.551479307323</v>
      </c>
    </row>
    <row r="21" spans="1:19" s="11" customFormat="1" ht="12.75">
      <c r="A21" s="7" t="s">
        <v>11</v>
      </c>
      <c r="B21" s="8"/>
      <c r="C21" s="9" t="s">
        <v>1</v>
      </c>
      <c r="D21" s="10">
        <v>4007950</v>
      </c>
      <c r="E21" s="10">
        <v>3903355</v>
      </c>
      <c r="F21" s="10">
        <f t="shared" si="0"/>
        <v>99535.5525</v>
      </c>
      <c r="G21" s="10">
        <f t="shared" si="1"/>
        <v>4002890.5525</v>
      </c>
      <c r="H21" s="10">
        <f t="shared" si="2"/>
        <v>151776.26678229167</v>
      </c>
      <c r="I21" s="10">
        <f t="shared" si="3"/>
        <v>4154666.819282292</v>
      </c>
      <c r="J21" s="10">
        <f t="shared" si="4"/>
        <v>251311.8192822917</v>
      </c>
      <c r="K21" s="10">
        <v>259175</v>
      </c>
      <c r="L21" s="10">
        <f t="shared" si="5"/>
        <v>7863.18071770831</v>
      </c>
      <c r="M21" s="10">
        <f t="shared" si="6"/>
        <v>221582.23036172224</v>
      </c>
      <c r="N21" s="10">
        <f t="shared" si="7"/>
        <v>4376249.049644014</v>
      </c>
      <c r="O21" s="10">
        <f t="shared" si="8"/>
        <v>11487.653755315538</v>
      </c>
      <c r="P21" s="10">
        <f t="shared" si="9"/>
        <v>4387736.703399329</v>
      </c>
      <c r="Q21" s="10">
        <f t="shared" si="10"/>
        <v>233069.8841170378</v>
      </c>
      <c r="R21" s="10">
        <v>111850</v>
      </c>
      <c r="S21" s="10">
        <f t="shared" si="11"/>
        <v>-121219.88411703779</v>
      </c>
    </row>
    <row r="22" spans="1:19" s="11" customFormat="1" ht="12.75" outlineLevel="1">
      <c r="A22" s="12" t="s">
        <v>11</v>
      </c>
      <c r="B22" s="12"/>
      <c r="C22" s="13" t="s">
        <v>5</v>
      </c>
      <c r="D22" s="14">
        <v>2986555</v>
      </c>
      <c r="E22" s="14">
        <v>2908615</v>
      </c>
      <c r="F22" s="10">
        <f t="shared" si="0"/>
        <v>74169.68250000001</v>
      </c>
      <c r="G22" s="10">
        <f t="shared" si="1"/>
        <v>2982784.6825</v>
      </c>
      <c r="H22" s="10">
        <f t="shared" si="2"/>
        <v>113097.25254479169</v>
      </c>
      <c r="I22" s="10">
        <f t="shared" si="3"/>
        <v>3095881.935044792</v>
      </c>
      <c r="J22" s="10">
        <f t="shared" si="4"/>
        <v>187266.9350447917</v>
      </c>
      <c r="K22" s="25">
        <v>193130</v>
      </c>
      <c r="L22" s="10">
        <f t="shared" si="5"/>
        <v>5863.064955208305</v>
      </c>
      <c r="M22" s="10">
        <f t="shared" si="6"/>
        <v>165113.70320238892</v>
      </c>
      <c r="N22" s="10">
        <f t="shared" si="7"/>
        <v>3260995.6382471807</v>
      </c>
      <c r="O22" s="10">
        <f t="shared" si="8"/>
        <v>8560.11355039885</v>
      </c>
      <c r="P22" s="10">
        <f t="shared" si="9"/>
        <v>3269555.7517975797</v>
      </c>
      <c r="Q22" s="10">
        <f t="shared" si="10"/>
        <v>173673.81675278777</v>
      </c>
      <c r="R22" s="25">
        <v>83346</v>
      </c>
      <c r="S22" s="10">
        <f t="shared" si="11"/>
        <v>-90327.81675278777</v>
      </c>
    </row>
    <row r="23" spans="1:19" s="11" customFormat="1" ht="12.75" outlineLevel="1">
      <c r="A23" s="12" t="s">
        <v>11</v>
      </c>
      <c r="B23" s="12"/>
      <c r="C23" s="13" t="s">
        <v>6</v>
      </c>
      <c r="D23" s="14">
        <v>1021395</v>
      </c>
      <c r="E23" s="14">
        <v>994740</v>
      </c>
      <c r="F23" s="10">
        <f t="shared" si="0"/>
        <v>25365.870000000003</v>
      </c>
      <c r="G23" s="10">
        <f t="shared" si="1"/>
        <v>1020105.87</v>
      </c>
      <c r="H23" s="10">
        <f t="shared" si="2"/>
        <v>38679.0142375</v>
      </c>
      <c r="I23" s="10">
        <f t="shared" si="3"/>
        <v>1058784.8842375</v>
      </c>
      <c r="J23" s="10">
        <f t="shared" si="4"/>
        <v>64044.8842375</v>
      </c>
      <c r="K23" s="25">
        <v>66045</v>
      </c>
      <c r="L23" s="10">
        <f t="shared" si="5"/>
        <v>2000.1157624999978</v>
      </c>
      <c r="M23" s="10">
        <f t="shared" si="6"/>
        <v>56468.52715933333</v>
      </c>
      <c r="N23" s="10">
        <f t="shared" si="7"/>
        <v>1115253.4113968331</v>
      </c>
      <c r="O23" s="10">
        <f t="shared" si="8"/>
        <v>2927.5402049166873</v>
      </c>
      <c r="P23" s="10">
        <f t="shared" si="9"/>
        <v>1118180.9516017498</v>
      </c>
      <c r="Q23" s="10">
        <f t="shared" si="10"/>
        <v>59396.06736425002</v>
      </c>
      <c r="R23" s="25">
        <v>28504</v>
      </c>
      <c r="S23" s="10">
        <f t="shared" si="11"/>
        <v>-30892.06736425002</v>
      </c>
    </row>
    <row r="24" spans="1:19" s="11" customFormat="1" ht="25.5">
      <c r="A24" s="7" t="s">
        <v>12</v>
      </c>
      <c r="B24" s="8"/>
      <c r="C24" s="9" t="s">
        <v>1</v>
      </c>
      <c r="D24" s="10">
        <v>4069649</v>
      </c>
      <c r="E24" s="10">
        <v>3860459</v>
      </c>
      <c r="F24" s="10">
        <f t="shared" si="0"/>
        <v>98441.7045</v>
      </c>
      <c r="G24" s="10">
        <f t="shared" si="1"/>
        <v>3958900.7045</v>
      </c>
      <c r="H24" s="10">
        <f t="shared" si="2"/>
        <v>150108.31837895836</v>
      </c>
      <c r="I24" s="10">
        <f t="shared" si="3"/>
        <v>4109009.0228789584</v>
      </c>
      <c r="J24" s="10">
        <f t="shared" si="4"/>
        <v>248550.02287895838</v>
      </c>
      <c r="K24" s="10">
        <v>249390</v>
      </c>
      <c r="L24" s="10">
        <f t="shared" si="5"/>
        <v>839.977121041622</v>
      </c>
      <c r="M24" s="10">
        <f t="shared" si="6"/>
        <v>219147.14788687776</v>
      </c>
      <c r="N24" s="10">
        <f t="shared" si="7"/>
        <v>4328156.170765836</v>
      </c>
      <c r="O24" s="10">
        <f t="shared" si="8"/>
        <v>11361.40994826032</v>
      </c>
      <c r="P24" s="10">
        <f t="shared" si="9"/>
        <v>4339517.580714096</v>
      </c>
      <c r="Q24" s="10">
        <f t="shared" si="10"/>
        <v>230508.55783513808</v>
      </c>
      <c r="R24" s="10">
        <v>206085</v>
      </c>
      <c r="S24" s="10">
        <f t="shared" si="11"/>
        <v>-24423.557835138083</v>
      </c>
    </row>
    <row r="25" spans="1:19" s="11" customFormat="1" ht="25.5" outlineLevel="1">
      <c r="A25" s="12" t="s">
        <v>12</v>
      </c>
      <c r="B25" s="12"/>
      <c r="C25" s="13" t="s">
        <v>5</v>
      </c>
      <c r="D25" s="14">
        <v>3032530</v>
      </c>
      <c r="E25" s="14">
        <v>2876650</v>
      </c>
      <c r="F25" s="10">
        <f t="shared" si="0"/>
        <v>73354.57500000001</v>
      </c>
      <c r="G25" s="10">
        <f t="shared" si="1"/>
        <v>2950004.575</v>
      </c>
      <c r="H25" s="10">
        <f t="shared" si="2"/>
        <v>111854.34013541667</v>
      </c>
      <c r="I25" s="10">
        <f t="shared" si="3"/>
        <v>3061858.9151354167</v>
      </c>
      <c r="J25" s="10">
        <f t="shared" si="4"/>
        <v>185208.91513541667</v>
      </c>
      <c r="K25" s="25">
        <v>185830</v>
      </c>
      <c r="L25" s="10">
        <f t="shared" si="5"/>
        <v>621.0848645833321</v>
      </c>
      <c r="M25" s="10">
        <f t="shared" si="6"/>
        <v>163299.14214055554</v>
      </c>
      <c r="N25" s="10">
        <f t="shared" si="7"/>
        <v>3225158.0572759723</v>
      </c>
      <c r="O25" s="10">
        <f t="shared" si="8"/>
        <v>8466.039900349428</v>
      </c>
      <c r="P25" s="10">
        <f t="shared" si="9"/>
        <v>3233624.097176322</v>
      </c>
      <c r="Q25" s="10">
        <f t="shared" si="10"/>
        <v>171765.18204090497</v>
      </c>
      <c r="R25" s="25">
        <v>153564</v>
      </c>
      <c r="S25" s="10">
        <f t="shared" si="11"/>
        <v>-18201.18204090497</v>
      </c>
    </row>
    <row r="26" spans="1:19" s="11" customFormat="1" ht="25.5" outlineLevel="1">
      <c r="A26" s="12" t="s">
        <v>12</v>
      </c>
      <c r="B26" s="12"/>
      <c r="C26" s="13" t="s">
        <v>6</v>
      </c>
      <c r="D26" s="14">
        <v>1037119</v>
      </c>
      <c r="E26" s="14">
        <v>983809</v>
      </c>
      <c r="F26" s="10">
        <f t="shared" si="0"/>
        <v>25087.129500000003</v>
      </c>
      <c r="G26" s="10">
        <f t="shared" si="1"/>
        <v>1008896.1295</v>
      </c>
      <c r="H26" s="10">
        <f t="shared" si="2"/>
        <v>38253.97824354167</v>
      </c>
      <c r="I26" s="10">
        <f t="shared" si="3"/>
        <v>1047150.1077435417</v>
      </c>
      <c r="J26" s="10">
        <f t="shared" si="4"/>
        <v>63341.107743541674</v>
      </c>
      <c r="K26" s="25">
        <v>63560</v>
      </c>
      <c r="L26" s="10">
        <f t="shared" si="5"/>
        <v>218.8922564583263</v>
      </c>
      <c r="M26" s="10">
        <f t="shared" si="6"/>
        <v>55848.005746322226</v>
      </c>
      <c r="N26" s="10">
        <f t="shared" si="7"/>
        <v>1102998.113489864</v>
      </c>
      <c r="O26" s="10">
        <f t="shared" si="8"/>
        <v>2895.370047910893</v>
      </c>
      <c r="P26" s="10">
        <f t="shared" si="9"/>
        <v>1105893.4835377748</v>
      </c>
      <c r="Q26" s="10">
        <f t="shared" si="10"/>
        <v>58743.37579423312</v>
      </c>
      <c r="R26" s="25">
        <v>52521</v>
      </c>
      <c r="S26" s="10">
        <f t="shared" si="11"/>
        <v>-6222.375794233121</v>
      </c>
    </row>
    <row r="27" spans="1:19" s="11" customFormat="1" ht="12.75">
      <c r="A27" s="7" t="s">
        <v>13</v>
      </c>
      <c r="B27" s="8"/>
      <c r="C27" s="9" t="s">
        <v>1</v>
      </c>
      <c r="D27" s="10">
        <v>1033895</v>
      </c>
      <c r="E27" s="10">
        <v>1537391.4</v>
      </c>
      <c r="F27" s="10">
        <f t="shared" si="0"/>
        <v>39203.48070000001</v>
      </c>
      <c r="G27" s="10">
        <f t="shared" si="1"/>
        <v>1576594.8806999999</v>
      </c>
      <c r="H27" s="10">
        <f t="shared" si="2"/>
        <v>59779.222559874994</v>
      </c>
      <c r="I27" s="10">
        <f t="shared" si="3"/>
        <v>1636374.103259875</v>
      </c>
      <c r="J27" s="10">
        <f t="shared" si="4"/>
        <v>98982.70325987501</v>
      </c>
      <c r="K27" s="10">
        <v>66895</v>
      </c>
      <c r="L27" s="10">
        <f t="shared" si="5"/>
        <v>-32087.70325987501</v>
      </c>
      <c r="M27" s="10">
        <f t="shared" si="6"/>
        <v>87273.28550719334</v>
      </c>
      <c r="N27" s="10">
        <f t="shared" si="7"/>
        <v>1723647.3887670683</v>
      </c>
      <c r="O27" s="10">
        <f t="shared" si="8"/>
        <v>4524.574395513555</v>
      </c>
      <c r="P27" s="10">
        <f t="shared" si="9"/>
        <v>1728171.963162582</v>
      </c>
      <c r="Q27" s="10">
        <f t="shared" si="10"/>
        <v>91797.8599027069</v>
      </c>
      <c r="R27" s="10">
        <v>0</v>
      </c>
      <c r="S27" s="10">
        <f t="shared" si="11"/>
        <v>-91797.8599027069</v>
      </c>
    </row>
    <row r="28" spans="1:19" s="11" customFormat="1" ht="12.75" outlineLevel="1">
      <c r="A28" s="12" t="s">
        <v>13</v>
      </c>
      <c r="B28" s="12"/>
      <c r="C28" s="13" t="s">
        <v>5</v>
      </c>
      <c r="D28" s="14">
        <v>770420</v>
      </c>
      <c r="E28" s="14">
        <v>1145605</v>
      </c>
      <c r="F28" s="10">
        <f t="shared" si="0"/>
        <v>29212.9275</v>
      </c>
      <c r="G28" s="10">
        <f t="shared" si="1"/>
        <v>1174817.9275</v>
      </c>
      <c r="H28" s="10">
        <f t="shared" si="2"/>
        <v>44545.17975104167</v>
      </c>
      <c r="I28" s="10">
        <f t="shared" si="3"/>
        <v>1219363.1072510416</v>
      </c>
      <c r="J28" s="10">
        <f t="shared" si="4"/>
        <v>73758.10725104167</v>
      </c>
      <c r="K28" s="25">
        <v>49850</v>
      </c>
      <c r="L28" s="10">
        <f t="shared" si="5"/>
        <v>-23908.10725104167</v>
      </c>
      <c r="M28" s="10">
        <f t="shared" si="6"/>
        <v>65032.69905338888</v>
      </c>
      <c r="N28" s="10">
        <f t="shared" si="7"/>
        <v>1284395.8063044304</v>
      </c>
      <c r="O28" s="10">
        <f t="shared" si="8"/>
        <v>3371.53899154913</v>
      </c>
      <c r="P28" s="10">
        <f t="shared" si="9"/>
        <v>1287767.3452959794</v>
      </c>
      <c r="Q28" s="10">
        <f t="shared" si="10"/>
        <v>68404.23804493801</v>
      </c>
      <c r="R28" s="25">
        <v>-11415</v>
      </c>
      <c r="S28" s="10">
        <f t="shared" si="11"/>
        <v>-79819.23804493801</v>
      </c>
    </row>
    <row r="29" spans="1:19" s="11" customFormat="1" ht="12.75" outlineLevel="1">
      <c r="A29" s="12" t="s">
        <v>13</v>
      </c>
      <c r="B29" s="12"/>
      <c r="C29" s="13" t="s">
        <v>6</v>
      </c>
      <c r="D29" s="14">
        <v>263475</v>
      </c>
      <c r="E29" s="14">
        <v>391786.4</v>
      </c>
      <c r="F29" s="10">
        <f t="shared" si="0"/>
        <v>9990.553200000002</v>
      </c>
      <c r="G29" s="10">
        <f t="shared" si="1"/>
        <v>401776.95320000005</v>
      </c>
      <c r="H29" s="10">
        <f t="shared" si="2"/>
        <v>15234.042808833334</v>
      </c>
      <c r="I29" s="10">
        <f t="shared" si="3"/>
        <v>417010.9960088334</v>
      </c>
      <c r="J29" s="10">
        <f t="shared" si="4"/>
        <v>25224.596008833338</v>
      </c>
      <c r="K29" s="25">
        <v>17045</v>
      </c>
      <c r="L29" s="10">
        <f t="shared" si="5"/>
        <v>-8179.596008833338</v>
      </c>
      <c r="M29" s="10">
        <f t="shared" si="6"/>
        <v>22240.586453804448</v>
      </c>
      <c r="N29" s="10">
        <f t="shared" si="7"/>
        <v>439251.58246263786</v>
      </c>
      <c r="O29" s="10">
        <f t="shared" si="8"/>
        <v>1153.0354039644246</v>
      </c>
      <c r="P29" s="10">
        <f t="shared" si="9"/>
        <v>440404.61786660226</v>
      </c>
      <c r="Q29" s="10">
        <f t="shared" si="10"/>
        <v>23393.621857768874</v>
      </c>
      <c r="R29" s="25">
        <v>11415</v>
      </c>
      <c r="S29" s="10">
        <f t="shared" si="11"/>
        <v>-11978.621857768874</v>
      </c>
    </row>
    <row r="30" spans="1:19" s="11" customFormat="1" ht="12.75">
      <c r="A30" s="7" t="s">
        <v>10</v>
      </c>
      <c r="B30" s="8"/>
      <c r="C30" s="9" t="s">
        <v>1</v>
      </c>
      <c r="D30" s="10">
        <v>1237634</v>
      </c>
      <c r="E30" s="10">
        <v>1815210.5</v>
      </c>
      <c r="F30" s="10">
        <f t="shared" si="0"/>
        <v>46287.867750000005</v>
      </c>
      <c r="G30" s="10">
        <f t="shared" si="1"/>
        <v>1861498.36775</v>
      </c>
      <c r="H30" s="10">
        <f t="shared" si="2"/>
        <v>70581.81311052084</v>
      </c>
      <c r="I30" s="10">
        <f t="shared" si="3"/>
        <v>1932080.1808605208</v>
      </c>
      <c r="J30" s="10">
        <f t="shared" si="4"/>
        <v>116869.68086052085</v>
      </c>
      <c r="K30" s="10">
        <v>41989</v>
      </c>
      <c r="L30" s="10">
        <f t="shared" si="5"/>
        <v>-74880.68086052085</v>
      </c>
      <c r="M30" s="10">
        <f t="shared" si="6"/>
        <v>103044.27631256111</v>
      </c>
      <c r="N30" s="10">
        <f t="shared" si="7"/>
        <v>2035124.4571730818</v>
      </c>
      <c r="O30" s="10">
        <f t="shared" si="8"/>
        <v>5342.20170007934</v>
      </c>
      <c r="P30" s="10">
        <f t="shared" si="9"/>
        <v>2040466.658873161</v>
      </c>
      <c r="Q30" s="10">
        <f t="shared" si="10"/>
        <v>108386.47801264045</v>
      </c>
      <c r="R30" s="10">
        <v>0</v>
      </c>
      <c r="S30" s="10">
        <f t="shared" si="11"/>
        <v>-108386.47801264045</v>
      </c>
    </row>
    <row r="31" spans="1:19" s="11" customFormat="1" ht="12.75" outlineLevel="1">
      <c r="A31" s="12" t="s">
        <v>10</v>
      </c>
      <c r="B31" s="12"/>
      <c r="C31" s="13" t="s">
        <v>5</v>
      </c>
      <c r="D31" s="14">
        <v>922235</v>
      </c>
      <c r="E31" s="14">
        <v>1352620</v>
      </c>
      <c r="F31" s="10">
        <f t="shared" si="0"/>
        <v>34491.810000000005</v>
      </c>
      <c r="G31" s="10">
        <f t="shared" si="1"/>
        <v>1387111.81</v>
      </c>
      <c r="H31" s="10">
        <f t="shared" si="2"/>
        <v>52594.656129166666</v>
      </c>
      <c r="I31" s="10">
        <f t="shared" si="3"/>
        <v>1439706.4661291668</v>
      </c>
      <c r="J31" s="10">
        <f t="shared" si="4"/>
        <v>87086.46612916667</v>
      </c>
      <c r="K31" s="25">
        <v>31300</v>
      </c>
      <c r="L31" s="10">
        <f t="shared" si="5"/>
        <v>-55786.46612916667</v>
      </c>
      <c r="M31" s="10">
        <f t="shared" si="6"/>
        <v>76784.34486022223</v>
      </c>
      <c r="N31" s="10">
        <f t="shared" si="7"/>
        <v>1516490.810989389</v>
      </c>
      <c r="O31" s="10">
        <f t="shared" si="8"/>
        <v>3980.7883788471463</v>
      </c>
      <c r="P31" s="10">
        <f t="shared" si="9"/>
        <v>1520471.599368236</v>
      </c>
      <c r="Q31" s="10">
        <f t="shared" si="10"/>
        <v>80765.13323906939</v>
      </c>
      <c r="R31" s="25">
        <v>0</v>
      </c>
      <c r="S31" s="10">
        <f t="shared" si="11"/>
        <v>-80765.13323906939</v>
      </c>
    </row>
    <row r="32" spans="1:19" s="11" customFormat="1" ht="12.75" outlineLevel="1">
      <c r="A32" s="12" t="s">
        <v>10</v>
      </c>
      <c r="B32" s="12"/>
      <c r="C32" s="13" t="s">
        <v>6</v>
      </c>
      <c r="D32" s="14">
        <v>315399</v>
      </c>
      <c r="E32" s="14">
        <v>462590</v>
      </c>
      <c r="F32" s="10">
        <f t="shared" si="0"/>
        <v>11796.045</v>
      </c>
      <c r="G32" s="10">
        <f t="shared" si="1"/>
        <v>474386.045</v>
      </c>
      <c r="H32" s="10">
        <f t="shared" si="2"/>
        <v>17987.137539583335</v>
      </c>
      <c r="I32" s="10">
        <f t="shared" si="3"/>
        <v>492373.1825395833</v>
      </c>
      <c r="J32" s="10">
        <f t="shared" si="4"/>
        <v>29783.182539583337</v>
      </c>
      <c r="K32" s="25">
        <v>10689</v>
      </c>
      <c r="L32" s="10">
        <f t="shared" si="5"/>
        <v>-19094.182539583337</v>
      </c>
      <c r="M32" s="10">
        <f t="shared" si="6"/>
        <v>26259.903068777774</v>
      </c>
      <c r="N32" s="10">
        <f t="shared" si="7"/>
        <v>518633.08560836106</v>
      </c>
      <c r="O32" s="10">
        <f t="shared" si="8"/>
        <v>1361.4118497219479</v>
      </c>
      <c r="P32" s="10">
        <f t="shared" si="9"/>
        <v>519994.49745808303</v>
      </c>
      <c r="Q32" s="10">
        <f t="shared" si="10"/>
        <v>27621.314918499724</v>
      </c>
      <c r="R32" s="25">
        <v>0</v>
      </c>
      <c r="S32" s="10">
        <f t="shared" si="11"/>
        <v>-27621.314918499724</v>
      </c>
    </row>
    <row r="33" spans="1:19" s="11" customFormat="1" ht="12.75">
      <c r="A33" s="7" t="s">
        <v>14</v>
      </c>
      <c r="B33" s="8"/>
      <c r="C33" s="9" t="s">
        <v>1</v>
      </c>
      <c r="D33" s="10">
        <v>6850335</v>
      </c>
      <c r="E33" s="10">
        <v>6501695</v>
      </c>
      <c r="F33" s="10">
        <f t="shared" si="0"/>
        <v>165793.2225</v>
      </c>
      <c r="G33" s="10">
        <f t="shared" si="1"/>
        <v>6667488.2225</v>
      </c>
      <c r="H33" s="10">
        <f t="shared" si="2"/>
        <v>252808.92843645834</v>
      </c>
      <c r="I33" s="10">
        <f t="shared" si="3"/>
        <v>6920297.150936458</v>
      </c>
      <c r="J33" s="10">
        <f t="shared" si="4"/>
        <v>418602.1509364584</v>
      </c>
      <c r="K33" s="10">
        <v>442714</v>
      </c>
      <c r="L33" s="10">
        <f t="shared" si="5"/>
        <v>24111.849063541624</v>
      </c>
      <c r="M33" s="10">
        <f t="shared" si="6"/>
        <v>369082.5147166111</v>
      </c>
      <c r="N33" s="10">
        <f t="shared" si="7"/>
        <v>7289379.6656530695</v>
      </c>
      <c r="O33" s="10">
        <f t="shared" si="8"/>
        <v>19134.621622339306</v>
      </c>
      <c r="P33" s="10">
        <f t="shared" si="9"/>
        <v>7308514.287275408</v>
      </c>
      <c r="Q33" s="10">
        <f t="shared" si="10"/>
        <v>388217.1363389504</v>
      </c>
      <c r="R33" s="10">
        <v>200516</v>
      </c>
      <c r="S33" s="10">
        <f t="shared" si="11"/>
        <v>-187701.13633895043</v>
      </c>
    </row>
    <row r="34" spans="1:19" s="11" customFormat="1" ht="12.75" outlineLevel="1">
      <c r="A34" s="12" t="s">
        <v>14</v>
      </c>
      <c r="B34" s="12"/>
      <c r="C34" s="13" t="s">
        <v>5</v>
      </c>
      <c r="D34" s="14">
        <v>5104570</v>
      </c>
      <c r="E34" s="14">
        <v>4844770</v>
      </c>
      <c r="F34" s="10">
        <f t="shared" si="0"/>
        <v>123541.63500000001</v>
      </c>
      <c r="G34" s="10">
        <f t="shared" si="1"/>
        <v>4968311.635</v>
      </c>
      <c r="H34" s="10">
        <f t="shared" si="2"/>
        <v>188381.81616041664</v>
      </c>
      <c r="I34" s="10">
        <f t="shared" si="3"/>
        <v>5156693.451160416</v>
      </c>
      <c r="J34" s="10">
        <f t="shared" si="4"/>
        <v>311923.45116041665</v>
      </c>
      <c r="K34" s="10">
        <v>329900</v>
      </c>
      <c r="L34" s="10">
        <f t="shared" si="5"/>
        <v>17976.548839583353</v>
      </c>
      <c r="M34" s="10">
        <f t="shared" si="6"/>
        <v>275023.6507285555</v>
      </c>
      <c r="N34" s="10">
        <f t="shared" si="7"/>
        <v>5431717.101888971</v>
      </c>
      <c r="O34" s="10">
        <f t="shared" si="8"/>
        <v>14258.25739245855</v>
      </c>
      <c r="P34" s="10">
        <f t="shared" si="9"/>
        <v>5445975.35928143</v>
      </c>
      <c r="Q34" s="10">
        <f t="shared" si="10"/>
        <v>289281.9081210141</v>
      </c>
      <c r="R34" s="10">
        <v>149416</v>
      </c>
      <c r="S34" s="10">
        <f t="shared" si="11"/>
        <v>-139865.90812101407</v>
      </c>
    </row>
    <row r="35" spans="1:19" s="11" customFormat="1" ht="12.75" outlineLevel="1">
      <c r="A35" s="12" t="s">
        <v>14</v>
      </c>
      <c r="B35" s="12"/>
      <c r="C35" s="13" t="s">
        <v>6</v>
      </c>
      <c r="D35" s="14">
        <v>1745765</v>
      </c>
      <c r="E35" s="14">
        <v>1656925</v>
      </c>
      <c r="F35" s="10">
        <f t="shared" si="0"/>
        <v>42251.5875</v>
      </c>
      <c r="G35" s="10">
        <f t="shared" si="1"/>
        <v>1699176.5875</v>
      </c>
      <c r="H35" s="10">
        <f t="shared" si="2"/>
        <v>64427.11227604166</v>
      </c>
      <c r="I35" s="10">
        <f t="shared" si="3"/>
        <v>1763603.6997760416</v>
      </c>
      <c r="J35" s="10">
        <f t="shared" si="4"/>
        <v>106678.69977604167</v>
      </c>
      <c r="K35" s="25">
        <v>112814</v>
      </c>
      <c r="L35" s="10">
        <f t="shared" si="5"/>
        <v>6135.300223958329</v>
      </c>
      <c r="M35" s="10">
        <f t="shared" si="6"/>
        <v>94058.86398805556</v>
      </c>
      <c r="N35" s="10">
        <f t="shared" si="7"/>
        <v>1857662.5637640972</v>
      </c>
      <c r="O35" s="10">
        <f t="shared" si="8"/>
        <v>4876.364229880755</v>
      </c>
      <c r="P35" s="10">
        <f t="shared" si="9"/>
        <v>1862538.927993978</v>
      </c>
      <c r="Q35" s="10">
        <f t="shared" si="10"/>
        <v>98935.22821793631</v>
      </c>
      <c r="R35" s="25">
        <v>51100</v>
      </c>
      <c r="S35" s="10">
        <f t="shared" si="11"/>
        <v>-47835.22821793631</v>
      </c>
    </row>
    <row r="36" spans="1:19" s="11" customFormat="1" ht="12.75">
      <c r="A36" s="7" t="s">
        <v>8</v>
      </c>
      <c r="B36" s="8"/>
      <c r="C36" s="9" t="s">
        <v>1</v>
      </c>
      <c r="D36" s="10">
        <v>1378861</v>
      </c>
      <c r="E36" s="10">
        <v>1309131</v>
      </c>
      <c r="F36" s="10">
        <f t="shared" si="0"/>
        <v>33382.840500000006</v>
      </c>
      <c r="G36" s="10">
        <f t="shared" si="1"/>
        <v>1342513.8405</v>
      </c>
      <c r="H36" s="10">
        <f t="shared" si="2"/>
        <v>50903.649785625</v>
      </c>
      <c r="I36" s="10">
        <f t="shared" si="3"/>
        <v>1393417.490285625</v>
      </c>
      <c r="J36" s="10">
        <f t="shared" si="4"/>
        <v>84286.49028562501</v>
      </c>
      <c r="K36" s="10">
        <v>89225</v>
      </c>
      <c r="L36" s="10">
        <f t="shared" si="5"/>
        <v>4938.509714374988</v>
      </c>
      <c r="M36" s="10">
        <f t="shared" si="6"/>
        <v>74315.5994819</v>
      </c>
      <c r="N36" s="10">
        <f t="shared" si="7"/>
        <v>1467733.089767525</v>
      </c>
      <c r="O36" s="10">
        <f t="shared" si="8"/>
        <v>3852.799360639753</v>
      </c>
      <c r="P36" s="10">
        <f t="shared" si="9"/>
        <v>1471585.8891281646</v>
      </c>
      <c r="Q36" s="10">
        <f t="shared" si="10"/>
        <v>78168.39884253975</v>
      </c>
      <c r="R36" s="10">
        <v>644154</v>
      </c>
      <c r="S36" s="10">
        <f t="shared" si="11"/>
        <v>565985.6011574602</v>
      </c>
    </row>
    <row r="37" spans="1:19" s="11" customFormat="1" ht="12.75" outlineLevel="1">
      <c r="A37" s="12" t="s">
        <v>8</v>
      </c>
      <c r="B37" s="12"/>
      <c r="C37" s="13" t="s">
        <v>5</v>
      </c>
      <c r="D37" s="14">
        <v>1027468</v>
      </c>
      <c r="E37" s="14">
        <v>975508</v>
      </c>
      <c r="F37" s="10">
        <f t="shared" si="0"/>
        <v>24875.454</v>
      </c>
      <c r="G37" s="10">
        <f t="shared" si="1"/>
        <v>1000383.454</v>
      </c>
      <c r="H37" s="10">
        <f t="shared" si="2"/>
        <v>37931.205964166664</v>
      </c>
      <c r="I37" s="10">
        <f t="shared" si="3"/>
        <v>1038314.6599641667</v>
      </c>
      <c r="J37" s="10">
        <f t="shared" si="4"/>
        <v>62806.65996416667</v>
      </c>
      <c r="K37" s="25">
        <v>66500</v>
      </c>
      <c r="L37" s="10">
        <f t="shared" si="5"/>
        <v>3693.340035833331</v>
      </c>
      <c r="M37" s="10">
        <f t="shared" si="6"/>
        <v>55376.781864755554</v>
      </c>
      <c r="N37" s="10">
        <f t="shared" si="7"/>
        <v>1093691.4418289224</v>
      </c>
      <c r="O37" s="10">
        <f t="shared" si="8"/>
        <v>2870.9400348009212</v>
      </c>
      <c r="P37" s="10">
        <f t="shared" si="9"/>
        <v>1096562.3818637233</v>
      </c>
      <c r="Q37" s="10">
        <f t="shared" si="10"/>
        <v>58247.721899556476</v>
      </c>
      <c r="R37" s="25">
        <v>479995</v>
      </c>
      <c r="S37" s="10">
        <f t="shared" si="11"/>
        <v>421747.27810044354</v>
      </c>
    </row>
    <row r="38" spans="1:19" s="11" customFormat="1" ht="12.75" outlineLevel="1">
      <c r="A38" s="12" t="s">
        <v>8</v>
      </c>
      <c r="B38" s="12"/>
      <c r="C38" s="13" t="s">
        <v>6</v>
      </c>
      <c r="D38" s="14">
        <v>351393</v>
      </c>
      <c r="E38" s="14">
        <v>333623</v>
      </c>
      <c r="F38" s="10">
        <f t="shared" si="0"/>
        <v>8507.3865</v>
      </c>
      <c r="G38" s="10">
        <f t="shared" si="1"/>
        <v>342130.3865</v>
      </c>
      <c r="H38" s="10">
        <f t="shared" si="2"/>
        <v>12972.443821458335</v>
      </c>
      <c r="I38" s="10">
        <f t="shared" si="3"/>
        <v>355102.83032145834</v>
      </c>
      <c r="J38" s="10">
        <f t="shared" si="4"/>
        <v>21479.830321458336</v>
      </c>
      <c r="K38" s="25">
        <v>22725</v>
      </c>
      <c r="L38" s="10">
        <f t="shared" si="5"/>
        <v>1245.1696785416643</v>
      </c>
      <c r="M38" s="10">
        <f t="shared" si="6"/>
        <v>18938.817617144447</v>
      </c>
      <c r="N38" s="10">
        <f t="shared" si="7"/>
        <v>374041.6479386028</v>
      </c>
      <c r="O38" s="10">
        <f t="shared" si="8"/>
        <v>981.8593258388323</v>
      </c>
      <c r="P38" s="10">
        <f t="shared" si="9"/>
        <v>375023.50726444164</v>
      </c>
      <c r="Q38" s="10">
        <f t="shared" si="10"/>
        <v>19920.67694298328</v>
      </c>
      <c r="R38" s="25">
        <v>164159</v>
      </c>
      <c r="S38" s="10">
        <f t="shared" si="11"/>
        <v>144238.3230570167</v>
      </c>
    </row>
    <row r="39" spans="1:19" s="20" customFormat="1" ht="13.5">
      <c r="A39" s="15" t="s">
        <v>22</v>
      </c>
      <c r="B39" s="16"/>
      <c r="C39" s="17"/>
      <c r="D39" s="18">
        <v>3809220</v>
      </c>
      <c r="E39" s="18">
        <v>2449227.1</v>
      </c>
      <c r="F39" s="19">
        <f t="shared" si="0"/>
        <v>62455.29105</v>
      </c>
      <c r="G39" s="10">
        <f t="shared" si="1"/>
        <v>2511682.39105</v>
      </c>
      <c r="H39" s="10">
        <f t="shared" si="2"/>
        <v>95234.62399397917</v>
      </c>
      <c r="I39" s="10">
        <f t="shared" si="3"/>
        <v>2606917.0150439795</v>
      </c>
      <c r="J39" s="10">
        <f t="shared" si="4"/>
        <v>157689.91504397918</v>
      </c>
      <c r="K39" s="10">
        <v>326680</v>
      </c>
      <c r="L39" s="10">
        <f t="shared" si="5"/>
        <v>168990.08495602082</v>
      </c>
      <c r="M39" s="10">
        <f t="shared" si="6"/>
        <v>139035.5741356789</v>
      </c>
      <c r="N39" s="10">
        <f t="shared" si="7"/>
        <v>2745952.5891796583</v>
      </c>
      <c r="O39" s="10">
        <f t="shared" si="8"/>
        <v>7208.125546596603</v>
      </c>
      <c r="P39" s="10">
        <f t="shared" si="9"/>
        <v>2753160.714726255</v>
      </c>
      <c r="Q39" s="10">
        <f t="shared" si="10"/>
        <v>146243.6996822755</v>
      </c>
      <c r="R39" s="10">
        <v>0</v>
      </c>
      <c r="S39" s="10">
        <f t="shared" si="11"/>
        <v>-146243.6996822755</v>
      </c>
    </row>
    <row r="40" spans="1:19" s="11" customFormat="1" ht="13.5">
      <c r="A40" s="21" t="s">
        <v>20</v>
      </c>
      <c r="B40" s="22"/>
      <c r="C40" s="23"/>
      <c r="D40" s="24">
        <f>D44-D41</f>
        <v>59281800</v>
      </c>
      <c r="E40" s="24">
        <f>E44-E41</f>
        <v>56789000</v>
      </c>
      <c r="F40" s="10">
        <f t="shared" si="0"/>
        <v>1448119.5</v>
      </c>
      <c r="G40" s="10">
        <f t="shared" si="1"/>
        <v>58237119.5</v>
      </c>
      <c r="H40" s="10">
        <f t="shared" si="2"/>
        <v>2208157.447708334</v>
      </c>
      <c r="I40" s="10">
        <f t="shared" si="3"/>
        <v>60445276.94770833</v>
      </c>
      <c r="J40" s="10">
        <f t="shared" si="4"/>
        <v>3656276.947708334</v>
      </c>
      <c r="K40" s="10">
        <v>3909200</v>
      </c>
      <c r="L40" s="10">
        <f t="shared" si="5"/>
        <v>252923.05229166616</v>
      </c>
      <c r="M40" s="10">
        <f t="shared" si="6"/>
        <v>3223748.1038777777</v>
      </c>
      <c r="N40" s="10">
        <f t="shared" si="7"/>
        <v>63669025.05158611</v>
      </c>
      <c r="O40" s="10">
        <f t="shared" si="8"/>
        <v>167131.19076041353</v>
      </c>
      <c r="P40" s="10">
        <f t="shared" si="9"/>
        <v>63836156.24234652</v>
      </c>
      <c r="Q40" s="10">
        <f>Q9+Q12+Q15+Q18+Q21+Q24+Q27+Q30+Q33+Q36+Q39</f>
        <v>3390879.2946381913</v>
      </c>
      <c r="R40" s="10">
        <f>R9+R12+R15+R18+R21+R24+R27+R30+R33+R36+R39</f>
        <v>2783687</v>
      </c>
      <c r="S40" s="10">
        <f>R40-Q40</f>
        <v>-607192.2946381913</v>
      </c>
    </row>
    <row r="41" spans="1:19" s="11" customFormat="1" ht="25.5">
      <c r="A41" s="7" t="s">
        <v>17</v>
      </c>
      <c r="B41" s="8"/>
      <c r="C41" s="9" t="s">
        <v>1</v>
      </c>
      <c r="D41" s="10">
        <v>9497900</v>
      </c>
      <c r="E41" s="10">
        <v>9497900</v>
      </c>
      <c r="F41" s="10">
        <f t="shared" si="0"/>
        <v>242196.45</v>
      </c>
      <c r="G41" s="10">
        <f t="shared" si="1"/>
        <v>9740096.45</v>
      </c>
      <c r="H41" s="10">
        <f t="shared" si="2"/>
        <v>369311.99039583333</v>
      </c>
      <c r="I41" s="10">
        <f t="shared" si="3"/>
        <v>10109408.440395832</v>
      </c>
      <c r="J41" s="10">
        <f t="shared" si="4"/>
        <v>611508.4403958333</v>
      </c>
      <c r="K41" s="10">
        <v>629800</v>
      </c>
      <c r="L41" s="10">
        <f t="shared" si="5"/>
        <v>18291.559604166658</v>
      </c>
      <c r="M41" s="10">
        <f t="shared" si="6"/>
        <v>539168.4501544443</v>
      </c>
      <c r="N41" s="10">
        <f t="shared" si="7"/>
        <v>10648576.890550276</v>
      </c>
      <c r="O41" s="10">
        <f t="shared" si="8"/>
        <v>27952.514337694476</v>
      </c>
      <c r="P41" s="10">
        <f t="shared" si="9"/>
        <v>10676529.40488797</v>
      </c>
      <c r="Q41" s="10">
        <f t="shared" si="10"/>
        <v>567120.9644921388</v>
      </c>
      <c r="R41" s="10">
        <v>446600</v>
      </c>
      <c r="S41" s="10">
        <f t="shared" si="11"/>
        <v>-120520.96449213882</v>
      </c>
    </row>
    <row r="42" spans="1:19" s="11" customFormat="1" ht="25.5" outlineLevel="1">
      <c r="A42" s="12" t="s">
        <v>17</v>
      </c>
      <c r="B42" s="12"/>
      <c r="C42" s="13" t="s">
        <v>5</v>
      </c>
      <c r="D42" s="14">
        <v>7077300</v>
      </c>
      <c r="E42" s="14">
        <v>7077300</v>
      </c>
      <c r="F42" s="10">
        <f>E42/12*9*3.4%</f>
        <v>180471.15000000002</v>
      </c>
      <c r="G42" s="10">
        <f t="shared" si="1"/>
        <v>7257771.15</v>
      </c>
      <c r="H42" s="10">
        <f t="shared" si="2"/>
        <v>275190.4894375</v>
      </c>
      <c r="I42" s="10">
        <f t="shared" si="3"/>
        <v>7532961.6394375</v>
      </c>
      <c r="J42" s="10">
        <f t="shared" si="4"/>
        <v>455661.63943750004</v>
      </c>
      <c r="K42" s="25">
        <v>467290</v>
      </c>
      <c r="L42" s="10">
        <f t="shared" si="5"/>
        <v>11628.360562499962</v>
      </c>
      <c r="M42" s="10">
        <f t="shared" si="6"/>
        <v>401757.95410333335</v>
      </c>
      <c r="N42" s="10">
        <f t="shared" si="7"/>
        <v>7934719.593540833</v>
      </c>
      <c r="O42" s="10">
        <f t="shared" si="8"/>
        <v>20828.63893304469</v>
      </c>
      <c r="P42" s="10">
        <f t="shared" si="9"/>
        <v>7955548.232473878</v>
      </c>
      <c r="Q42" s="10">
        <f t="shared" si="10"/>
        <v>422586.59303637804</v>
      </c>
      <c r="R42" s="25">
        <v>332786</v>
      </c>
      <c r="S42" s="10">
        <f t="shared" si="11"/>
        <v>-89800.59303637804</v>
      </c>
    </row>
    <row r="43" spans="1:19" s="11" customFormat="1" ht="25.5" outlineLevel="1">
      <c r="A43" s="12" t="s">
        <v>17</v>
      </c>
      <c r="B43" s="12"/>
      <c r="C43" s="13" t="s">
        <v>6</v>
      </c>
      <c r="D43" s="14">
        <v>2420600</v>
      </c>
      <c r="E43" s="14">
        <v>2420600</v>
      </c>
      <c r="F43" s="10">
        <f t="shared" si="0"/>
        <v>61725.3</v>
      </c>
      <c r="G43" s="10">
        <f t="shared" si="1"/>
        <v>2482325.3</v>
      </c>
      <c r="H43" s="10">
        <f t="shared" si="2"/>
        <v>94121.50095833333</v>
      </c>
      <c r="I43" s="10">
        <f t="shared" si="3"/>
        <v>2576446.800958333</v>
      </c>
      <c r="J43" s="10">
        <f t="shared" si="4"/>
        <v>155846.80095833333</v>
      </c>
      <c r="K43" s="25">
        <v>162510</v>
      </c>
      <c r="L43" s="10">
        <f t="shared" si="5"/>
        <v>6663.199041666667</v>
      </c>
      <c r="M43" s="10">
        <f t="shared" si="6"/>
        <v>137410.49605111108</v>
      </c>
      <c r="N43" s="10">
        <f t="shared" si="7"/>
        <v>2713857.2970094443</v>
      </c>
      <c r="O43" s="10">
        <f t="shared" si="8"/>
        <v>7123.875404649792</v>
      </c>
      <c r="P43" s="10">
        <f t="shared" si="9"/>
        <v>2720981.172414094</v>
      </c>
      <c r="Q43" s="10">
        <f t="shared" si="10"/>
        <v>144534.37145576088</v>
      </c>
      <c r="R43" s="25">
        <v>113814</v>
      </c>
      <c r="S43" s="10">
        <f t="shared" si="11"/>
        <v>-30720.371455760876</v>
      </c>
    </row>
    <row r="44" spans="1:19" ht="13.5">
      <c r="A44" s="3" t="s">
        <v>20</v>
      </c>
      <c r="B44" s="5"/>
      <c r="C44" s="4"/>
      <c r="D44" s="6">
        <f>D9+D12+D15+D18+D21+D24+D27+D30+D33+D36+D39+D41</f>
        <v>68779700</v>
      </c>
      <c r="E44" s="6">
        <f>E9+E12+E15+E18+E21+E24+E27+E30+E33+E36+E39+E41</f>
        <v>66286900</v>
      </c>
      <c r="F44" s="10">
        <f t="shared" si="0"/>
        <v>1690315.9500000002</v>
      </c>
      <c r="G44" s="10">
        <f t="shared" si="1"/>
        <v>67977215.95</v>
      </c>
      <c r="H44" s="10">
        <f t="shared" si="2"/>
        <v>2577469.4381041666</v>
      </c>
      <c r="I44" s="10">
        <f t="shared" si="3"/>
        <v>70554685.38810417</v>
      </c>
      <c r="J44" s="10">
        <f t="shared" si="4"/>
        <v>4267785.388104167</v>
      </c>
      <c r="K44" s="6">
        <f>K9+K12+K15+K18+K21+K24+K27+K30+K33+K36+K39+K41</f>
        <v>4539000</v>
      </c>
      <c r="L44" s="10">
        <f t="shared" si="5"/>
        <v>271214.61189583316</v>
      </c>
      <c r="M44" s="10">
        <f t="shared" si="6"/>
        <v>3762916.554032223</v>
      </c>
      <c r="N44" s="10">
        <f t="shared" si="7"/>
        <v>74317601.94213639</v>
      </c>
      <c r="O44" s="10">
        <f t="shared" si="8"/>
        <v>195083.70509810804</v>
      </c>
      <c r="P44" s="10">
        <f t="shared" si="9"/>
        <v>74512685.6472345</v>
      </c>
      <c r="Q44" s="10">
        <f t="shared" si="10"/>
        <v>3958000.2591303308</v>
      </c>
      <c r="R44" s="6">
        <f>R9+R12+R15+R18+R21+R24+R27+R30+R33+R36+R39+R41</f>
        <v>3230287</v>
      </c>
      <c r="S44" s="10">
        <f>R44-Q44</f>
        <v>-727713.2591303308</v>
      </c>
    </row>
    <row r="45" spans="1:12" ht="21" customHeight="1">
      <c r="A45" s="1"/>
      <c r="E45" s="26" t="s">
        <v>68</v>
      </c>
      <c r="F45" s="32"/>
      <c r="G45" s="32"/>
      <c r="H45" s="32"/>
      <c r="I45" s="32"/>
      <c r="J45" s="32"/>
      <c r="K45" s="32"/>
      <c r="L45" s="32"/>
    </row>
    <row r="46" ht="42.75" customHeight="1">
      <c r="A46" s="1"/>
    </row>
  </sheetData>
  <sheetProtection/>
  <mergeCells count="4">
    <mergeCell ref="U1:X1"/>
    <mergeCell ref="A3:V3"/>
    <mergeCell ref="E45:L45"/>
    <mergeCell ref="O1:S1"/>
  </mergeCells>
  <printOptions/>
  <pageMargins left="0.11811023622047245" right="0.11811023622047245" top="0.7480314960629921" bottom="0.35433070866141736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2012-08-28T02:49:51Z</cp:lastPrinted>
  <dcterms:created xsi:type="dcterms:W3CDTF">2002-03-11T10:22:12Z</dcterms:created>
  <dcterms:modified xsi:type="dcterms:W3CDTF">2012-10-08T09:08:36Z</dcterms:modified>
  <cp:category/>
  <cp:version/>
  <cp:contentType/>
  <cp:contentStatus/>
</cp:coreProperties>
</file>