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15600" windowHeight="9585" activeTab="0"/>
  </bookViews>
  <sheets>
    <sheet name="Програмн (прил.2)" sheetId="1" r:id="rId1"/>
    <sheet name="Ведомственная (прил.3)" sheetId="2" r:id="rId2"/>
    <sheet name="прогр." sheetId="3" state="hidden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<sst xmlns="http://schemas.openxmlformats.org/spreadsheetml/2006/main" count="4597" uniqueCount="733">
  <si>
    <t>100</t>
  </si>
  <si>
    <t>200</t>
  </si>
  <si>
    <t>300</t>
  </si>
  <si>
    <t>Социальное обеспечение и иные выплаты населению</t>
  </si>
  <si>
    <t>600</t>
  </si>
  <si>
    <t>Предоставление  субсидий  бюджетным,  автономным  учреждениям и иным некоммерческим организациям</t>
  </si>
  <si>
    <t>800</t>
  </si>
  <si>
    <t>Иные бюджетные ассигнования</t>
  </si>
  <si>
    <t>Обеспечение деятельности МКУ "Земля"</t>
  </si>
  <si>
    <t>Непрограммные мероприятия</t>
  </si>
  <si>
    <t xml:space="preserve">Глава муниципального образования </t>
  </si>
  <si>
    <t>Члены законодательной (представительной) власти местного самоуправления</t>
  </si>
  <si>
    <t>Обеспечение деятельности казенных и бюджетных учреждений</t>
  </si>
  <si>
    <t>Предоставление субсидий бюджетным, автономным учреждениям и иным некоммерческим организациям</t>
  </si>
  <si>
    <t>Предоставление услуги в сфере дошкольного образования</t>
  </si>
  <si>
    <t/>
  </si>
  <si>
    <t>Составление протоколов об административных правонарушениях</t>
  </si>
  <si>
    <t>Резервные фонды</t>
  </si>
  <si>
    <t>Предоставление услуги по дополнительному образованию детей</t>
  </si>
  <si>
    <t>ЦСР</t>
  </si>
  <si>
    <t>ВР</t>
  </si>
  <si>
    <t>Наименование расходов</t>
  </si>
  <si>
    <t>ИТОГО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</si>
  <si>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</si>
  <si>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02 0 00 00000</t>
  </si>
  <si>
    <t>03 0  00 00000</t>
  </si>
  <si>
    <t>03 1 00 00000</t>
  </si>
  <si>
    <t>03 1 01 00010</t>
  </si>
  <si>
    <t>03 1 01 00000</t>
  </si>
  <si>
    <t>03 1 01 00020</t>
  </si>
  <si>
    <t>04 0 00 00000</t>
  </si>
  <si>
    <t>04 1 00 00000</t>
  </si>
  <si>
    <t>04 1 01 00000</t>
  </si>
  <si>
    <t>04 1 01 00050</t>
  </si>
  <si>
    <t>04 1 02 00000</t>
  </si>
  <si>
    <t>10 1  00 00000</t>
  </si>
  <si>
    <t>10 0  00 00000</t>
  </si>
  <si>
    <t>10 1 01 00000</t>
  </si>
  <si>
    <t>10 1 01 10000</t>
  </si>
  <si>
    <t>10 1 01 20000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</si>
  <si>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</si>
  <si>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</si>
  <si>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общего (начального, основного, среднего) образования в общеобразовательных организациях</t>
  </si>
  <si>
    <t>Мероприятия по организации оздоровления и отдыха детей</t>
  </si>
  <si>
    <t>Обеспечение деятельности МБУ "Редакция газеты "Боевой путь""</t>
  </si>
  <si>
    <t>Образование комиссий по делам несовершеннолетних и защите их прав и организация их деятельности</t>
  </si>
  <si>
    <t>Обеспечение деятельности руководства и управления в сфере установленных функций органов местного самоуправления</t>
  </si>
  <si>
    <t>91 0 00 00000</t>
  </si>
  <si>
    <t>91 0 00 00010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</si>
  <si>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</si>
  <si>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</si>
  <si>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"Поддержка социально ориентированных некоммерческих организаций"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</si>
  <si>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</si>
  <si>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"Меры социальной помощи и поддержки отдельных категорий населения Александровского муниципального района Пермского края"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</si>
  <si>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</si>
  <si>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05 0 00 00000</t>
  </si>
  <si>
    <t>90 0 00 00000</t>
  </si>
  <si>
    <t>Вед</t>
  </si>
  <si>
    <t>Рз, ПР</t>
  </si>
  <si>
    <t>075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</si>
  <si>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</si>
  <si>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</si>
  <si>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</si>
  <si>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</si>
  <si>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Социальное обеспечение населения</t>
  </si>
  <si>
    <t>Охрана семьи и детства</t>
  </si>
  <si>
    <t>Общегосударственные вопросы</t>
  </si>
  <si>
    <t>311</t>
  </si>
  <si>
    <t>Администрация Александровского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</si>
  <si>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</si>
  <si>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</si>
  <si>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</si>
  <si>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</si>
  <si>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</si>
  <si>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</si>
  <si>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</si>
  <si>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</si>
  <si>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</si>
  <si>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</si>
  <si>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Охрана окружающей среды</t>
  </si>
  <si>
    <t>Другие вопросы в области охраны окружающей среды</t>
  </si>
  <si>
    <t>Культура</t>
  </si>
  <si>
    <t>Пенсионное обеспечение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</si>
  <si>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</si>
  <si>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</si>
  <si>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</si>
  <si>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</si>
  <si>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901</t>
  </si>
  <si>
    <t>Финансовое управление администрации Александровского муниципального района Пермского края</t>
  </si>
  <si>
    <t>Муниципальная программа "Социальная поддержка жителей Александровского муниципального района "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</si>
  <si>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района"</t>
  </si>
  <si>
    <t>93 0 00 00000</t>
  </si>
  <si>
    <t>91 0 00 00050</t>
  </si>
  <si>
    <t>92 0 00 00000</t>
  </si>
  <si>
    <t>06 0 00 00000</t>
  </si>
  <si>
    <t>06 1 00 00000</t>
  </si>
  <si>
    <t>91 0 00 00030</t>
  </si>
  <si>
    <t>91 0 00 00040</t>
  </si>
  <si>
    <t>91 0 00 00020</t>
  </si>
  <si>
    <t>09 0 00 00000</t>
  </si>
  <si>
    <t>95 0 00 00000</t>
  </si>
  <si>
    <t>08 0 00 00000</t>
  </si>
  <si>
    <t>08 1 00 00000</t>
  </si>
  <si>
    <t>08 1 01 00000</t>
  </si>
  <si>
    <t>08 2 00 00000</t>
  </si>
  <si>
    <t>08 2 01 00000</t>
  </si>
  <si>
    <t>08 2 01 10000</t>
  </si>
  <si>
    <t xml:space="preserve">05 1 00 00000 </t>
  </si>
  <si>
    <t>05 1 01 00000</t>
  </si>
  <si>
    <t xml:space="preserve">05 1 01 10000 </t>
  </si>
  <si>
    <t>92 0 00 00170</t>
  </si>
  <si>
    <t>91 0 00 00060</t>
  </si>
  <si>
    <t>91 0 00 00070</t>
  </si>
  <si>
    <t>07 0 00 00000</t>
  </si>
  <si>
    <t>Резервный фонд администрации Александровского муниципального района</t>
  </si>
  <si>
    <t>Дополнительное образование детей</t>
  </si>
  <si>
    <t>01 0 00 00000</t>
  </si>
  <si>
    <t>01 1 00 00000</t>
  </si>
  <si>
    <t>Основное мероприятие "Обеспечение деятельности казенных и бюджетных учреждений"</t>
  </si>
  <si>
    <t>01 1 01 00000</t>
  </si>
  <si>
    <t>01 1 01 2Н020</t>
  </si>
  <si>
    <t>01 1 01 00110</t>
  </si>
  <si>
    <t>01 1 03 00000</t>
  </si>
  <si>
    <t>01 2 00 00000</t>
  </si>
  <si>
    <t>01 2 01 00000</t>
  </si>
  <si>
    <t>01 2 01 00190</t>
  </si>
  <si>
    <t>01 2 03 00000</t>
  </si>
  <si>
    <t>01 3 00 00000</t>
  </si>
  <si>
    <t>01 3 01 00000</t>
  </si>
  <si>
    <t>01 3 01 00130</t>
  </si>
  <si>
    <t>01 3 03 00000</t>
  </si>
  <si>
    <t>01 4 00 00000</t>
  </si>
  <si>
    <t>01 4 01 00000</t>
  </si>
  <si>
    <t>01 4 01 00080</t>
  </si>
  <si>
    <t>01 4 02 00000</t>
  </si>
  <si>
    <t>01 4 02 00160</t>
  </si>
  <si>
    <t>11 0 00 00000</t>
  </si>
  <si>
    <t>Осуществление полномочий по созданию и организации деятельности административных комиссий</t>
  </si>
  <si>
    <t>94 0 00 00000</t>
  </si>
  <si>
    <t>11 1 00 00000</t>
  </si>
  <si>
    <t>11 1 01 00000</t>
  </si>
  <si>
    <t>11 1 01 00190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</si>
  <si>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</si>
  <si>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06 1 01 00000</t>
  </si>
  <si>
    <t>06 1 01 10010</t>
  </si>
  <si>
    <t>06 1 02 00000</t>
  </si>
  <si>
    <t>06 1 02 40000</t>
  </si>
  <si>
    <t>Субсидии некоммерческим организациям</t>
  </si>
  <si>
    <t>Молодежная политика</t>
  </si>
  <si>
    <t>Культура, кинематография</t>
  </si>
  <si>
    <t>91 0 00 59300</t>
  </si>
  <si>
    <t>Государственная регистрация актов гражданского состояния</t>
  </si>
  <si>
    <t>Уточненные показатели</t>
  </si>
  <si>
    <t>Фактически исполнено</t>
  </si>
  <si>
    <t>к постановлению</t>
  </si>
  <si>
    <t>администрации района</t>
  </si>
  <si>
    <t>Приложение 3</t>
  </si>
  <si>
    <t>14 0 00 00000</t>
  </si>
  <si>
    <t>Единая субвенция на выполнение отдельных государственных полномочий в сфере образования</t>
  </si>
  <si>
    <t>15 0 00 00000</t>
  </si>
  <si>
    <t>01 2 01 2Н020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</si>
  <si>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</si>
  <si>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</si>
  <si>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01 5 00 00000</t>
  </si>
  <si>
    <t>01 5 01 00000</t>
  </si>
  <si>
    <t>Основное мероприятие "Организация отдыха, оздоровления и занятости детей и подростков в каникулярное время"</t>
  </si>
  <si>
    <t>01 5 01 00140</t>
  </si>
  <si>
    <t>01 5 01 2С140</t>
  </si>
  <si>
    <t>01 4 02 2Н020</t>
  </si>
  <si>
    <t>01 1 03 2С170</t>
  </si>
  <si>
    <t>01 2 03 2С170</t>
  </si>
  <si>
    <t>01 3 03 2С170</t>
  </si>
  <si>
    <t>06 2 00 00000</t>
  </si>
  <si>
    <t>Подпрограмма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 Александровского муниципального района"</t>
  </si>
  <si>
    <t>06 2 01 00000</t>
  </si>
  <si>
    <t>Основное мероприятие "Исполнение переданных государственных полномочий  по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</si>
  <si>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2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</si>
  <si>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</si>
  <si>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 0 00 2С050</t>
  </si>
  <si>
    <t>91 0 00 2К080</t>
  </si>
  <si>
    <t>91 0 00 2П040</t>
  </si>
  <si>
    <t>91 0 00 2П060</t>
  </si>
  <si>
    <t>91 0 00 2Т060</t>
  </si>
  <si>
    <t>93 0 00 00210</t>
  </si>
  <si>
    <t>06 2 01 2C070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</si>
  <si>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</si>
  <si>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04 1 02 00090</t>
  </si>
  <si>
    <t>Жилищно-коммунальное хозяйство</t>
  </si>
  <si>
    <t>Капитальные вложения в объекты государственной (муниципальной) собственности</t>
  </si>
  <si>
    <t>06 1 02 2С240</t>
  </si>
  <si>
    <t>06 2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</si>
  <si>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</si>
  <si>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13 0 00 00000</t>
  </si>
  <si>
    <t>13 0 01 00000</t>
  </si>
  <si>
    <t>Софинансирование проектов инициативного бюджетирования</t>
  </si>
  <si>
    <t>93 0 00 00230</t>
  </si>
  <si>
    <t>Расходы на оказание помощи пострадавшим от пожара</t>
  </si>
  <si>
    <t>Благоустройство</t>
  </si>
  <si>
    <t>06 3 00 00000</t>
  </si>
  <si>
    <t>06 3 01 00000</t>
  </si>
  <si>
    <t>06 3 01 2C020</t>
  </si>
  <si>
    <t>Обеспечение жильем молодых семей</t>
  </si>
  <si>
    <t>06 3 01 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</si>
  <si>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</si>
  <si>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700</t>
  </si>
  <si>
    <t>Обслуживание государственного (муниципального) долга</t>
  </si>
  <si>
    <t>Реализация государственных функций, связанных с общегосударственным управлением</t>
  </si>
  <si>
    <t>Средства на исполнение решений судов, вступивших в законную силу, и оплату государственной пошлины</t>
  </si>
  <si>
    <t>01 2 01 2Ф180</t>
  </si>
  <si>
    <t>Обеспечение условий для развития физической культуры и массового спорта</t>
  </si>
  <si>
    <t>01 1 01 00200</t>
  </si>
  <si>
    <t>01 2 01 00200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</si>
  <si>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</si>
  <si>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</si>
  <si>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94 0 00 00180</t>
  </si>
  <si>
    <t>04 1 02 00080</t>
  </si>
  <si>
    <t>08 1 01 00020</t>
  </si>
  <si>
    <t>08 1 01 00010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</si>
  <si>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</si>
  <si>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92 0 00 00180</t>
  </si>
  <si>
    <t>кассовый план за 1 квартал</t>
  </si>
  <si>
    <t>Процент исполнения к  кассовому плану за 1 квартал</t>
  </si>
  <si>
    <t>Отклонение показателя исполнения от планового показателя за 1 квартал</t>
  </si>
  <si>
    <t>Физическая культура</t>
  </si>
  <si>
    <t>Жилищное хозяйство</t>
  </si>
  <si>
    <t>15 0 00 SP040</t>
  </si>
  <si>
    <t>Коммунальное хозяйство</t>
  </si>
  <si>
    <t>Иные межбюджетные трансферты</t>
  </si>
  <si>
    <t>Управление образования Александровского муниципального района Пермского края</t>
  </si>
  <si>
    <t>03 00</t>
  </si>
  <si>
    <t>03 10</t>
  </si>
  <si>
    <t>Муниципальная программа "Обеспечение безопасности граждан Александровского муниципального округа"</t>
  </si>
  <si>
    <t>04 3 00 00000</t>
  </si>
  <si>
    <t>Подпрограмма "Обеспечение первичных мер пожарной безопасности Александровского муниципального округа"</t>
  </si>
  <si>
    <t>04 3 01 00000</t>
  </si>
  <si>
    <t>Основное мероприятие "Снижение количества пожаров и погибших на пожарах"</t>
  </si>
  <si>
    <t>04 3 01 00020</t>
  </si>
  <si>
    <t>Проведение муниципальных соревнований по пожарной безопасности</t>
  </si>
  <si>
    <t>03 14</t>
  </si>
  <si>
    <t>Подпрограмма "Общественная безопасность и профилактика правонарушений в Александровском муниципальном округе"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</si>
  <si>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</si>
  <si>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04 1 01 00060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</si>
  <si>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</si>
  <si>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07 00</t>
  </si>
  <si>
    <t>ОБРАЗОВАНИЕ</t>
  </si>
  <si>
    <t>07 01</t>
  </si>
  <si>
    <t>Муниципальная программа "Развитие системы образования Александровского муниципального округа"</t>
  </si>
  <si>
    <t>Подпрограмма "Развитие системы дошкольного образования Александровского муниципального округа"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</si>
  <si>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</si>
  <si>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07 02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</si>
  <si>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</si>
  <si>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</si>
  <si>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07 03</t>
  </si>
  <si>
    <t>Подпрограмма "Развитие системы воспитания и дополнительного образования Александровского муниципального округа"</t>
  </si>
  <si>
    <t>01 3 02 00000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</si>
  <si>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</si>
  <si>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01 3 02 00120</t>
  </si>
  <si>
    <t>Реализация программы с одаренными детьми Александровского муниципального округа "Золотые россыпи"</t>
  </si>
  <si>
    <t>07 07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</si>
  <si>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</si>
  <si>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Мероприятия по организации отдыха детей в каникулярное время, бюджет округа</t>
  </si>
  <si>
    <t>07 09</t>
  </si>
  <si>
    <t>Подпрограмма "Обеспечение реализации программы "Развитие системы образования Александровского муниципального округа" и прочие мероприятия в области образования"</t>
  </si>
  <si>
    <t>Основное мероприятие "Обеспечение деятельности управления образования администрации Александровского муниципального округа"</t>
  </si>
  <si>
    <t>Содержание муниципальных органов Александровского муниципального округа</t>
  </si>
  <si>
    <t>Обеспечение деятельности МКУ "Финансовый центр образовательных учреждений Александровского муниципального округа"</t>
  </si>
  <si>
    <t>10 00</t>
  </si>
  <si>
    <t>10 03</t>
  </si>
  <si>
    <t>10 04</t>
  </si>
  <si>
    <t>11 00</t>
  </si>
  <si>
    <t>11 01</t>
  </si>
  <si>
    <t>от№</t>
  </si>
  <si>
    <t>01 1 01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</si>
  <si>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</si>
  <si>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1 01 SP040</t>
  </si>
  <si>
    <t xml:space="preserve">07 02 </t>
  </si>
  <si>
    <t>01 2 01 SP040</t>
  </si>
  <si>
    <t>01 2 01 SР180</t>
  </si>
  <si>
    <t>Реализация программ развития преобразованных муниципальных образований</t>
  </si>
  <si>
    <t>01 2 01 53030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</si>
  <si>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</si>
  <si>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2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</si>
  <si>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</si>
  <si>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 xml:space="preserve">07 03 </t>
  </si>
  <si>
    <t>01 3 01 SР040</t>
  </si>
  <si>
    <t>Приложение 2</t>
  </si>
  <si>
    <t>от                          №</t>
  </si>
  <si>
    <t>1</t>
  </si>
  <si>
    <t>2</t>
  </si>
  <si>
    <t>Муниципальная программа "Благоустройство территории Александровского муниципального округа"</t>
  </si>
  <si>
    <t>02 0 01 00000</t>
  </si>
  <si>
    <t>Основное мероприятие "Обеспечение комфортного проживания на территории округа"</t>
  </si>
  <si>
    <t>02 0 01 10000</t>
  </si>
  <si>
    <t>Реализация мероприятий по содержанию территории населенных пунктов (в т.ч. содержание кладбища)</t>
  </si>
  <si>
    <t>02 0 01 20000</t>
  </si>
  <si>
    <t>Субсидии организациям осуществляющим содержание и эксплуатацию уличных сетей наружного освещения населенных пунктов округа</t>
  </si>
  <si>
    <t>02 0 01 40000</t>
  </si>
  <si>
    <t>Устройство контейнерных площадок на территории общественных кладбищ</t>
  </si>
  <si>
    <t>02 0 01 60000</t>
  </si>
  <si>
    <t>Оплата потребления электроэнергии на нужды наружного освещения</t>
  </si>
  <si>
    <t>02 0 01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</si>
  <si>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</si>
  <si>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02 0 02 00000</t>
  </si>
  <si>
    <t>Основное мероприятие "Формирование современной среды (в рамках национального проекта "Жилье и городская среда")"</t>
  </si>
  <si>
    <t>02 0 02 10000</t>
  </si>
  <si>
    <t>Благоустройство территорий</t>
  </si>
  <si>
    <t>02 0 02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</si>
  <si>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</si>
  <si>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02 0 F2 00000</t>
  </si>
  <si>
    <t>Основное мероприятие ""Федеральный проект "Формирование комфортной городской среды"</t>
  </si>
  <si>
    <t>02 0 F2 55550</t>
  </si>
  <si>
    <t>Реализация программ формирования современной городской среды</t>
  </si>
  <si>
    <t>03 0 00 00000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</si>
  <si>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</si>
  <si>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</si>
  <si>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</si>
  <si>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Поддержка субъектов МСП, осуществляющих деятельность в сфере социального предпринимательства, в целях их ускоренного развития</t>
  </si>
  <si>
    <t>Формирование положительного образа предпринимательства</t>
  </si>
  <si>
    <t>03 1 01 00030</t>
  </si>
  <si>
    <t>Повышение территориальной доступности товаров и услуг для населения, содействие продвижению местных товаров (работ, услуг)</t>
  </si>
  <si>
    <t>03 1 01 00040</t>
  </si>
  <si>
    <t>Повышение уровня правовой грамотности участников потребительского рынка в сфере защиты прав потребителей</t>
  </si>
  <si>
    <t>Подпрограмма "Общественная безопасность и профилактика правонарушений в Александровском муниципальном округе "</t>
  </si>
  <si>
    <t>Обеспечение охраны общественного порядка на территории Александровского муниципального округа</t>
  </si>
  <si>
    <t>Приобретение наглядной агитации по предупреждению чрезвычайных ситуаций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</si>
  <si>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</si>
  <si>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04 2 00 00000</t>
  </si>
  <si>
    <t>Подпрограмма "Противодействие наркомании и не законному обороту наркотических средств, алкоголизму, профилактика потребления психоактивных веществ на территории Александровского муниципального округа"</t>
  </si>
  <si>
    <t>04 2 01 00000</t>
  </si>
  <si>
    <t>Основное мероприятие "Снижение количества лиц, состоящих на учете с диагнозом наркомания и алкоголизм"</t>
  </si>
  <si>
    <t>04 2 01 00100</t>
  </si>
  <si>
    <t>Организация досуговых мероприятий, мероприятий по информированию населения в целях профилактики спроса потребления психоактивных веществ</t>
  </si>
  <si>
    <t>04 3 01 00010</t>
  </si>
  <si>
    <t>Расходы на мероприятия по пожарной безопасности</t>
  </si>
  <si>
    <t>04 4 00 00000</t>
  </si>
  <si>
    <t>Подпрограмма "Противодействие терроризму и развитие межнациональных отношений в Александровском муниципальном округе"</t>
  </si>
  <si>
    <t>04 4 01 00000</t>
  </si>
  <si>
    <t>Основное мероприятие "Развитие межнациональных отношений в Александровском муниципальном округе"</t>
  </si>
  <si>
    <t>04 4 01 00010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</si>
  <si>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</si>
  <si>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Муниципальная программа "Развитие культуры, спорта и туризма в Александровском муниципальном округе"</t>
  </si>
  <si>
    <t>05 1 00 00000</t>
  </si>
  <si>
    <t>Подпрограмма "Развитие культуры в Александровском муниципальном округе"</t>
  </si>
  <si>
    <t>Основное мероприятие "Культурно-массовые мероприятия"</t>
  </si>
  <si>
    <t>05 1 01 10000</t>
  </si>
  <si>
    <t>Проведение культурно-массовых мероприятий муниципального уровня</t>
  </si>
  <si>
    <t>05 1 02 00000</t>
  </si>
  <si>
    <t>05 1 02 10000</t>
  </si>
  <si>
    <t>Предоставление услуг в сфере культуры</t>
  </si>
  <si>
    <t>05 1 03 00000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</si>
  <si>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</si>
  <si>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 1 03 SP180</t>
  </si>
  <si>
    <t>05 2 00 00000</t>
  </si>
  <si>
    <t>Подпрограмма "Развитие физической культуры, спорта в Александровском муниципальном округе"</t>
  </si>
  <si>
    <t>05 2 01 00000</t>
  </si>
  <si>
    <t>Основное мероприятие "Спортивные мероприятия"</t>
  </si>
  <si>
    <t>05 2 01 10000</t>
  </si>
  <si>
    <t>Проведение спортивных мероприятий муниципального уровня</t>
  </si>
  <si>
    <t>05 2 02 00000</t>
  </si>
  <si>
    <t>05 2 02 10000</t>
  </si>
  <si>
    <t>Предоставление услуг в сфере спорта</t>
  </si>
  <si>
    <t>05 2 03 00000</t>
  </si>
  <si>
    <t>Основное мероприятие "Развитие инфраструктуры и материально-технической базы"</t>
  </si>
  <si>
    <t>05 2 03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</si>
  <si>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</si>
  <si>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05 2 04 00000</t>
  </si>
  <si>
    <t>Основное мероприятие" Развитие туризма"</t>
  </si>
  <si>
    <t>05 2 04 SЦ570</t>
  </si>
  <si>
    <t>Мероприятия по развитию туристской сервисной и обеспечивающей инфраструктуры</t>
  </si>
  <si>
    <t>05 3 00 00000</t>
  </si>
  <si>
    <t>Подпрограмма "Развитие молодежной политики в Александровском муниципальном округе"</t>
  </si>
  <si>
    <t>05 3 01 00000</t>
  </si>
  <si>
    <t>Основное мероприятие "Развитие молодежной политики"</t>
  </si>
  <si>
    <t>05 3 01 00010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</si>
  <si>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</si>
  <si>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05 4 00 00000</t>
  </si>
  <si>
    <t>Подпрограмма "Развитие туризма в Александровском муниципальном округе"</t>
  </si>
  <si>
    <t>05 4 02 00000</t>
  </si>
  <si>
    <t>05 4 02 00010</t>
  </si>
  <si>
    <t>Проведение мероприятий в сфере туризма</t>
  </si>
  <si>
    <t>05 4 02 00060</t>
  </si>
  <si>
    <t>Реализация мер по развитию приоритетных направлений развития туризма на территориях муниципальных образований, в том числе социального туризма, детского туризма и самодеятельного туризма</t>
  </si>
  <si>
    <t>05 5 00 00000</t>
  </si>
  <si>
    <t>Подпрограмма "Обеспечение сохранности, благоустройства и ремонта памятников Великой Отечественной войны, воинских захоронений в Александровском муниципальном округе"</t>
  </si>
  <si>
    <t>05 5 01 00000</t>
  </si>
  <si>
    <t>Основное мероприятие "Приведение в надлежащее состояние всех памятников Великой Отечественной войны, воинских захоронений"</t>
  </si>
  <si>
    <t>05 5 01 00010</t>
  </si>
  <si>
    <t>Реконструкция, ремонт и благоустройство памятников Великой отечественной войны</t>
  </si>
  <si>
    <t>Муниципальная программа "Социальная поддержка жителей Александровского муниципального округа"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</si>
  <si>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</si>
  <si>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</si>
  <si>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</si>
  <si>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06 1 02 SC240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</si>
  <si>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</si>
  <si>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Основное мероприятие "Поддержка детей, нуждающихся в особой заботе государства"</t>
  </si>
  <si>
    <t>06 2 01 2С070</t>
  </si>
  <si>
    <t>400</t>
  </si>
  <si>
    <t>Подпрограмма "Обеспечение жильем молодых семей в Александровском муниципальном округе"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</si>
  <si>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</si>
  <si>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 3 01 2С020</t>
  </si>
  <si>
    <t>06 4 00 00000</t>
  </si>
  <si>
    <t>Подпрограмма "Улучшение жилищных условий граждан Александровского муниципального округа, проживающих на сельских территориях"</t>
  </si>
  <si>
    <t>06 4 01 00000</t>
  </si>
  <si>
    <t>Основное мероприятие "Создание условий для обеспечения доступным и комфортным жильем сельского населения, развитие инфраструктуры на сельских территориях, содействие занятости сельского населения"</t>
  </si>
  <si>
    <t>06 4 01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</si>
  <si>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</si>
  <si>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Муниципальная программа "Организация транспортного обслуживания населения Александровского муниципального округа"</t>
  </si>
  <si>
    <t>07 0 01 00000</t>
  </si>
  <si>
    <t>Основное мероприятие "Обеспечение населения услугами пассажирских перевозок"</t>
  </si>
  <si>
    <t>07 0 01 19010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</si>
  <si>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</si>
  <si>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07 0 01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</si>
  <si>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</si>
  <si>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07 0 01 2С420</t>
  </si>
  <si>
    <t>Возмещение затрат, связанных с организацией перевозки отдельных категорий граждан с использованием региональных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</si>
  <si>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Муниципальная программа "Экология и охрана окружающей среды в Александровском муниципальном округе"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</si>
  <si>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округа"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</si>
  <si>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</si>
  <si>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Создание и содержание мест (площадок) накопления твердых коммунальных отходов на территории муниципального округа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</si>
  <si>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</si>
  <si>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08 1 01 00040</t>
  </si>
  <si>
    <t xml:space="preserve">Уборка строительного мусора и остатков фундамента от снесенных многоквартирных домов, расположенных по адресам: Александровск, ул.Ким,45 и ул. Пионерская,6 </t>
  </si>
  <si>
    <t>Подпрограмма "Организация мероприятий по охране окружающей среды на территории Александровского муниципального округа"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</si>
  <si>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</si>
  <si>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08 2 01 00020</t>
  </si>
  <si>
    <t>Организация муниципального контроля за исполнением требований, установленных муниципальными правовыми актами, требований, установленных федеральными законами, законами Пермского края в области охраны окружающей среды, в случаях, если соответствующие виды контроля относятся к вопросам местного значения муниципального округа</t>
  </si>
  <si>
    <t>Обеспечение мероприятий по охране окружающей среды на территории Александровского муниципального округа</t>
  </si>
  <si>
    <t>08 3 00 00000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</si>
  <si>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</si>
  <si>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08 3 01 00000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</si>
  <si>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</si>
  <si>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08 3 01 00010</t>
  </si>
  <si>
    <t>Проведение кадастровых работ в отношении земельных участков, занятых городскими лесами</t>
  </si>
  <si>
    <t>08 3 01 00020</t>
  </si>
  <si>
    <t>Проведение лесоустройства и разработки лесохозяйственного регламента окружного лесничества</t>
  </si>
  <si>
    <t>08 3 01 00030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</si>
  <si>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</si>
  <si>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</si>
  <si>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09 0 01 00000</t>
  </si>
  <si>
    <t>Основное мероприятие "Совершенствование системы муниципальной службы Администрации"</t>
  </si>
  <si>
    <t>09 0 01 10000</t>
  </si>
  <si>
    <t>Профессиональное развитие муниципальных служащих</t>
  </si>
  <si>
    <t>10 0 00 00000</t>
  </si>
  <si>
    <t>Муниципальная программа "Управление муниципальным имуществом Александровского муниципального округа"</t>
  </si>
  <si>
    <t>10 1 00 00000</t>
  </si>
  <si>
    <t>Подпрограмма "Управление муниципальным имуществом Александровского муниципального округа"</t>
  </si>
  <si>
    <t>Основное мероприятие "Эффективное управление муниципальным имуществом"</t>
  </si>
  <si>
    <t>Проведение рыночной оценки</t>
  </si>
  <si>
    <t>Содержание муниципального имущества</t>
  </si>
  <si>
    <t>10 1 01 40000</t>
  </si>
  <si>
    <t>Изготовление технических планов, актов обследования</t>
  </si>
  <si>
    <t>10 1 01 80000</t>
  </si>
  <si>
    <t>Ремонт помещений</t>
  </si>
  <si>
    <t>10 1 01 90000</t>
  </si>
  <si>
    <t>Проведение обследований жилых помещений на предмет их непригодности для проживания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</si>
  <si>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</si>
  <si>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Подпрограмма "Обеспечение безопасности дорожного движения на территории Александровского муниципального округа"</t>
  </si>
  <si>
    <t>Основное мероприятие "Муниципальный дорожный фонд Александровского муниципального округа"</t>
  </si>
  <si>
    <t>Содержание муниципальных автомобильных дорог общего пользования и искусственных сооружений на них</t>
  </si>
  <si>
    <t>11 1 01 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</si>
  <si>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</si>
  <si>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12 0 00 00000</t>
  </si>
  <si>
    <t>Муниципальная программа "Управление земельными ресурсами Александровского муниципального округа"</t>
  </si>
  <si>
    <t>12 1 00 00000</t>
  </si>
  <si>
    <t>Подпрограмма "Управление земельными ресурсами Александровского муниципального округа"</t>
  </si>
  <si>
    <t>12 1 01 00000</t>
  </si>
  <si>
    <t>12 1 01 00001</t>
  </si>
  <si>
    <t>12 1 02 00000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</si>
  <si>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</si>
  <si>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12 1 02 00001</t>
  </si>
  <si>
    <t>12 1 02 00002</t>
  </si>
  <si>
    <t>Проведение кадастровых работ</t>
  </si>
  <si>
    <t>Муниципальная программа "Управление коммунальным хозяйством Александровского муниципального округа"</t>
  </si>
  <si>
    <t>Основное мероприятие "Обеспечение качественного функционирования коммунального комплекса округа"</t>
  </si>
  <si>
    <t>13 0 01 00010</t>
  </si>
  <si>
    <t>Разработка Программы комплексного развития систем коммунальной инфраструктуры АМО</t>
  </si>
  <si>
    <t>13 0 01 00020</t>
  </si>
  <si>
    <t>Разработка схем теплоснабжения, водоснабжения и водоотведения населенных пунктов АМО</t>
  </si>
  <si>
    <t>13 0 01 00030</t>
  </si>
  <si>
    <t>Содержание системы водоснабжения в п.Люзень</t>
  </si>
  <si>
    <t>13 0 01 00040</t>
  </si>
  <si>
    <t>Субсидии на возмещение экономически обоснованного размера убытков при производстве тепловой энергии и оказании услуг водоснабжения, для предоставления коммунальных услуг населению и объектам социальной сферы</t>
  </si>
  <si>
    <t>13 0 01 00050</t>
  </si>
  <si>
    <t xml:space="preserve">Выплата по Энергосервисному контракту </t>
  </si>
  <si>
    <t>13 0 01 SЖ060</t>
  </si>
  <si>
    <t>Приобретение теплового единого имущественного комплекса в Александровском муниципальном округе Пермского края</t>
  </si>
  <si>
    <t>13 0 01 SЖ520</t>
  </si>
  <si>
    <t>Улучшение качества систем теплоснабжения на территориях муниципальных образований Пермского края</t>
  </si>
  <si>
    <t>13 0 01 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</si>
  <si>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</si>
  <si>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13 0 02 00000</t>
  </si>
  <si>
    <t>Основное мероприятие "Финансовое обеспечение в рамках Программы развития Александровского муниципального округа Пермского края на 2020-2022 годы"</t>
  </si>
  <si>
    <t>13 0 02 SP180</t>
  </si>
  <si>
    <t>Муниципальная программа "Ликвидация ветхого и аварийного жилого фонда в Александровском муниципальном округе "</t>
  </si>
  <si>
    <t>14 1 00 00000</t>
  </si>
  <si>
    <t>Подпрограмма "Ликвидация ветхого и аварийного жилого фонда в Александровском муниципальном округе"</t>
  </si>
  <si>
    <t>14 1 01 00000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</si>
  <si>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</si>
  <si>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14 1 01 00010</t>
  </si>
  <si>
    <t>Приобретение в муниципальную собственность Александровского муниципального округа благоустроенных жилых помещений</t>
  </si>
  <si>
    <t>14 1 01 SЖ160</t>
  </si>
  <si>
    <t>Мероприятия по расселению жилищного фонда, признанного аварийным после 01 января 2012 г.</t>
  </si>
  <si>
    <t>14 1 01 SP040</t>
  </si>
  <si>
    <t>Приобретение благоустроенных жилых помещений для граждан, проживающих в аварийных домах</t>
  </si>
  <si>
    <t>14 1 02 00000</t>
  </si>
  <si>
    <t>Основное мероприятие "Обеспечение мероприятий по сносу аварийного жилищного фонда"</t>
  </si>
  <si>
    <t>14 1 02 00010</t>
  </si>
  <si>
    <t>Снос аварийного жилищного фонда</t>
  </si>
  <si>
    <t>14 1 F3 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</si>
  <si>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</si>
  <si>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 1 F3 67483</t>
  </si>
  <si>
    <t>Обеспечение устойчивого сокращения непригодного для проживания жилого фонда</t>
  </si>
  <si>
    <t>14 1 F3 67484</t>
  </si>
  <si>
    <t>Реализация мероприятий по обеспечению устойчивого сокращения непригодного для проживания жилого фонда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</si>
  <si>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</si>
  <si>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17 0 00 00000</t>
  </si>
  <si>
    <t>Муниципальная программа "Градостроительная деятельность в Александровском муниципальном округе"</t>
  </si>
  <si>
    <t>17 1 00 00000</t>
  </si>
  <si>
    <t>Подпрограмма "Градостроительная деятельность в Александровском муниципальном округе"</t>
  </si>
  <si>
    <t>17 1 01 00000</t>
  </si>
  <si>
    <t>Основное мероприятие "Обеспечение транспортного сообщения между населенными пунктами с созданием безопасных условий для круглогодичных грузовых и пассажирских перевозок"</t>
  </si>
  <si>
    <t>17 1 01 00010</t>
  </si>
  <si>
    <t>Разработка местных нормативов градостроительного проектирования</t>
  </si>
  <si>
    <t>17 1 01 00020</t>
  </si>
  <si>
    <t>Разработка Программы комплексного развития транспортной инфраструктуры</t>
  </si>
  <si>
    <t>18 0 00 00000</t>
  </si>
  <si>
    <t>Реализация проектов инициативного бюджетирования Александровского муниципального округа</t>
  </si>
  <si>
    <t>18 0 01 00000</t>
  </si>
  <si>
    <t>Основное мероприятие "Благоустройство территории Яйвинского краеведческого музея и памятника яйвинцам, погибшим в годы Великой Отечественной войны"</t>
  </si>
  <si>
    <t>18 0 01 SP080</t>
  </si>
  <si>
    <t>18 0 03 00000</t>
  </si>
  <si>
    <t>Основное мероприятие "Восстановление Мемориального комплекса в парке Победы в поселке Всеволодо-Вильва". 2 этап (Благоустройство прилегающей территории)"</t>
  </si>
  <si>
    <t>18 0 03 SP080</t>
  </si>
  <si>
    <t>18 0 04 00000</t>
  </si>
  <si>
    <t>Основное мероприятие "Здоровое поколение"- второй этап (обустройство общедоступной уличной спортивно-игровой площадки) в районе ул. Мира, 6а поселка Карьер-Известняк Александровского муниципального округа Пермского края"</t>
  </si>
  <si>
    <t>18 0 04 SP080</t>
  </si>
  <si>
    <t>18 0 06 00000</t>
  </si>
  <si>
    <t xml:space="preserve">Основное мероприятие  "Обустройство модульной лыжной базы по ул. Кирова в г. Александровске" </t>
  </si>
  <si>
    <t>18 0 06 SP080</t>
  </si>
  <si>
    <t>Глава муниципального образования</t>
  </si>
  <si>
    <t>Председатель контрольно-счетной палаты Александровского муниципального округа</t>
  </si>
  <si>
    <t>Содержание аппарата контрольно-счетной палаты Александровского муниципального округа</t>
  </si>
  <si>
    <t>Глава Александровского муниципального района</t>
  </si>
  <si>
    <t>Содержание аппарата Думы Александровского муниципального округа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</si>
  <si>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</si>
  <si>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</si>
  <si>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</si>
  <si>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</si>
  <si>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91 0 00 00100</t>
  </si>
  <si>
    <t>Расходы на мероприятия по ликвидации органов местного самоуправления</t>
  </si>
  <si>
    <t>91 0 00 00200</t>
  </si>
  <si>
    <t>Глава Всеволодо-Вильвенского городского поселения</t>
  </si>
  <si>
    <t>91 0 00 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</si>
  <si>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</si>
  <si>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</si>
  <si>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</si>
  <si>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 0 00 2У110</t>
  </si>
  <si>
    <t>Администрирование отдельных государственных полномочий по поддержке сельскохозяйственного производства</t>
  </si>
  <si>
    <t>91 0 00 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</si>
  <si>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</si>
  <si>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91 0 00 51200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</si>
  <si>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</si>
  <si>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МКУ "Центр бухгалтерского учета Александровского муниципального округа"</t>
  </si>
  <si>
    <t>Резервный фонд администрации Александровского муниципального округа</t>
  </si>
  <si>
    <t>94 0 00 00010</t>
  </si>
  <si>
    <t>Исполнение обязательств по обслуживанию муниципального долга Александровского муниципального округа</t>
  </si>
  <si>
    <t>94 0 00 00020</t>
  </si>
  <si>
    <t>Приобретение указателей названий улиц и указателей с номерами домов</t>
  </si>
  <si>
    <t>94 0 00 2У090</t>
  </si>
  <si>
    <t>Организация мероприятий при осуществлении деятельности по обращению с животными без владельцев</t>
  </si>
  <si>
    <t>95 0 00 2А180</t>
  </si>
  <si>
    <t>Реализация мероприятий по созданию условий осуществления медицинской деятельности в модульных зданиях</t>
  </si>
  <si>
    <t>ИТОГО: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</si>
  <si>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1 квартал 2021 года, тыс. рублей</t>
  </si>
  <si>
    <t>01 1 01 SР040</t>
  </si>
  <si>
    <t>Контрольно-счетная палата Александровского муниципального округа</t>
  </si>
  <si>
    <t>606</t>
  </si>
  <si>
    <t>Основное мероприятие " Эффективное управление муниципальным имуществом"</t>
  </si>
  <si>
    <t>Изготовление технических планов на автомобильные дороги</t>
  </si>
  <si>
    <t>Получение заключений об отсутствии объектов недвижимости, находящихся в муниципальной собственности</t>
  </si>
  <si>
    <t>Техническое обследование многоэтажного многоквартирного дома в пос. Яйва</t>
  </si>
  <si>
    <t>Проведение мероприятий по сносу расселенных жилых домов и нежилых зданий</t>
  </si>
  <si>
    <t>Ремонт жилых (нежилых) помещений, находящихся в муниципальной собственности;</t>
  </si>
  <si>
    <t>Приобретение оборудования в целях проведе-ния муниципального земельного контроля</t>
  </si>
  <si>
    <t>Реализация программы развития Александровского муниципального округа</t>
  </si>
  <si>
    <t>Проведение Всероссийской переписи населения 2020 года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</si>
  <si>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</si>
  <si>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</si>
  <si>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</si>
  <si>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Подпрограмма "Участие в общественной безопасности в Александровском муниципальном округе 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</si>
  <si>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</si>
  <si>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</si>
  <si>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Выплата материального стимулирования народным дружинникам за участие в охране общественного порядка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</si>
  <si>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</si>
  <si>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Лесное хозяйство</t>
  </si>
  <si>
    <t>Субсидирование части затрат, связанных с расширением деятельности СМСП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</si>
  <si>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</si>
  <si>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</si>
  <si>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</si>
  <si>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Выплата по энергосервисному контракту</t>
  </si>
  <si>
    <t>Субсидии муниципальным унитарным предприятиям на подготовку объектов коммунального хозяйства округа к работе в осенне-зимний период 2021-2022 (МУП "Теплоэнергетика"")</t>
  </si>
  <si>
    <t>Подготовка объектов теплоснабжения, водоснабжения, водоотведения, эксплуатируемых МКП ВВГП "Вильва-Водоканал"</t>
  </si>
  <si>
    <t>Ремонт водопроводных сетей в п.Лытвенский г.Александровска в районе перекрестка ул.Пятилетки-ул.Школьная, в районе ул.Мира на магистральном участке в районе артезианской скважины</t>
  </si>
  <si>
    <t>Устройство ограждения территории котельной, расположенной по адресу п. Ивакинский Карьер, ул. Мира, д. 15а"</t>
  </si>
  <si>
    <t>проведение мероприятий по предупреждению чрезвычайных ситуаций</t>
  </si>
  <si>
    <t>Оплата задолженности за поставленные дрова для организации теплоснабжения п. Ивакинский Карьер</t>
  </si>
  <si>
    <t>Детально-инструментальное обследование здания</t>
  </si>
  <si>
    <t>Кинематография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</si>
  <si>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</si>
  <si>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</si>
  <si>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</si>
  <si>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Обслуживание государственного (муниципального) внутреннего долга</t>
  </si>
  <si>
    <t>631</t>
  </si>
  <si>
    <t>Дума Александровского муниципального округа</t>
  </si>
  <si>
    <t>94 0 00 00050</t>
  </si>
  <si>
    <t>10 1 01 00001</t>
  </si>
  <si>
    <t>10 1 01 00002</t>
  </si>
  <si>
    <t>10 1 01 00003</t>
  </si>
  <si>
    <t>10 1 01 00004</t>
  </si>
  <si>
    <t>12 1 02 00004</t>
  </si>
  <si>
    <t>16 0 00 00000</t>
  </si>
  <si>
    <t>16 0 00 SP180</t>
  </si>
  <si>
    <t>04 1 01 SП020</t>
  </si>
  <si>
    <t>08 2 01 SУ200</t>
  </si>
  <si>
    <t>10 1 01 SP250</t>
  </si>
  <si>
    <t>93 0 00 00240</t>
  </si>
  <si>
    <t>93 0 00 00290</t>
  </si>
  <si>
    <t>94 0 00 54690</t>
  </si>
  <si>
    <t>05 00</t>
  </si>
  <si>
    <t>05 01</t>
  </si>
  <si>
    <t>04 12</t>
  </si>
  <si>
    <t>04 09</t>
  </si>
  <si>
    <t>04 08</t>
  </si>
  <si>
    <t>04 07</t>
  </si>
  <si>
    <t>04 05</t>
  </si>
  <si>
    <t>04 00</t>
  </si>
  <si>
    <t>03 09</t>
  </si>
  <si>
    <t>01 13</t>
  </si>
  <si>
    <t>01 11</t>
  </si>
  <si>
    <t>01 07</t>
  </si>
  <si>
    <t>01 05</t>
  </si>
  <si>
    <t>01 04</t>
  </si>
  <si>
    <t>01 02</t>
  </si>
  <si>
    <t>01 00</t>
  </si>
  <si>
    <t>01 06</t>
  </si>
  <si>
    <t>05 02</t>
  </si>
  <si>
    <t>05 03</t>
  </si>
  <si>
    <t>06 00</t>
  </si>
  <si>
    <t>06 05</t>
  </si>
  <si>
    <t>08 00</t>
  </si>
  <si>
    <t>08 01</t>
  </si>
  <si>
    <t>08 02</t>
  </si>
  <si>
    <t>10 01</t>
  </si>
  <si>
    <t>11 02</t>
  </si>
  <si>
    <t>12 00</t>
  </si>
  <si>
    <t>12 02</t>
  </si>
  <si>
    <t>13 00</t>
  </si>
  <si>
    <t>13 01</t>
  </si>
  <si>
    <t>01 03</t>
  </si>
  <si>
    <t>02 00 2S Ж090</t>
  </si>
  <si>
    <t>13 0 01 00110</t>
  </si>
  <si>
    <t>13 0 01 00100</t>
  </si>
  <si>
    <t>13 0 01 00090</t>
  </si>
  <si>
    <t>13 0 01 00070</t>
  </si>
  <si>
    <t>13 0 01 00060</t>
  </si>
  <si>
    <t>08 1 01 SЖ660</t>
  </si>
  <si>
    <t>07 0 01 2С460</t>
  </si>
  <si>
    <t>06 1 02 51340</t>
  </si>
  <si>
    <t>Муниципальная программа "Социальная поддержка жителей Александровского муниципального района"</t>
  </si>
  <si>
    <t>05 1 02 20000</t>
  </si>
  <si>
    <t>05 1 04 00000</t>
  </si>
  <si>
    <t>05 1 04 SP040</t>
  </si>
  <si>
    <t>05 2 03 SP080</t>
  </si>
  <si>
    <t>администрации округа</t>
  </si>
  <si>
    <t>Уточненные показатели (роспись)</t>
  </si>
  <si>
    <t>Ремонт водопроводных сетей в п.Лытвенский г. Александровска в районе перекрестка ул.Пятилетки-ул.Школьная, в районе ул. Мира на магистральном участке в районе артезианской скважины</t>
  </si>
  <si>
    <t>Приобретение оборудования в целях проведения муниципального земельного контроля</t>
  </si>
  <si>
    <t>04 01</t>
  </si>
  <si>
    <t>01 5 02 00000</t>
  </si>
  <si>
    <t>01 5 02 00100</t>
  </si>
  <si>
    <t xml:space="preserve">04 01 </t>
  </si>
  <si>
    <t>Общеэкономические вопросы</t>
  </si>
  <si>
    <t>Основное мероприятие "Временное трудоустройство несовершеннолетних граждан"</t>
  </si>
  <si>
    <t>Мероприятия по временному трудоустройству несовершеннолетних граждан в возрасте от 14 до 18 лет в свободное от учебы время</t>
  </si>
  <si>
    <t xml:space="preserve"> 01 5 02 00100</t>
  </si>
  <si>
    <t>01 5 02 00 100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</si>
  <si>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1 полугодие 2021 года, тыс. рублей</t>
  </si>
  <si>
    <t>кассовый план за 1 полугодие</t>
  </si>
  <si>
    <t>Процент исполнения к  кассовому плану за 1 полугодие</t>
  </si>
  <si>
    <t>Отклонение показателя исполнения от планового показателя за 1 полугодие</t>
  </si>
  <si>
    <t>Расходы бюджета Александровского муниципального округа за 1 полугодие 2021 года по  ведомственной структуре расходов бюджета</t>
  </si>
  <si>
    <t>601</t>
  </si>
  <si>
    <t>Финансовое управление администрации Александровского муниципального округа Пермского края</t>
  </si>
  <si>
    <t>Подпрограмма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 Александровского муниципального округа"</t>
  </si>
  <si>
    <t>611</t>
  </si>
  <si>
    <t>Администрация Александровского муниципального округа</t>
  </si>
  <si>
    <t>Муниципальная программа "Социальная поддержка жителей Александровского муниципального округа "</t>
  </si>
  <si>
    <t>0401</t>
  </si>
  <si>
    <t>Организация летней занятости на трудоустройство несовершеннолетних в подведомственных учреждениях</t>
  </si>
  <si>
    <t>0409</t>
  </si>
  <si>
    <t>11 1 01 00170</t>
  </si>
  <si>
    <t>Отбор проб и проведение лабораторных испытаний асфальтобетонного покрытия отремонтированных автомобильных дорог</t>
  </si>
  <si>
    <t>11 1 01 00180</t>
  </si>
  <si>
    <t>Выполнение работ по ремонту автомобильных дорог общего пользования местного значения</t>
  </si>
  <si>
    <t>0502</t>
  </si>
  <si>
    <t>13 0 01 00120</t>
  </si>
  <si>
    <t>Устройство периметрального ограждения двух скважин в п. Скопкортная</t>
  </si>
  <si>
    <t>13 0 01 00130</t>
  </si>
  <si>
    <t>Ремонт дороги к скважинам в п.Скопкортная</t>
  </si>
  <si>
    <t>13 0 01 00140</t>
  </si>
  <si>
    <t>Исполнение обязательств собственника имущества и учредителя по несению бремени субсидиарной ответственности перед кредиторами МКП ВВГП "Вильва-Водоканал"</t>
  </si>
  <si>
    <t>13 0 01 00150</t>
  </si>
  <si>
    <t>Устройство ограждения территории котельной, расположенной по адресу п. Всеволодо-Вильва, ул. Советская, 79а</t>
  </si>
  <si>
    <t>13 0 01 00160</t>
  </si>
  <si>
    <t>Субсидия МУП "Яйвадом" на подготовку объектов муниципального жилищного фонда к осеннее зимнему отопительному периоду 2021-2022 гг.. (р.п.Яйва)</t>
  </si>
  <si>
    <t>13 0 01 00210</t>
  </si>
  <si>
    <t>Проведение аварийно-восстановительных работ в многоквартирных домах г. Александровска, в которых не осуществляется управление управляющей компанией</t>
  </si>
  <si>
    <t>13 0 01 00220</t>
  </si>
  <si>
    <t>13 0 01 SЖ660</t>
  </si>
  <si>
    <t>0503</t>
  </si>
  <si>
    <t>02 0 03 00000</t>
  </si>
  <si>
    <t>Основное мероприятие "Содержание мест массового отдыха населения"</t>
  </si>
  <si>
    <t>02 0 03 10000</t>
  </si>
  <si>
    <t>Праздничное оформление мест массового отдыха населения</t>
  </si>
  <si>
    <t>09 00</t>
  </si>
  <si>
    <t>ЗДРАВООХРАНЕНИЕ</t>
  </si>
  <si>
    <t>09 02</t>
  </si>
  <si>
    <t>Амбулаторная помощь</t>
  </si>
  <si>
    <t>1003</t>
  </si>
  <si>
    <t>05 2 03 00100</t>
  </si>
  <si>
    <t>Приобретение спортивного инвентаря для реализации дополнительных улучшений в Проект инициативного бюджетирования "Здоровое поколение" (обустройство общедоступной уличной спортивно-игровой площадки в районе ул. Мира, 6а поселка Карьер-Известняк)</t>
  </si>
  <si>
    <t>05 3 01 00020</t>
  </si>
  <si>
    <t>Ремонт водопровода в п.Люзень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</si>
</sst>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-* #,##0.00\ _D_M_-;\-* #,##0.00\ _D_M_-;_-* &quot;-&quot;??\ _D_M_-;_-@_-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5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6" fillId="25" borderId="0" applyNumberFormat="0" applyBorder="0" applyAlignment="0" applyProtection="0"/>
    <xf numFmtId="0" fontId="6" fillId="26" borderId="0" applyNumberFormat="0" applyBorder="0" applyAlignment="0" applyProtection="0"/>
    <xf numFmtId="0" fontId="56" fillId="27" borderId="0" applyNumberFormat="0" applyBorder="0" applyAlignment="0" applyProtection="0"/>
    <xf numFmtId="0" fontId="6" fillId="3" borderId="0" applyNumberFormat="0" applyBorder="0" applyAlignment="0" applyProtection="0"/>
    <xf numFmtId="0" fontId="5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5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6" fillId="42" borderId="0" applyNumberFormat="0" applyBorder="0" applyAlignment="0" applyProtection="0"/>
    <xf numFmtId="0" fontId="6" fillId="35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8" fillId="58" borderId="1" applyNumberFormat="0" applyAlignment="0" applyProtection="0"/>
    <xf numFmtId="0" fontId="9" fillId="44" borderId="2" applyNumberFormat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55" borderId="1" applyNumberFormat="0" applyAlignment="0" applyProtection="0"/>
    <xf numFmtId="0" fontId="17" fillId="0" borderId="6" applyNumberFormat="0" applyFill="0" applyAlignment="0" applyProtection="0"/>
    <xf numFmtId="0" fontId="18" fillId="55" borderId="0" applyNumberFormat="0" applyBorder="0" applyAlignment="0" applyProtection="0"/>
    <xf numFmtId="0" fontId="2" fillId="0" borderId="0">
      <alignment/>
      <protection/>
    </xf>
    <xf numFmtId="0" fontId="0" fillId="54" borderId="7" applyNumberFormat="0" applyFont="0" applyAlignment="0" applyProtection="0"/>
    <xf numFmtId="0" fontId="19" fillId="58" borderId="8" applyNumberFormat="0" applyAlignment="0" applyProtection="0"/>
    <xf numFmtId="4" fontId="20" fillId="65" borderId="9" applyNumberFormat="0" applyProtection="0">
      <alignment vertical="center"/>
    </xf>
    <xf numFmtId="0" fontId="2" fillId="0" borderId="0">
      <alignment/>
      <protection/>
    </xf>
    <xf numFmtId="4" fontId="41" fillId="65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1" fillId="65" borderId="9" applyNumberFormat="0" applyProtection="0">
      <alignment vertical="center"/>
    </xf>
    <xf numFmtId="0" fontId="2" fillId="0" borderId="0">
      <alignment/>
      <protection/>
    </xf>
    <xf numFmtId="4" fontId="42" fillId="65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5" borderId="9" applyNumberFormat="0" applyProtection="0">
      <alignment horizontal="left" vertical="center" indent="1"/>
    </xf>
    <xf numFmtId="0" fontId="2" fillId="0" borderId="0">
      <alignment/>
      <protection/>
    </xf>
    <xf numFmtId="4" fontId="41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65" borderId="9" applyNumberFormat="0" applyProtection="0">
      <alignment horizontal="left" vertical="center" indent="1"/>
    </xf>
    <xf numFmtId="0" fontId="22" fillId="65" borderId="10" applyNumberFormat="0" applyProtection="0">
      <alignment horizontal="left" vertical="top" indent="1"/>
    </xf>
    <xf numFmtId="0" fontId="2" fillId="0" borderId="0">
      <alignment/>
      <protection/>
    </xf>
    <xf numFmtId="0" fontId="41" fillId="65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0" fillId="30" borderId="9" applyNumberFormat="0" applyProtection="0">
      <alignment horizontal="left" vertical="center" indent="1"/>
    </xf>
    <xf numFmtId="0" fontId="2" fillId="0" borderId="0">
      <alignment/>
      <protection/>
    </xf>
    <xf numFmtId="4" fontId="41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7" borderId="9" applyNumberFormat="0" applyProtection="0">
      <alignment horizontal="right" vertical="center"/>
    </xf>
    <xf numFmtId="0" fontId="2" fillId="0" borderId="0">
      <alignment/>
      <protection/>
    </xf>
    <xf numFmtId="4" fontId="4" fillId="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6" borderId="9" applyNumberFormat="0" applyProtection="0">
      <alignment horizontal="right" vertical="center"/>
    </xf>
    <xf numFmtId="0" fontId="2" fillId="0" borderId="0">
      <alignment/>
      <protection/>
    </xf>
    <xf numFmtId="4" fontId="4" fillId="3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7" borderId="11" applyNumberFormat="0" applyProtection="0">
      <alignment horizontal="right" vertical="center"/>
    </xf>
    <xf numFmtId="0" fontId="2" fillId="0" borderId="0">
      <alignment/>
      <protection/>
    </xf>
    <xf numFmtId="4" fontId="4" fillId="6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24" borderId="9" applyNumberFormat="0" applyProtection="0">
      <alignment horizontal="right" vertical="center"/>
    </xf>
    <xf numFmtId="0" fontId="2" fillId="0" borderId="0">
      <alignment/>
      <protection/>
    </xf>
    <xf numFmtId="4" fontId="4" fillId="24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31" borderId="9" applyNumberFormat="0" applyProtection="0">
      <alignment horizontal="right" vertical="center"/>
    </xf>
    <xf numFmtId="0" fontId="2" fillId="0" borderId="0">
      <alignment/>
      <protection/>
    </xf>
    <xf numFmtId="4" fontId="4" fillId="3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8" borderId="9" applyNumberFormat="0" applyProtection="0">
      <alignment horizontal="right" vertical="center"/>
    </xf>
    <xf numFmtId="0" fontId="2" fillId="0" borderId="0">
      <alignment/>
      <protection/>
    </xf>
    <xf numFmtId="4" fontId="4" fillId="68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16" borderId="9" applyNumberFormat="0" applyProtection="0">
      <alignment horizontal="right" vertical="center"/>
    </xf>
    <xf numFmtId="0" fontId="2" fillId="0" borderId="0">
      <alignment/>
      <protection/>
    </xf>
    <xf numFmtId="4" fontId="4" fillId="16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9" borderId="9" applyNumberFormat="0" applyProtection="0">
      <alignment horizontal="right" vertical="center"/>
    </xf>
    <xf numFmtId="0" fontId="2" fillId="0" borderId="0">
      <alignment/>
      <protection/>
    </xf>
    <xf numFmtId="4" fontId="4" fillId="6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20" borderId="9" applyNumberFormat="0" applyProtection="0">
      <alignment horizontal="right" vertical="center"/>
    </xf>
    <xf numFmtId="0" fontId="2" fillId="0" borderId="0">
      <alignment/>
      <protection/>
    </xf>
    <xf numFmtId="4" fontId="4" fillId="20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70" borderId="11" applyNumberFormat="0" applyProtection="0">
      <alignment horizontal="left" vertical="center" indent="1"/>
    </xf>
    <xf numFmtId="0" fontId="2" fillId="0" borderId="0">
      <alignment/>
      <protection/>
    </xf>
    <xf numFmtId="4" fontId="41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0" fontId="2" fillId="0" borderId="0">
      <alignment/>
      <protection/>
    </xf>
    <xf numFmtId="4" fontId="43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2" borderId="9" applyNumberFormat="0" applyProtection="0">
      <alignment horizontal="right" vertical="center"/>
    </xf>
    <xf numFmtId="0" fontId="2" fillId="0" borderId="0">
      <alignment/>
      <protection/>
    </xf>
    <xf numFmtId="4" fontId="4" fillId="2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71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2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20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2" fillId="0" borderId="0">
      <alignment/>
      <protection/>
    </xf>
    <xf numFmtId="0" fontId="20" fillId="15" borderId="10" applyNumberFormat="0" applyProtection="0">
      <alignment horizontal="left" vertical="top" indent="1"/>
    </xf>
    <xf numFmtId="0" fontId="2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20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" fillId="0" borderId="0">
      <alignment/>
      <protection/>
    </xf>
    <xf numFmtId="0" fontId="20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center" indent="1"/>
    </xf>
    <xf numFmtId="0" fontId="20" fillId="6" borderId="9" applyNumberFormat="0" applyProtection="0">
      <alignment horizontal="left" vertical="center" indent="1"/>
    </xf>
    <xf numFmtId="0" fontId="2" fillId="0" borderId="0">
      <alignment/>
      <protection/>
    </xf>
    <xf numFmtId="0" fontId="20" fillId="6" borderId="9" applyNumberFormat="0" applyProtection="0">
      <alignment horizontal="left" vertical="center" indent="1"/>
    </xf>
    <xf numFmtId="0" fontId="20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0" fillId="71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0" fillId="71" borderId="10" applyNumberFormat="0" applyProtection="0">
      <alignment horizontal="left" vertical="top" indent="1"/>
    </xf>
    <xf numFmtId="0" fontId="2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3" applyNumberFormat="0">
      <alignment/>
      <protection locked="0"/>
    </xf>
    <xf numFmtId="0" fontId="2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3" fillId="15" borderId="15" applyBorder="0">
      <alignment/>
      <protection/>
    </xf>
    <xf numFmtId="4" fontId="24" fillId="4" borderId="10" applyNumberFormat="0" applyProtection="0">
      <alignment vertical="center"/>
    </xf>
    <xf numFmtId="0" fontId="2" fillId="0" borderId="0">
      <alignment/>
      <protection/>
    </xf>
    <xf numFmtId="4" fontId="4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4" borderId="14" applyNumberFormat="0" applyProtection="0">
      <alignment vertical="center"/>
    </xf>
    <xf numFmtId="0" fontId="2" fillId="0" borderId="0">
      <alignment/>
      <protection/>
    </xf>
    <xf numFmtId="4" fontId="44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4" fillId="17" borderId="10" applyNumberFormat="0" applyProtection="0">
      <alignment horizontal="left" vertical="center" indent="1"/>
    </xf>
    <xf numFmtId="0" fontId="2" fillId="0" borderId="0">
      <alignment/>
      <protection/>
    </xf>
    <xf numFmtId="4" fontId="4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4" fillId="4" borderId="10" applyNumberFormat="0" applyProtection="0">
      <alignment horizontal="left" vertical="top" indent="1"/>
    </xf>
    <xf numFmtId="0" fontId="2" fillId="0" borderId="0">
      <alignment/>
      <protection/>
    </xf>
    <xf numFmtId="0" fontId="4" fillId="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4" fillId="71" borderId="10" applyNumberFormat="0" applyProtection="0">
      <alignment horizontal="right" vertical="center"/>
    </xf>
    <xf numFmtId="4" fontId="20" fillId="0" borderId="9" applyNumberFormat="0" applyProtection="0">
      <alignment horizontal="right" vertical="center"/>
    </xf>
    <xf numFmtId="0" fontId="2" fillId="0" borderId="0">
      <alignment/>
      <protection/>
    </xf>
    <xf numFmtId="4" fontId="20" fillId="0" borderId="9" applyNumberFormat="0" applyProtection="0">
      <alignment horizontal="right" vertical="center"/>
    </xf>
    <xf numFmtId="4" fontId="21" fillId="5" borderId="9" applyNumberFormat="0" applyProtection="0">
      <alignment horizontal="right" vertical="center"/>
    </xf>
    <xf numFmtId="0" fontId="2" fillId="0" borderId="0">
      <alignment/>
      <protection/>
    </xf>
    <xf numFmtId="4" fontId="44" fillId="7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0" applyNumberFormat="0" applyProtection="0">
      <alignment horizontal="left" vertical="top" indent="1"/>
    </xf>
    <xf numFmtId="0" fontId="2" fillId="0" borderId="0">
      <alignment/>
      <protection/>
    </xf>
    <xf numFmtId="0" fontId="4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5" fillId="73" borderId="11" applyNumberFormat="0" applyProtection="0">
      <alignment horizontal="left" vertical="center" indent="1"/>
    </xf>
    <xf numFmtId="0" fontId="2" fillId="0" borderId="0">
      <alignment/>
      <protection/>
    </xf>
    <xf numFmtId="4" fontId="45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0" fillId="74" borderId="14">
      <alignment/>
      <protection/>
    </xf>
    <xf numFmtId="4" fontId="26" fillId="5" borderId="9" applyNumberFormat="0" applyProtection="0">
      <alignment horizontal="right" vertical="center"/>
    </xf>
    <xf numFmtId="0" fontId="2" fillId="0" borderId="0">
      <alignment/>
      <protection/>
    </xf>
    <xf numFmtId="4" fontId="46" fillId="7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6" fillId="75" borderId="0" applyNumberFormat="0" applyBorder="0" applyAlignment="0" applyProtection="0"/>
    <xf numFmtId="0" fontId="6" fillId="76" borderId="0" applyNumberFormat="0" applyBorder="0" applyAlignment="0" applyProtection="0"/>
    <xf numFmtId="0" fontId="56" fillId="77" borderId="0" applyNumberFormat="0" applyBorder="0" applyAlignment="0" applyProtection="0"/>
    <xf numFmtId="0" fontId="6" fillId="67" borderId="0" applyNumberFormat="0" applyBorder="0" applyAlignment="0" applyProtection="0"/>
    <xf numFmtId="0" fontId="56" fillId="78" borderId="0" applyNumberFormat="0" applyBorder="0" applyAlignment="0" applyProtection="0"/>
    <xf numFmtId="0" fontId="6" fillId="16" borderId="0" applyNumberFormat="0" applyBorder="0" applyAlignment="0" applyProtection="0"/>
    <xf numFmtId="0" fontId="56" fillId="79" borderId="0" applyNumberFormat="0" applyBorder="0" applyAlignment="0" applyProtection="0"/>
    <xf numFmtId="0" fontId="6" fillId="28" borderId="0" applyNumberFormat="0" applyBorder="0" applyAlignment="0" applyProtection="0"/>
    <xf numFmtId="0" fontId="56" fillId="80" borderId="0" applyNumberFormat="0" applyBorder="0" applyAlignment="0" applyProtection="0"/>
    <xf numFmtId="0" fontId="6" fillId="30" borderId="0" applyNumberFormat="0" applyBorder="0" applyAlignment="0" applyProtection="0"/>
    <xf numFmtId="0" fontId="56" fillId="81" borderId="0" applyNumberFormat="0" applyBorder="0" applyAlignment="0" applyProtection="0"/>
    <xf numFmtId="0" fontId="6" fillId="68" borderId="0" applyNumberFormat="0" applyBorder="0" applyAlignment="0" applyProtection="0"/>
    <xf numFmtId="0" fontId="57" fillId="82" borderId="17" applyNumberFormat="0" applyAlignment="0" applyProtection="0"/>
    <xf numFmtId="0" fontId="29" fillId="14" borderId="1" applyNumberFormat="0" applyAlignment="0" applyProtection="0"/>
    <xf numFmtId="0" fontId="58" fillId="83" borderId="18" applyNumberFormat="0" applyAlignment="0" applyProtection="0"/>
    <xf numFmtId="0" fontId="19" fillId="17" borderId="8" applyNumberFormat="0" applyAlignment="0" applyProtection="0"/>
    <xf numFmtId="0" fontId="59" fillId="83" borderId="17" applyNumberFormat="0" applyAlignment="0" applyProtection="0"/>
    <xf numFmtId="0" fontId="30" fillId="1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9" applyNumberFormat="0" applyFill="0" applyAlignment="0" applyProtection="0"/>
    <xf numFmtId="0" fontId="31" fillId="0" borderId="20" applyNumberFormat="0" applyFill="0" applyAlignment="0" applyProtection="0"/>
    <xf numFmtId="0" fontId="61" fillId="0" borderId="21" applyNumberFormat="0" applyFill="0" applyAlignment="0" applyProtection="0"/>
    <xf numFmtId="0" fontId="32" fillId="0" borderId="4" applyNumberFormat="0" applyFill="0" applyAlignment="0" applyProtection="0"/>
    <xf numFmtId="0" fontId="62" fillId="0" borderId="22" applyNumberFormat="0" applyFill="0" applyAlignment="0" applyProtection="0"/>
    <xf numFmtId="0" fontId="33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10" fillId="0" borderId="25" applyNumberFormat="0" applyFill="0" applyAlignment="0" applyProtection="0"/>
    <xf numFmtId="0" fontId="64" fillId="84" borderId="26" applyNumberFormat="0" applyAlignment="0" applyProtection="0"/>
    <xf numFmtId="0" fontId="9" fillId="85" borderId="2" applyNumberFormat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86" borderId="0" applyNumberFormat="0" applyBorder="0" applyAlignment="0" applyProtection="0"/>
    <xf numFmtId="0" fontId="18" fillId="65" borderId="0" applyNumberFormat="0" applyBorder="0" applyAlignment="0" applyProtection="0"/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87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87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0" fillId="0" borderId="0" applyNumberFormat="0" applyFill="0" applyBorder="0" applyAlignment="0" applyProtection="0"/>
    <xf numFmtId="0" fontId="67" fillId="88" borderId="0" applyNumberFormat="0" applyBorder="0" applyAlignment="0" applyProtection="0"/>
    <xf numFmtId="0" fontId="35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28" applyNumberFormat="0" applyFill="0" applyAlignment="0" applyProtection="0"/>
    <xf numFmtId="0" fontId="37" fillId="0" borderId="29" applyNumberFormat="0" applyFill="0" applyAlignment="0" applyProtection="0"/>
    <xf numFmtId="0" fontId="38" fillId="0" borderId="0">
      <alignment/>
      <protection/>
    </xf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90" borderId="0" applyNumberFormat="0" applyBorder="0" applyAlignment="0" applyProtection="0"/>
    <xf numFmtId="0" fontId="12" fillId="9" borderId="0" applyNumberFormat="0" applyBorder="0" applyAlignment="0" applyProtection="0"/>
  </cellStyleXfs>
  <cellXfs count="212">
    <xf numFmtId="0" fontId="0" fillId="0" borderId="0" xfId="0" applyAlignment="1">
      <alignment/>
    </xf>
    <xf numFmtId="22" fontId="39" fillId="0" borderId="0" xfId="474" applyNumberFormat="1" applyFont="1" applyFill="1" applyAlignment="1">
      <alignment/>
      <protection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49" fontId="47" fillId="0" borderId="30" xfId="398" applyNumberFormat="1" applyFont="1" applyFill="1" applyBorder="1" applyAlignment="1">
      <alignment horizontal="center" vertical="center"/>
      <protection/>
    </xf>
    <xf numFmtId="0" fontId="47" fillId="0" borderId="30" xfId="398" applyNumberFormat="1" applyFont="1" applyFill="1" applyBorder="1" applyAlignment="1">
      <alignment horizontal="center" vertical="center"/>
      <protection/>
    </xf>
    <xf numFmtId="49" fontId="3" fillId="0" borderId="30" xfId="474" applyNumberFormat="1" applyFont="1" applyFill="1" applyBorder="1" applyAlignment="1">
      <alignment horizontal="center" vertical="center" wrapText="1"/>
      <protection/>
    </xf>
    <xf numFmtId="0" fontId="3" fillId="0" borderId="14" xfId="474" applyFont="1" applyFill="1" applyBorder="1" applyAlignment="1">
      <alignment horizontal="center" vertical="center"/>
      <protection/>
    </xf>
    <xf numFmtId="0" fontId="40" fillId="0" borderId="0" xfId="474" applyFont="1">
      <alignment/>
      <protection/>
    </xf>
    <xf numFmtId="22" fontId="40" fillId="0" borderId="0" xfId="474" applyNumberFormat="1" applyFont="1" applyFill="1" applyAlignment="1">
      <alignment horizontal="left"/>
      <protection/>
    </xf>
    <xf numFmtId="49" fontId="48" fillId="0" borderId="14" xfId="0" applyNumberFormat="1" applyFont="1" applyFill="1" applyBorder="1" applyAlignment="1">
      <alignment horizontal="center" vertical="center" wrapText="1"/>
    </xf>
    <xf numFmtId="172" fontId="48" fillId="0" borderId="14" xfId="400" applyNumberFormat="1" applyFont="1" applyFill="1" applyBorder="1" applyAlignment="1">
      <alignment horizontal="center" vertical="center" wrapText="1"/>
      <protection/>
    </xf>
    <xf numFmtId="172" fontId="48" fillId="0" borderId="14" xfId="0" applyNumberFormat="1" applyFont="1" applyFill="1" applyBorder="1" applyAlignment="1">
      <alignment horizontal="center" vertical="center" wrapText="1"/>
    </xf>
    <xf numFmtId="49" fontId="48" fillId="0" borderId="14" xfId="407" applyNumberFormat="1" applyFont="1" applyFill="1" applyBorder="1" applyAlignment="1">
      <alignment horizontal="center" vertical="center" wrapText="1"/>
      <protection/>
    </xf>
    <xf numFmtId="49" fontId="48" fillId="91" borderId="14" xfId="0" applyNumberFormat="1" applyFont="1" applyFill="1" applyBorder="1" applyAlignment="1">
      <alignment horizontal="center" vertical="center" wrapText="1"/>
    </xf>
    <xf numFmtId="0" fontId="48" fillId="91" borderId="14" xfId="0" applyFont="1" applyFill="1" applyBorder="1" applyAlignment="1">
      <alignment horizontal="center" vertical="center" wrapText="1"/>
    </xf>
    <xf numFmtId="49" fontId="48" fillId="91" borderId="14" xfId="407" applyNumberFormat="1" applyFont="1" applyFill="1" applyBorder="1" applyAlignment="1">
      <alignment horizontal="center" vertical="center" wrapText="1"/>
      <protection/>
    </xf>
    <xf numFmtId="0" fontId="48" fillId="91" borderId="14" xfId="400" applyFont="1" applyFill="1" applyBorder="1" applyAlignment="1">
      <alignment horizontal="center" vertical="center" wrapText="1"/>
      <protection/>
    </xf>
    <xf numFmtId="49" fontId="48" fillId="91" borderId="14" xfId="465" applyNumberFormat="1" applyFont="1" applyFill="1" applyBorder="1" applyAlignment="1">
      <alignment horizontal="center" vertical="center" wrapText="1"/>
      <protection/>
    </xf>
    <xf numFmtId="49" fontId="48" fillId="91" borderId="14" xfId="431" applyNumberFormat="1" applyFont="1" applyFill="1" applyBorder="1" applyAlignment="1">
      <alignment horizontal="center" vertical="center" wrapText="1"/>
      <protection/>
    </xf>
    <xf numFmtId="0" fontId="48" fillId="91" borderId="14" xfId="0" applyFont="1" applyFill="1" applyBorder="1" applyAlignment="1">
      <alignment wrapText="1"/>
    </xf>
    <xf numFmtId="49" fontId="48" fillId="91" borderId="14" xfId="398" applyNumberFormat="1" applyFont="1" applyFill="1" applyBorder="1" applyAlignment="1">
      <alignment horizontal="center" vertical="center" wrapText="1"/>
      <protection/>
    </xf>
    <xf numFmtId="49" fontId="48" fillId="91" borderId="14" xfId="415" applyNumberFormat="1" applyFont="1" applyFill="1" applyBorder="1" applyAlignment="1">
      <alignment horizontal="center" vertical="center" wrapText="1"/>
      <protection/>
    </xf>
    <xf numFmtId="0" fontId="48" fillId="91" borderId="14" xfId="415" applyFont="1" applyFill="1" applyBorder="1" applyAlignment="1">
      <alignment horizontal="center" vertical="center" wrapText="1"/>
      <protection/>
    </xf>
    <xf numFmtId="49" fontId="72" fillId="91" borderId="14" xfId="0" applyNumberFormat="1" applyFont="1" applyFill="1" applyBorder="1" applyAlignment="1">
      <alignment horizontal="center" vertical="center" wrapText="1"/>
    </xf>
    <xf numFmtId="0" fontId="72" fillId="91" borderId="14" xfId="0" applyFont="1" applyFill="1" applyBorder="1" applyAlignment="1">
      <alignment horizontal="center" vertical="center" wrapText="1"/>
    </xf>
    <xf numFmtId="49" fontId="72" fillId="91" borderId="14" xfId="431" applyNumberFormat="1" applyFont="1" applyFill="1" applyBorder="1" applyAlignment="1">
      <alignment horizontal="center" vertical="center" wrapText="1"/>
      <protection/>
    </xf>
    <xf numFmtId="49" fontId="48" fillId="91" borderId="14" xfId="400" applyNumberFormat="1" applyFont="1" applyFill="1" applyBorder="1" applyAlignment="1">
      <alignment horizontal="center" vertical="center" wrapText="1"/>
      <protection/>
    </xf>
    <xf numFmtId="0" fontId="48" fillId="91" borderId="14" xfId="431" applyFont="1" applyFill="1" applyBorder="1" applyAlignment="1">
      <alignment horizontal="center" vertical="center" wrapText="1"/>
      <protection/>
    </xf>
    <xf numFmtId="49" fontId="48" fillId="91" borderId="14" xfId="431" applyNumberFormat="1" applyFont="1" applyFill="1" applyBorder="1" applyAlignment="1">
      <alignment horizontal="center" vertical="center"/>
      <protection/>
    </xf>
    <xf numFmtId="49" fontId="48" fillId="91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>
      <alignment wrapText="1"/>
    </xf>
    <xf numFmtId="0" fontId="51" fillId="0" borderId="14" xfId="431" applyNumberFormat="1" applyFont="1" applyFill="1" applyBorder="1" applyAlignment="1">
      <alignment horizontal="center" vertical="center" wrapText="1"/>
      <protection/>
    </xf>
    <xf numFmtId="172" fontId="51" fillId="0" borderId="14" xfId="0" applyNumberFormat="1" applyFont="1" applyFill="1" applyBorder="1" applyAlignment="1">
      <alignment horizontal="center" vertical="center" wrapText="1"/>
    </xf>
    <xf numFmtId="0" fontId="48" fillId="91" borderId="14" xfId="0" applyFont="1" applyFill="1" applyBorder="1" applyAlignment="1">
      <alignment horizontal="center" vertical="center"/>
    </xf>
    <xf numFmtId="172" fontId="48" fillId="0" borderId="14" xfId="400" applyNumberFormat="1" applyFont="1" applyFill="1" applyBorder="1" applyAlignment="1">
      <alignment horizontal="center" vertical="center"/>
      <protection/>
    </xf>
    <xf numFmtId="172" fontId="48" fillId="0" borderId="14" xfId="0" applyNumberFormat="1" applyFont="1" applyFill="1" applyBorder="1" applyAlignment="1">
      <alignment horizontal="center" vertical="center"/>
    </xf>
    <xf numFmtId="4" fontId="48" fillId="0" borderId="14" xfId="0" applyNumberFormat="1" applyFont="1" applyFill="1" applyBorder="1" applyAlignment="1">
      <alignment horizontal="center" vertical="center"/>
    </xf>
    <xf numFmtId="172" fontId="48" fillId="0" borderId="14" xfId="415" applyNumberFormat="1" applyFont="1" applyFill="1" applyBorder="1" applyAlignment="1">
      <alignment horizontal="center" vertical="center"/>
      <protection/>
    </xf>
    <xf numFmtId="172" fontId="48" fillId="0" borderId="14" xfId="421" applyNumberFormat="1" applyFont="1" applyFill="1" applyBorder="1" applyAlignment="1">
      <alignment horizontal="center" vertical="center" wrapText="1"/>
      <protection/>
    </xf>
    <xf numFmtId="172" fontId="72" fillId="0" borderId="14" xfId="0" applyNumberFormat="1" applyFont="1" applyFill="1" applyBorder="1" applyAlignment="1">
      <alignment horizontal="center" vertical="center" wrapText="1"/>
    </xf>
    <xf numFmtId="172" fontId="72" fillId="0" borderId="14" xfId="415" applyNumberFormat="1" applyFont="1" applyFill="1" applyBorder="1" applyAlignment="1">
      <alignment horizontal="center" vertical="center" wrapText="1"/>
      <protection/>
    </xf>
    <xf numFmtId="4" fontId="51" fillId="0" borderId="14" xfId="0" applyNumberFormat="1" applyFont="1" applyFill="1" applyBorder="1" applyAlignment="1">
      <alignment horizontal="center" vertical="center"/>
    </xf>
    <xf numFmtId="172" fontId="51" fillId="0" borderId="14" xfId="0" applyNumberFormat="1" applyFont="1" applyFill="1" applyBorder="1" applyAlignment="1">
      <alignment horizontal="center" vertical="center"/>
    </xf>
    <xf numFmtId="0" fontId="40" fillId="91" borderId="14" xfId="0" applyNumberFormat="1" applyFont="1" applyFill="1" applyBorder="1" applyAlignment="1">
      <alignment horizontal="left" vertical="top" wrapText="1"/>
    </xf>
    <xf numFmtId="0" fontId="40" fillId="91" borderId="14" xfId="465" applyNumberFormat="1" applyFont="1" applyFill="1" applyBorder="1" applyAlignment="1">
      <alignment horizontal="left" vertical="top" wrapText="1"/>
      <protection/>
    </xf>
    <xf numFmtId="0" fontId="40" fillId="91" borderId="14" xfId="0" applyFont="1" applyFill="1" applyBorder="1" applyAlignment="1">
      <alignment horizontal="left" vertical="center" wrapText="1"/>
    </xf>
    <xf numFmtId="49" fontId="40" fillId="91" borderId="14" xfId="0" applyNumberFormat="1" applyFont="1" applyFill="1" applyBorder="1" applyAlignment="1">
      <alignment horizontal="left" vertical="center" wrapText="1"/>
    </xf>
    <xf numFmtId="0" fontId="40" fillId="91" borderId="14" xfId="415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 horizontal="left"/>
    </xf>
    <xf numFmtId="0" fontId="48" fillId="91" borderId="14" xfId="0" applyFont="1" applyFill="1" applyBorder="1" applyAlignment="1">
      <alignment vertical="center" wrapText="1"/>
    </xf>
    <xf numFmtId="0" fontId="0" fillId="0" borderId="0" xfId="466">
      <alignment/>
      <protection/>
    </xf>
    <xf numFmtId="0" fontId="0" fillId="0" borderId="0" xfId="466" applyFill="1">
      <alignment/>
      <protection/>
    </xf>
    <xf numFmtId="0" fontId="39" fillId="0" borderId="0" xfId="466" applyFont="1" applyAlignment="1">
      <alignment horizontal="left"/>
      <protection/>
    </xf>
    <xf numFmtId="49" fontId="3" fillId="0" borderId="14" xfId="474" applyNumberFormat="1" applyFont="1" applyFill="1" applyBorder="1" applyAlignment="1">
      <alignment horizontal="center" vertical="center" wrapText="1"/>
      <protection/>
    </xf>
    <xf numFmtId="49" fontId="47" fillId="0" borderId="14" xfId="400" applyNumberFormat="1" applyFont="1" applyFill="1" applyBorder="1" applyAlignment="1">
      <alignment horizontal="center" vertical="center"/>
      <protection/>
    </xf>
    <xf numFmtId="0" fontId="47" fillId="0" borderId="14" xfId="400" applyNumberFormat="1" applyFont="1" applyFill="1" applyBorder="1" applyAlignment="1">
      <alignment horizontal="center" vertical="center"/>
      <protection/>
    </xf>
    <xf numFmtId="1" fontId="47" fillId="0" borderId="14" xfId="466" applyNumberFormat="1" applyFont="1" applyFill="1" applyBorder="1" applyAlignment="1">
      <alignment horizontal="center" vertical="center" wrapText="1"/>
      <protection/>
    </xf>
    <xf numFmtId="1" fontId="53" fillId="0" borderId="14" xfId="466" applyNumberFormat="1" applyFont="1" applyBorder="1" applyAlignment="1">
      <alignment horizontal="center" vertical="center"/>
      <protection/>
    </xf>
    <xf numFmtId="49" fontId="48" fillId="0" borderId="14" xfId="0" applyNumberFormat="1" applyFont="1" applyBorder="1" applyAlignment="1" applyProtection="1">
      <alignment horizontal="center" vertical="center" wrapText="1"/>
      <protection/>
    </xf>
    <xf numFmtId="49" fontId="48" fillId="0" borderId="14" xfId="0" applyNumberFormat="1" applyFont="1" applyBorder="1" applyAlignment="1" applyProtection="1">
      <alignment horizontal="center" wrapText="1"/>
      <protection/>
    </xf>
    <xf numFmtId="49" fontId="48" fillId="0" borderId="14" xfId="0" applyNumberFormat="1" applyFont="1" applyBorder="1" applyAlignment="1" applyProtection="1">
      <alignment horizontal="left" wrapText="1"/>
      <protection/>
    </xf>
    <xf numFmtId="172" fontId="48" fillId="0" borderId="14" xfId="466" applyNumberFormat="1" applyFont="1" applyFill="1" applyBorder="1" applyAlignment="1">
      <alignment horizontal="center" vertical="center" wrapText="1"/>
      <protection/>
    </xf>
    <xf numFmtId="4" fontId="48" fillId="0" borderId="14" xfId="466" applyNumberFormat="1" applyFont="1" applyFill="1" applyBorder="1" applyAlignment="1">
      <alignment horizontal="center" vertical="center"/>
      <protection/>
    </xf>
    <xf numFmtId="172" fontId="48" fillId="0" borderId="14" xfId="466" applyNumberFormat="1" applyFont="1" applyFill="1" applyBorder="1" applyAlignment="1">
      <alignment horizontal="center" vertical="center"/>
      <protection/>
    </xf>
    <xf numFmtId="172" fontId="48" fillId="91" borderId="14" xfId="466" applyNumberFormat="1" applyFont="1" applyFill="1" applyBorder="1" applyAlignment="1">
      <alignment horizontal="center" vertical="center" wrapText="1"/>
      <protection/>
    </xf>
    <xf numFmtId="0" fontId="48" fillId="0" borderId="14" xfId="466" applyFont="1" applyFill="1" applyBorder="1" applyAlignment="1">
      <alignment horizontal="center" vertical="center"/>
      <protection/>
    </xf>
    <xf numFmtId="49" fontId="48" fillId="0" borderId="14" xfId="466" applyNumberFormat="1" applyFont="1" applyFill="1" applyBorder="1" applyAlignment="1">
      <alignment horizontal="center" vertical="center" wrapText="1"/>
      <protection/>
    </xf>
    <xf numFmtId="0" fontId="48" fillId="0" borderId="14" xfId="466" applyNumberFormat="1" applyFont="1" applyFill="1" applyBorder="1" applyAlignment="1">
      <alignment horizontal="left" vertical="top" wrapText="1"/>
      <protection/>
    </xf>
    <xf numFmtId="49" fontId="48" fillId="0" borderId="14" xfId="433" applyNumberFormat="1" applyFont="1" applyFill="1" applyBorder="1" applyAlignment="1">
      <alignment horizontal="center" vertical="center"/>
      <protection/>
    </xf>
    <xf numFmtId="49" fontId="48" fillId="0" borderId="14" xfId="442" applyNumberFormat="1" applyFont="1" applyFill="1" applyBorder="1" applyAlignment="1">
      <alignment horizontal="center" vertical="center"/>
      <protection/>
    </xf>
    <xf numFmtId="0" fontId="48" fillId="91" borderId="14" xfId="466" applyNumberFormat="1" applyFont="1" applyFill="1" applyBorder="1" applyAlignment="1">
      <alignment horizontal="left" vertical="top" wrapText="1"/>
      <protection/>
    </xf>
    <xf numFmtId="175" fontId="48" fillId="0" borderId="14" xfId="0" applyNumberFormat="1" applyFont="1" applyBorder="1" applyAlignment="1" applyProtection="1">
      <alignment horizontal="left" wrapText="1"/>
      <protection/>
    </xf>
    <xf numFmtId="49" fontId="48" fillId="0" borderId="14" xfId="414" applyNumberFormat="1" applyFont="1" applyFill="1" applyBorder="1" applyAlignment="1">
      <alignment horizontal="center" vertical="center"/>
      <protection/>
    </xf>
    <xf numFmtId="0" fontId="48" fillId="91" borderId="14" xfId="466" applyFont="1" applyFill="1" applyBorder="1" applyAlignment="1">
      <alignment horizontal="left" vertical="center" wrapText="1"/>
      <protection/>
    </xf>
    <xf numFmtId="0" fontId="48" fillId="91" borderId="14" xfId="414" applyNumberFormat="1" applyFont="1" applyFill="1" applyBorder="1" applyAlignment="1">
      <alignment horizontal="left" vertical="center" wrapText="1"/>
      <protection/>
    </xf>
    <xf numFmtId="0" fontId="48" fillId="0" borderId="14" xfId="466" applyNumberFormat="1" applyFont="1" applyFill="1" applyBorder="1" applyAlignment="1">
      <alignment horizontal="left" vertical="top" wrapText="1" shrinkToFit="1"/>
      <protection/>
    </xf>
    <xf numFmtId="0" fontId="48" fillId="0" borderId="14" xfId="414" applyNumberFormat="1" applyFont="1" applyFill="1" applyBorder="1" applyAlignment="1">
      <alignment horizontal="left" vertical="center" wrapText="1"/>
      <protection/>
    </xf>
    <xf numFmtId="0" fontId="48" fillId="0" borderId="14" xfId="398" applyNumberFormat="1" applyFont="1" applyFill="1" applyBorder="1" applyAlignment="1">
      <alignment horizontal="left" vertical="top" wrapText="1"/>
      <protection/>
    </xf>
    <xf numFmtId="0" fontId="48" fillId="0" borderId="14" xfId="398" applyNumberFormat="1" applyFont="1" applyFill="1" applyBorder="1" applyAlignment="1">
      <alignment horizontal="left" vertical="center" wrapText="1"/>
      <protection/>
    </xf>
    <xf numFmtId="0" fontId="48" fillId="0" borderId="0" xfId="466" applyNumberFormat="1" applyFont="1" applyFill="1" applyBorder="1" applyAlignment="1">
      <alignment horizontal="left" vertical="top" wrapText="1"/>
      <protection/>
    </xf>
    <xf numFmtId="172" fontId="48" fillId="91" borderId="14" xfId="466" applyNumberFormat="1" applyFont="1" applyFill="1" applyBorder="1" applyAlignment="1">
      <alignment horizontal="center" vertical="center"/>
      <protection/>
    </xf>
    <xf numFmtId="0" fontId="48" fillId="91" borderId="14" xfId="398" applyNumberFormat="1" applyFont="1" applyFill="1" applyBorder="1" applyAlignment="1">
      <alignment horizontal="left" vertical="center" wrapText="1"/>
      <protection/>
    </xf>
    <xf numFmtId="0" fontId="72" fillId="91" borderId="14" xfId="466" applyFont="1" applyFill="1" applyBorder="1" applyAlignment="1">
      <alignment horizontal="left" vertical="top" wrapText="1"/>
      <protection/>
    </xf>
    <xf numFmtId="0" fontId="48" fillId="0" borderId="14" xfId="465" applyNumberFormat="1" applyFont="1" applyFill="1" applyBorder="1" applyAlignment="1">
      <alignment vertical="top" wrapText="1" shrinkToFit="1"/>
      <protection/>
    </xf>
    <xf numFmtId="49" fontId="48" fillId="0" borderId="14" xfId="466" applyNumberFormat="1" applyFont="1" applyFill="1" applyBorder="1" applyAlignment="1">
      <alignment horizontal="center" vertical="center"/>
      <protection/>
    </xf>
    <xf numFmtId="0" fontId="48" fillId="0" borderId="14" xfId="466" applyFont="1" applyFill="1" applyBorder="1" applyAlignment="1">
      <alignment horizontal="left" vertical="center" wrapText="1"/>
      <protection/>
    </xf>
    <xf numFmtId="49" fontId="48" fillId="0" borderId="14" xfId="398" applyNumberFormat="1" applyFont="1" applyFill="1" applyBorder="1" applyAlignment="1">
      <alignment horizontal="center" vertical="center"/>
      <protection/>
    </xf>
    <xf numFmtId="0" fontId="48" fillId="0" borderId="14" xfId="433" applyNumberFormat="1" applyFont="1" applyFill="1" applyBorder="1" applyAlignment="1">
      <alignment horizontal="left" vertical="center" wrapText="1"/>
      <protection/>
    </xf>
    <xf numFmtId="49" fontId="48" fillId="0" borderId="14" xfId="466" applyNumberFormat="1" applyFont="1" applyBorder="1" applyAlignment="1" applyProtection="1">
      <alignment horizontal="center" vertical="center" wrapText="1"/>
      <protection/>
    </xf>
    <xf numFmtId="49" fontId="48" fillId="0" borderId="14" xfId="466" applyNumberFormat="1" applyFont="1" applyBorder="1" applyAlignment="1" applyProtection="1">
      <alignment horizontal="center" wrapText="1"/>
      <protection/>
    </xf>
    <xf numFmtId="49" fontId="48" fillId="0" borderId="14" xfId="466" applyNumberFormat="1" applyFont="1" applyBorder="1" applyAlignment="1" applyProtection="1">
      <alignment horizontal="left" wrapText="1"/>
      <protection/>
    </xf>
    <xf numFmtId="172" fontId="48" fillId="0" borderId="14" xfId="466" applyNumberFormat="1" applyFont="1" applyBorder="1" applyAlignment="1" applyProtection="1">
      <alignment horizontal="center" vertical="center" wrapText="1"/>
      <protection/>
    </xf>
    <xf numFmtId="49" fontId="48" fillId="0" borderId="14" xfId="466" applyNumberFormat="1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wrapText="1"/>
    </xf>
    <xf numFmtId="172" fontId="52" fillId="0" borderId="14" xfId="466" applyNumberFormat="1" applyFont="1" applyFill="1" applyBorder="1" applyAlignment="1">
      <alignment horizontal="center" vertical="center" wrapText="1"/>
      <protection/>
    </xf>
    <xf numFmtId="175" fontId="48" fillId="0" borderId="14" xfId="466" applyNumberFormat="1" applyFont="1" applyBorder="1" applyAlignment="1" applyProtection="1">
      <alignment horizontal="left" wrapText="1"/>
      <protection/>
    </xf>
    <xf numFmtId="49" fontId="48" fillId="91" borderId="14" xfId="400" applyNumberFormat="1" applyFont="1" applyFill="1" applyBorder="1" applyAlignment="1" applyProtection="1">
      <alignment horizontal="center" vertical="center" wrapText="1"/>
      <protection/>
    </xf>
    <xf numFmtId="0" fontId="48" fillId="91" borderId="14" xfId="400" applyFont="1" applyFill="1" applyBorder="1" applyAlignment="1">
      <alignment horizontal="left" vertical="center" wrapText="1"/>
      <protection/>
    </xf>
    <xf numFmtId="0" fontId="48" fillId="91" borderId="14" xfId="0" applyNumberFormat="1" applyFont="1" applyFill="1" applyBorder="1" applyAlignment="1">
      <alignment horizontal="left" vertical="top" wrapText="1" shrinkToFit="1"/>
    </xf>
    <xf numFmtId="0" fontId="48" fillId="91" borderId="14" xfId="400" applyNumberFormat="1" applyFont="1" applyFill="1" applyBorder="1" applyAlignment="1">
      <alignment horizontal="left" vertical="center" wrapText="1"/>
      <protection/>
    </xf>
    <xf numFmtId="0" fontId="48" fillId="91" borderId="14" xfId="400" applyNumberFormat="1" applyFont="1" applyFill="1" applyBorder="1" applyAlignment="1">
      <alignment horizontal="left" vertical="center"/>
      <protection/>
    </xf>
    <xf numFmtId="49" fontId="48" fillId="91" borderId="14" xfId="0" applyNumberFormat="1" applyFont="1" applyFill="1" applyBorder="1" applyAlignment="1" applyProtection="1">
      <alignment horizontal="center" vertical="center" wrapText="1"/>
      <protection/>
    </xf>
    <xf numFmtId="49" fontId="48" fillId="91" borderId="14" xfId="0" applyNumberFormat="1" applyFont="1" applyFill="1" applyBorder="1" applyAlignment="1" applyProtection="1">
      <alignment horizontal="left" wrapText="1" shrinkToFit="1"/>
      <protection/>
    </xf>
    <xf numFmtId="49" fontId="48" fillId="91" borderId="14" xfId="0" applyNumberFormat="1" applyFont="1" applyFill="1" applyBorder="1" applyAlignment="1" applyProtection="1">
      <alignment horizontal="left" vertical="center" wrapText="1" shrinkToFit="1"/>
      <protection/>
    </xf>
    <xf numFmtId="49" fontId="48" fillId="0" borderId="14" xfId="0" applyNumberFormat="1" applyFont="1" applyFill="1" applyBorder="1" applyAlignment="1" applyProtection="1">
      <alignment horizontal="center" vertical="center" wrapText="1"/>
      <protection/>
    </xf>
    <xf numFmtId="49" fontId="48" fillId="0" borderId="14" xfId="0" applyNumberFormat="1" applyFont="1" applyFill="1" applyBorder="1" applyAlignment="1" applyProtection="1">
      <alignment horizontal="left" vertical="center" wrapText="1"/>
      <protection/>
    </xf>
    <xf numFmtId="49" fontId="48" fillId="91" borderId="14" xfId="0" applyNumberFormat="1" applyFont="1" applyFill="1" applyBorder="1" applyAlignment="1" applyProtection="1">
      <alignment horizontal="left" vertical="center" wrapText="1"/>
      <protection/>
    </xf>
    <xf numFmtId="49" fontId="48" fillId="91" borderId="14" xfId="400" applyNumberFormat="1" applyFont="1" applyFill="1" applyBorder="1" applyAlignment="1" applyProtection="1">
      <alignment horizontal="left" wrapText="1"/>
      <protection/>
    </xf>
    <xf numFmtId="49" fontId="48" fillId="91" borderId="14" xfId="400" applyNumberFormat="1" applyFont="1" applyFill="1" applyBorder="1" applyAlignment="1" applyProtection="1">
      <alignment horizontal="left" vertical="center" wrapText="1"/>
      <protection/>
    </xf>
    <xf numFmtId="0" fontId="48" fillId="0" borderId="14" xfId="466" applyFont="1" applyBorder="1" applyAlignment="1">
      <alignment horizontal="center" vertical="center"/>
      <protection/>
    </xf>
    <xf numFmtId="172" fontId="48" fillId="0" borderId="14" xfId="466" applyNumberFormat="1" applyFont="1" applyBorder="1" applyAlignment="1">
      <alignment horizontal="center" vertical="center"/>
      <protection/>
    </xf>
    <xf numFmtId="0" fontId="0" fillId="0" borderId="0" xfId="466" applyBorder="1">
      <alignment/>
      <protection/>
    </xf>
    <xf numFmtId="172" fontId="40" fillId="5" borderId="0" xfId="466" applyNumberFormat="1" applyFont="1" applyFill="1" applyBorder="1" applyAlignment="1">
      <alignment horizontal="center" vertical="center"/>
      <protection/>
    </xf>
    <xf numFmtId="0" fontId="48" fillId="91" borderId="14" xfId="0" applyNumberFormat="1" applyFont="1" applyFill="1" applyBorder="1" applyAlignment="1">
      <alignment horizontal="left" vertical="top" wrapText="1"/>
    </xf>
    <xf numFmtId="49" fontId="48" fillId="91" borderId="31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466" applyFont="1" applyBorder="1">
      <alignment/>
      <protection/>
    </xf>
    <xf numFmtId="49" fontId="51" fillId="0" borderId="14" xfId="466" applyNumberFormat="1" applyFont="1" applyBorder="1" applyAlignment="1" applyProtection="1">
      <alignment horizontal="center"/>
      <protection/>
    </xf>
    <xf numFmtId="172" fontId="51" fillId="0" borderId="14" xfId="466" applyNumberFormat="1" applyFont="1" applyBorder="1" applyAlignment="1" applyProtection="1">
      <alignment horizontal="center" vertical="center"/>
      <protection/>
    </xf>
    <xf numFmtId="4" fontId="51" fillId="0" borderId="14" xfId="466" applyNumberFormat="1" applyFont="1" applyFill="1" applyBorder="1" applyAlignment="1">
      <alignment horizontal="center" vertical="center"/>
      <protection/>
    </xf>
    <xf numFmtId="172" fontId="51" fillId="0" borderId="14" xfId="466" applyNumberFormat="1" applyFont="1" applyFill="1" applyBorder="1" applyAlignment="1">
      <alignment horizontal="center" vertical="center"/>
      <protection/>
    </xf>
    <xf numFmtId="172" fontId="0" fillId="0" borderId="0" xfId="466" applyNumberFormat="1">
      <alignment/>
      <protection/>
    </xf>
    <xf numFmtId="0" fontId="40" fillId="0" borderId="14" xfId="0" applyFont="1" applyBorder="1" applyAlignment="1">
      <alignment/>
    </xf>
    <xf numFmtId="49" fontId="40" fillId="0" borderId="14" xfId="0" applyNumberFormat="1" applyFont="1" applyBorder="1" applyAlignment="1" applyProtection="1">
      <alignment horizontal="left" vertical="center" wrapText="1"/>
      <protection/>
    </xf>
    <xf numFmtId="49" fontId="40" fillId="0" borderId="14" xfId="0" applyNumberFormat="1" applyFont="1" applyBorder="1" applyAlignment="1" applyProtection="1">
      <alignment horizontal="center" vertical="center" wrapText="1"/>
      <protection/>
    </xf>
    <xf numFmtId="49" fontId="48" fillId="91" borderId="14" xfId="0" applyNumberFormat="1" applyFont="1" applyFill="1" applyBorder="1" applyAlignment="1" applyProtection="1">
      <alignment horizontal="left" vertical="center" wrapText="1"/>
      <protection/>
    </xf>
    <xf numFmtId="49" fontId="54" fillId="91" borderId="14" xfId="0" applyNumberFormat="1" applyFont="1" applyFill="1" applyBorder="1" applyAlignment="1">
      <alignment horizontal="center" vertical="center" wrapText="1"/>
    </xf>
    <xf numFmtId="49" fontId="54" fillId="91" borderId="14" xfId="0" applyNumberFormat="1" applyFont="1" applyFill="1" applyBorder="1" applyAlignment="1">
      <alignment horizontal="justify" vertical="center" wrapText="1" shrinkToFit="1"/>
    </xf>
    <xf numFmtId="49" fontId="54" fillId="91" borderId="14" xfId="0" applyNumberFormat="1" applyFont="1" applyFill="1" applyBorder="1" applyAlignment="1">
      <alignment horizontal="justify" vertical="center" wrapText="1"/>
    </xf>
    <xf numFmtId="172" fontId="40" fillId="0" borderId="32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 applyProtection="1">
      <alignment horizontal="center" vertical="center" wrapText="1"/>
      <protection/>
    </xf>
    <xf numFmtId="49" fontId="48" fillId="0" borderId="14" xfId="0" applyNumberFormat="1" applyFont="1" applyFill="1" applyBorder="1" applyAlignment="1" applyProtection="1">
      <alignment horizontal="left" vertical="center" wrapText="1"/>
      <protection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9" fontId="48" fillId="0" borderId="33" xfId="0" applyNumberFormat="1" applyFont="1" applyBorder="1" applyAlignment="1" applyProtection="1">
      <alignment horizontal="left" vertical="center" wrapText="1"/>
      <protection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Border="1" applyAlignment="1" applyProtection="1">
      <alignment horizontal="left" vertical="center" wrapText="1"/>
      <protection/>
    </xf>
    <xf numFmtId="0" fontId="48" fillId="91" borderId="14" xfId="0" applyFont="1" applyFill="1" applyBorder="1" applyAlignment="1">
      <alignment horizontal="left" vertical="center" wrapText="1"/>
    </xf>
    <xf numFmtId="49" fontId="48" fillId="91" borderId="14" xfId="0" applyNumberFormat="1" applyFont="1" applyFill="1" applyBorder="1" applyAlignment="1">
      <alignment horizontal="left" vertical="center" wrapText="1"/>
    </xf>
    <xf numFmtId="0" fontId="72" fillId="91" borderId="14" xfId="0" applyNumberFormat="1" applyFont="1" applyFill="1" applyBorder="1" applyAlignment="1">
      <alignment horizontal="left" vertical="top" wrapText="1" shrinkToFit="1"/>
    </xf>
    <xf numFmtId="0" fontId="72" fillId="91" borderId="14" xfId="0" applyNumberFormat="1" applyFont="1" applyFill="1" applyBorder="1" applyAlignment="1">
      <alignment horizontal="left" vertical="top" wrapText="1"/>
    </xf>
    <xf numFmtId="0" fontId="48" fillId="91" borderId="14" xfId="398" applyNumberFormat="1" applyFont="1" applyFill="1" applyBorder="1" applyAlignment="1">
      <alignment horizontal="left" vertical="top" wrapText="1"/>
      <protection/>
    </xf>
    <xf numFmtId="0" fontId="48" fillId="91" borderId="14" xfId="465" applyNumberFormat="1" applyFont="1" applyFill="1" applyBorder="1" applyAlignment="1">
      <alignment horizontal="left" vertical="top" wrapText="1"/>
      <protection/>
    </xf>
    <xf numFmtId="0" fontId="48" fillId="91" borderId="14" xfId="407" applyNumberFormat="1" applyFont="1" applyFill="1" applyBorder="1" applyAlignment="1">
      <alignment horizontal="left" vertical="center" wrapText="1"/>
      <protection/>
    </xf>
    <xf numFmtId="49" fontId="48" fillId="91" borderId="14" xfId="400" applyNumberFormat="1" applyFont="1" applyFill="1" applyBorder="1" applyAlignment="1">
      <alignment horizontal="left" vertical="center" wrapText="1"/>
      <protection/>
    </xf>
    <xf numFmtId="0" fontId="48" fillId="91" borderId="14" xfId="400" applyFont="1" applyFill="1" applyBorder="1" applyAlignment="1" applyProtection="1">
      <alignment horizontal="left" vertical="center" wrapText="1"/>
      <protection locked="0"/>
    </xf>
    <xf numFmtId="49" fontId="48" fillId="91" borderId="14" xfId="0" applyNumberFormat="1" applyFont="1" applyFill="1" applyBorder="1" applyAlignment="1">
      <alignment horizontal="center" vertical="top" wrapText="1"/>
    </xf>
    <xf numFmtId="49" fontId="48" fillId="0" borderId="14" xfId="0" applyNumberFormat="1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/>
    </xf>
    <xf numFmtId="49" fontId="48" fillId="91" borderId="14" xfId="421" applyNumberFormat="1" applyFont="1" applyFill="1" applyBorder="1" applyAlignment="1">
      <alignment horizontal="center" vertical="center" wrapText="1"/>
      <protection/>
    </xf>
    <xf numFmtId="0" fontId="48" fillId="91" borderId="14" xfId="421" applyFont="1" applyFill="1" applyBorder="1" applyAlignment="1">
      <alignment horizontal="center" vertical="center" wrapText="1"/>
      <protection/>
    </xf>
    <xf numFmtId="0" fontId="48" fillId="91" borderId="14" xfId="0" applyFont="1" applyFill="1" applyBorder="1" applyAlignment="1">
      <alignment horizontal="left" vertical="top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0" fontId="48" fillId="91" borderId="14" xfId="474" applyFont="1" applyFill="1" applyBorder="1" applyAlignment="1">
      <alignment horizontal="left" vertical="center" wrapText="1"/>
      <protection/>
    </xf>
    <xf numFmtId="172" fontId="52" fillId="0" borderId="14" xfId="0" applyNumberFormat="1" applyFont="1" applyFill="1" applyBorder="1" applyAlignment="1">
      <alignment horizontal="center" vertical="center"/>
    </xf>
    <xf numFmtId="0" fontId="48" fillId="91" borderId="14" xfId="465" applyNumberFormat="1" applyFont="1" applyFill="1" applyBorder="1" applyAlignment="1">
      <alignment horizontal="left" vertical="top" wrapText="1" shrinkToFit="1"/>
      <protection/>
    </xf>
    <xf numFmtId="0" fontId="48" fillId="91" borderId="14" xfId="400" applyFont="1" applyFill="1" applyBorder="1" applyAlignment="1">
      <alignment horizontal="center" vertical="center"/>
      <protection/>
    </xf>
    <xf numFmtId="49" fontId="48" fillId="91" borderId="14" xfId="0" applyNumberFormat="1" applyFont="1" applyFill="1" applyBorder="1" applyAlignment="1">
      <alignment horizontal="center" vertical="center"/>
    </xf>
    <xf numFmtId="0" fontId="48" fillId="91" borderId="14" xfId="0" applyNumberFormat="1" applyFont="1" applyFill="1" applyBorder="1" applyAlignment="1">
      <alignment horizontal="left" vertical="center" wrapText="1"/>
    </xf>
    <xf numFmtId="0" fontId="48" fillId="91" borderId="14" xfId="431" applyNumberFormat="1" applyFont="1" applyFill="1" applyBorder="1" applyAlignment="1">
      <alignment horizontal="left" vertical="center" wrapText="1"/>
      <protection/>
    </xf>
    <xf numFmtId="49" fontId="48" fillId="91" borderId="14" xfId="474" applyNumberFormat="1" applyFont="1" applyFill="1" applyBorder="1" applyAlignment="1">
      <alignment horizontal="center" vertical="center" wrapText="1"/>
      <protection/>
    </xf>
    <xf numFmtId="0" fontId="48" fillId="91" borderId="14" xfId="474" applyNumberFormat="1" applyFont="1" applyFill="1" applyBorder="1" applyAlignment="1">
      <alignment horizontal="left" vertical="top" wrapText="1"/>
      <protection/>
    </xf>
    <xf numFmtId="0" fontId="48" fillId="91" borderId="14" xfId="407" applyFont="1" applyFill="1" applyBorder="1" applyAlignment="1">
      <alignment horizontal="center" vertical="center" wrapText="1"/>
      <protection/>
    </xf>
    <xf numFmtId="0" fontId="48" fillId="91" borderId="14" xfId="421" applyNumberFormat="1" applyFont="1" applyFill="1" applyBorder="1" applyAlignment="1">
      <alignment horizontal="left" vertical="center" wrapText="1"/>
      <protection/>
    </xf>
    <xf numFmtId="175" fontId="48" fillId="0" borderId="14" xfId="0" applyNumberFormat="1" applyFont="1" applyBorder="1" applyAlignment="1" applyProtection="1">
      <alignment horizontal="left" vertical="center" wrapText="1"/>
      <protection/>
    </xf>
    <xf numFmtId="49" fontId="48" fillId="91" borderId="14" xfId="400" applyNumberFormat="1" applyFont="1" applyFill="1" applyBorder="1" applyAlignment="1">
      <alignment horizontal="center" vertical="center"/>
      <protection/>
    </xf>
    <xf numFmtId="49" fontId="48" fillId="91" borderId="14" xfId="398" applyNumberFormat="1" applyFont="1" applyFill="1" applyBorder="1" applyAlignment="1">
      <alignment horizontal="center" vertical="center"/>
      <protection/>
    </xf>
    <xf numFmtId="172" fontId="48" fillId="0" borderId="14" xfId="0" applyNumberFormat="1" applyFont="1" applyBorder="1" applyAlignment="1">
      <alignment horizontal="center" vertical="center"/>
    </xf>
    <xf numFmtId="49" fontId="48" fillId="91" borderId="14" xfId="421" applyNumberFormat="1" applyFont="1" applyFill="1" applyBorder="1" applyAlignment="1">
      <alignment horizontal="center" vertical="center"/>
      <protection/>
    </xf>
    <xf numFmtId="0" fontId="48" fillId="91" borderId="14" xfId="0" applyFont="1" applyFill="1" applyBorder="1" applyAlignment="1">
      <alignment horizontal="justify" vertical="center" wrapText="1"/>
    </xf>
    <xf numFmtId="49" fontId="48" fillId="91" borderId="14" xfId="407" applyNumberFormat="1" applyFont="1" applyFill="1" applyBorder="1" applyAlignment="1">
      <alignment horizontal="center" vertical="center"/>
      <protection/>
    </xf>
    <xf numFmtId="49" fontId="48" fillId="91" borderId="14" xfId="474" applyNumberFormat="1" applyFont="1" applyFill="1" applyBorder="1" applyAlignment="1">
      <alignment horizontal="left" vertical="center" wrapText="1"/>
      <protection/>
    </xf>
    <xf numFmtId="2" fontId="48" fillId="91" borderId="14" xfId="400" applyNumberFormat="1" applyFont="1" applyFill="1" applyBorder="1" applyAlignment="1">
      <alignment horizontal="left" vertical="center" wrapText="1"/>
      <protection/>
    </xf>
    <xf numFmtId="0" fontId="48" fillId="91" borderId="0" xfId="0" applyFont="1" applyFill="1" applyAlignment="1">
      <alignment vertical="center" wrapText="1"/>
    </xf>
    <xf numFmtId="49" fontId="54" fillId="0" borderId="14" xfId="0" applyNumberFormat="1" applyFont="1" applyFill="1" applyBorder="1" applyAlignment="1">
      <alignment horizontal="justify" vertical="center" wrapText="1"/>
    </xf>
    <xf numFmtId="49" fontId="48" fillId="0" borderId="14" xfId="400" applyNumberFormat="1" applyFont="1" applyFill="1" applyBorder="1" applyAlignment="1">
      <alignment horizontal="center" vertical="center" wrapText="1"/>
      <protection/>
    </xf>
    <xf numFmtId="0" fontId="48" fillId="0" borderId="14" xfId="400" applyFont="1" applyFill="1" applyBorder="1" applyAlignment="1">
      <alignment horizontal="center" vertical="center" wrapText="1"/>
      <protection/>
    </xf>
    <xf numFmtId="0" fontId="48" fillId="0" borderId="14" xfId="400" applyNumberFormat="1" applyFont="1" applyFill="1" applyBorder="1" applyAlignment="1">
      <alignment horizontal="left" vertical="center" wrapText="1"/>
      <protection/>
    </xf>
    <xf numFmtId="0" fontId="48" fillId="0" borderId="14" xfId="400" applyFont="1" applyFill="1" applyBorder="1" applyAlignment="1" applyProtection="1">
      <alignment horizontal="left" vertical="center" wrapText="1"/>
      <protection locked="0"/>
    </xf>
    <xf numFmtId="0" fontId="48" fillId="0" borderId="14" xfId="407" applyFont="1" applyFill="1" applyBorder="1" applyAlignment="1">
      <alignment horizontal="center" vertical="center" wrapText="1"/>
      <protection/>
    </xf>
    <xf numFmtId="0" fontId="48" fillId="0" borderId="14" xfId="0" applyNumberFormat="1" applyFont="1" applyFill="1" applyBorder="1" applyAlignment="1">
      <alignment horizontal="left" vertical="top" wrapText="1"/>
    </xf>
    <xf numFmtId="0" fontId="48" fillId="91" borderId="14" xfId="474" applyNumberFormat="1" applyFont="1" applyFill="1" applyBorder="1" applyAlignment="1">
      <alignment horizontal="left" vertical="center" wrapText="1"/>
      <protection/>
    </xf>
    <xf numFmtId="0" fontId="48" fillId="0" borderId="14" xfId="0" applyFont="1" applyBorder="1" applyAlignment="1">
      <alignment horizontal="center" vertical="center"/>
    </xf>
    <xf numFmtId="49" fontId="51" fillId="91" borderId="14" xfId="0" applyNumberFormat="1" applyFont="1" applyFill="1" applyBorder="1" applyAlignment="1">
      <alignment horizontal="center" vertical="center" wrapText="1"/>
    </xf>
    <xf numFmtId="0" fontId="51" fillId="91" borderId="14" xfId="0" applyFont="1" applyFill="1" applyBorder="1" applyAlignment="1">
      <alignment horizontal="center" vertical="center"/>
    </xf>
    <xf numFmtId="49" fontId="51" fillId="91" borderId="14" xfId="431" applyNumberFormat="1" applyFont="1" applyFill="1" applyBorder="1" applyAlignment="1">
      <alignment horizontal="center" vertical="center"/>
      <protection/>
    </xf>
    <xf numFmtId="0" fontId="51" fillId="91" borderId="14" xfId="0" applyNumberFormat="1" applyFont="1" applyFill="1" applyBorder="1" applyAlignment="1">
      <alignment horizontal="left" vertical="top" wrapText="1" shrinkToFit="1"/>
    </xf>
    <xf numFmtId="172" fontId="51" fillId="91" borderId="14" xfId="400" applyNumberFormat="1" applyFont="1" applyFill="1" applyBorder="1" applyAlignment="1">
      <alignment horizontal="center" vertical="center"/>
      <protection/>
    </xf>
    <xf numFmtId="172" fontId="48" fillId="91" borderId="14" xfId="400" applyNumberFormat="1" applyFont="1" applyFill="1" applyBorder="1" applyAlignment="1">
      <alignment horizontal="center" vertical="center"/>
      <protection/>
    </xf>
    <xf numFmtId="0" fontId="48" fillId="91" borderId="14" xfId="421" applyNumberFormat="1" applyFont="1" applyFill="1" applyBorder="1" applyAlignment="1">
      <alignment horizontal="left" vertical="center" wrapText="1" shrinkToFit="1"/>
      <protection/>
    </xf>
    <xf numFmtId="0" fontId="48" fillId="91" borderId="14" xfId="407" applyNumberFormat="1" applyFont="1" applyFill="1" applyBorder="1" applyAlignment="1">
      <alignment horizontal="left" vertical="center" wrapText="1" shrinkToFit="1"/>
      <protection/>
    </xf>
    <xf numFmtId="0" fontId="48" fillId="0" borderId="14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91" borderId="14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vertical="center"/>
    </xf>
    <xf numFmtId="49" fontId="48" fillId="0" borderId="14" xfId="474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/>
    </xf>
    <xf numFmtId="49" fontId="48" fillId="0" borderId="14" xfId="474" applyNumberFormat="1" applyFont="1" applyFill="1" applyBorder="1" applyAlignment="1">
      <alignment horizontal="left" vertical="center" wrapText="1"/>
      <protection/>
    </xf>
    <xf numFmtId="49" fontId="48" fillId="0" borderId="34" xfId="0" applyNumberFormat="1" applyFont="1" applyBorder="1" applyAlignment="1" applyProtection="1">
      <alignment horizontal="center" vertical="center" wrapText="1"/>
      <protection/>
    </xf>
    <xf numFmtId="49" fontId="48" fillId="0" borderId="34" xfId="0" applyNumberFormat="1" applyFont="1" applyBorder="1" applyAlignment="1" applyProtection="1">
      <alignment horizontal="left" vertical="center" wrapText="1"/>
      <protection/>
    </xf>
    <xf numFmtId="0" fontId="48" fillId="91" borderId="14" xfId="415" applyFont="1" applyFill="1" applyBorder="1" applyAlignment="1">
      <alignment horizontal="left" vertical="center" wrapText="1"/>
      <protection/>
    </xf>
    <xf numFmtId="49" fontId="48" fillId="0" borderId="14" xfId="0" applyNumberFormat="1" applyFont="1" applyBorder="1" applyAlignment="1" applyProtection="1">
      <alignment horizontal="center" wrapText="1"/>
      <protection/>
    </xf>
    <xf numFmtId="4" fontId="48" fillId="0" borderId="14" xfId="0" applyNumberFormat="1" applyFont="1" applyFill="1" applyBorder="1" applyAlignment="1">
      <alignment horizontal="center" vertical="center" wrapText="1"/>
    </xf>
    <xf numFmtId="49" fontId="48" fillId="0" borderId="14" xfId="398" applyNumberFormat="1" applyFont="1" applyFill="1" applyBorder="1" applyAlignment="1">
      <alignment horizontal="center" vertical="center" wrapText="1"/>
      <protection/>
    </xf>
    <xf numFmtId="0" fontId="48" fillId="91" borderId="14" xfId="441" applyNumberFormat="1" applyFont="1" applyFill="1" applyBorder="1" applyAlignment="1">
      <alignment horizontal="left" vertical="center" wrapText="1"/>
      <protection/>
    </xf>
    <xf numFmtId="49" fontId="48" fillId="0" borderId="14" xfId="465" applyNumberFormat="1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/>
    </xf>
    <xf numFmtId="0" fontId="3" fillId="0" borderId="0" xfId="466" applyFont="1" applyAlignment="1">
      <alignment horizontal="center" vertical="center" wrapText="1"/>
      <protection/>
    </xf>
    <xf numFmtId="49" fontId="47" fillId="0" borderId="0" xfId="400" applyNumberFormat="1" applyFont="1" applyFill="1" applyAlignment="1">
      <alignment horizontal="center"/>
      <protection/>
    </xf>
  </cellXfs>
  <cellStyles count="5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0 4" xfId="386"/>
    <cellStyle name="Обычный 11" xfId="387"/>
    <cellStyle name="Обычный 11 2" xfId="388"/>
    <cellStyle name="Обычный 11 2 2" xfId="389"/>
    <cellStyle name="Обычный 11 2 3" xfId="390"/>
    <cellStyle name="Обычный 11 3" xfId="391"/>
    <cellStyle name="Обычный 11 4" xfId="392"/>
    <cellStyle name="Обычный 11 4 2" xfId="393"/>
    <cellStyle name="Обычный 11 5" xfId="394"/>
    <cellStyle name="Обычный 11 5 2" xfId="395"/>
    <cellStyle name="Обычный 11 6" xfId="396"/>
    <cellStyle name="Обычный 11 7" xfId="397"/>
    <cellStyle name="Обычный 12" xfId="398"/>
    <cellStyle name="Обычный 12 2" xfId="399"/>
    <cellStyle name="Обычный 13" xfId="400"/>
    <cellStyle name="Обычный 14" xfId="401"/>
    <cellStyle name="Обычный 15" xfId="402"/>
    <cellStyle name="Обычный 16" xfId="403"/>
    <cellStyle name="Обычный 17" xfId="404"/>
    <cellStyle name="Обычный 18" xfId="405"/>
    <cellStyle name="Обычный 19" xfId="406"/>
    <cellStyle name="Обычный 2" xfId="407"/>
    <cellStyle name="Обычный 2 10" xfId="408"/>
    <cellStyle name="Обычный 2 10 4" xfId="409"/>
    <cellStyle name="Обычный 2 11" xfId="410"/>
    <cellStyle name="Обычный 2 12" xfId="411"/>
    <cellStyle name="Обычный 2 13" xfId="412"/>
    <cellStyle name="Обычный 2 14" xfId="413"/>
    <cellStyle name="Обычный 2 16" xfId="414"/>
    <cellStyle name="Обычный 2 2" xfId="415"/>
    <cellStyle name="Обычный 2 2 2" xfId="416"/>
    <cellStyle name="Обычный 2 2 3" xfId="417"/>
    <cellStyle name="Обычный 2 2 3 2" xfId="418"/>
    <cellStyle name="Обычный 2 2 3 2 2" xfId="419"/>
    <cellStyle name="Обычный 2 2 3 3" xfId="420"/>
    <cellStyle name="Обычный 2 2 3 4" xfId="421"/>
    <cellStyle name="Обычный 2 2 3 5" xfId="422"/>
    <cellStyle name="Обычный 2 2 3 6" xfId="423"/>
    <cellStyle name="Обычный 2 2 3 7" xfId="424"/>
    <cellStyle name="Обычный 2 2 4" xfId="425"/>
    <cellStyle name="Обычный 2 2 4 2" xfId="426"/>
    <cellStyle name="Обычный 2 2 4 2 2" xfId="427"/>
    <cellStyle name="Обычный 2 2 4 2 3" xfId="428"/>
    <cellStyle name="Обычный 2 2 5" xfId="429"/>
    <cellStyle name="Обычный 2 2 6" xfId="430"/>
    <cellStyle name="Обычный 2 3" xfId="431"/>
    <cellStyle name="Обычный 2 3 10" xfId="432"/>
    <cellStyle name="Обычный 2 3 12" xfId="433"/>
    <cellStyle name="Обычный 2 3 2" xfId="434"/>
    <cellStyle name="Обычный 2 3 2 2" xfId="435"/>
    <cellStyle name="Обычный 2 3 2 3" xfId="436"/>
    <cellStyle name="Обычный 2 3 2 4" xfId="437"/>
    <cellStyle name="Обычный 2 3 3" xfId="438"/>
    <cellStyle name="Обычный 2 3 3 2" xfId="439"/>
    <cellStyle name="Обычный 2 3 3 3" xfId="440"/>
    <cellStyle name="Обычный 2 3 4" xfId="441"/>
    <cellStyle name="Обычный 2 3 4 2" xfId="442"/>
    <cellStyle name="Обычный 2 3 5" xfId="443"/>
    <cellStyle name="Обычный 2 3 6" xfId="444"/>
    <cellStyle name="Обычный 2 3 7" xfId="445"/>
    <cellStyle name="Обычный 2 3 8" xfId="446"/>
    <cellStyle name="Обычный 2 3 9" xfId="447"/>
    <cellStyle name="Обычный 2 4" xfId="448"/>
    <cellStyle name="Обычный 2 4 2" xfId="449"/>
    <cellStyle name="Обычный 2 4 3" xfId="450"/>
    <cellStyle name="Обычный 2 4 4" xfId="451"/>
    <cellStyle name="Обычный 2 4 5" xfId="452"/>
    <cellStyle name="Обычный 2 4 6" xfId="453"/>
    <cellStyle name="Обычный 2 5" xfId="454"/>
    <cellStyle name="Обычный 2 5 2" xfId="455"/>
    <cellStyle name="Обычный 2 5 3" xfId="456"/>
    <cellStyle name="Обычный 2 5 4" xfId="457"/>
    <cellStyle name="Обычный 2 5 5" xfId="458"/>
    <cellStyle name="Обычный 2 5 6" xfId="459"/>
    <cellStyle name="Обычный 2 6" xfId="460"/>
    <cellStyle name="Обычный 2 6 2" xfId="461"/>
    <cellStyle name="Обычный 2 7" xfId="462"/>
    <cellStyle name="Обычный 2 8" xfId="463"/>
    <cellStyle name="Обычный 2 9" xfId="464"/>
    <cellStyle name="Обычный 20" xfId="465"/>
    <cellStyle name="Обычный 21" xfId="466"/>
    <cellStyle name="Обычный 3" xfId="467"/>
    <cellStyle name="Обычный 3 2" xfId="468"/>
    <cellStyle name="Обычный 4" xfId="469"/>
    <cellStyle name="Обычный 4 2" xfId="470"/>
    <cellStyle name="Обычный 5" xfId="471"/>
    <cellStyle name="Обычный 5 2" xfId="472"/>
    <cellStyle name="Обычный 5 3" xfId="473"/>
    <cellStyle name="Обычный 6" xfId="474"/>
    <cellStyle name="Обычный 7" xfId="475"/>
    <cellStyle name="Обычный 7 2" xfId="476"/>
    <cellStyle name="Обычный 7 2 10" xfId="477"/>
    <cellStyle name="Обычный 7 2 11" xfId="478"/>
    <cellStyle name="Обычный 7 2 2" xfId="479"/>
    <cellStyle name="Обычный 7 2 2 2" xfId="480"/>
    <cellStyle name="Обычный 7 2 2 3" xfId="481"/>
    <cellStyle name="Обычный 7 2 3" xfId="482"/>
    <cellStyle name="Обычный 7 2 3 2" xfId="483"/>
    <cellStyle name="Обычный 7 2 3 3" xfId="484"/>
    <cellStyle name="Обычный 7 2 4" xfId="485"/>
    <cellStyle name="Обычный 7 2 4 2" xfId="486"/>
    <cellStyle name="Обычный 7 2 5" xfId="487"/>
    <cellStyle name="Обычный 7 2 6" xfId="488"/>
    <cellStyle name="Обычный 7 2 7" xfId="489"/>
    <cellStyle name="Обычный 7 2 8" xfId="490"/>
    <cellStyle name="Обычный 7 2 9" xfId="491"/>
    <cellStyle name="Обычный 7 3" xfId="492"/>
    <cellStyle name="Обычный 8" xfId="493"/>
    <cellStyle name="Обычный 8 2" xfId="494"/>
    <cellStyle name="Обычный 9" xfId="495"/>
    <cellStyle name="Обычный 9 2" xfId="496"/>
    <cellStyle name="Обычный 9 2 2" xfId="497"/>
    <cellStyle name="Обычный 9 3" xfId="498"/>
    <cellStyle name="Обычный 9 4" xfId="499"/>
    <cellStyle name="Followed Hyperlink" xfId="500"/>
    <cellStyle name="Плохой" xfId="501"/>
    <cellStyle name="Плохой 2" xfId="502"/>
    <cellStyle name="Пояснение" xfId="503"/>
    <cellStyle name="Пояснение 2" xfId="504"/>
    <cellStyle name="Примечание" xfId="505"/>
    <cellStyle name="Примечание 2" xfId="506"/>
    <cellStyle name="Примечание 2 2" xfId="507"/>
    <cellStyle name="Примечание 3" xfId="508"/>
    <cellStyle name="Примечание 3 2" xfId="509"/>
    <cellStyle name="Percent" xfId="510"/>
    <cellStyle name="Процентный 2" xfId="511"/>
    <cellStyle name="Процентный 2 2" xfId="512"/>
    <cellStyle name="Процентный 3" xfId="513"/>
    <cellStyle name="Процентный 3 2" xfId="514"/>
    <cellStyle name="Процентный 3 3" xfId="515"/>
    <cellStyle name="Процентный 4" xfId="516"/>
    <cellStyle name="Процентный 5" xfId="517"/>
    <cellStyle name="Процентный 6" xfId="518"/>
    <cellStyle name="Процентный 7" xfId="519"/>
    <cellStyle name="Связанная ячейка" xfId="520"/>
    <cellStyle name="Связанная ячейка 2" xfId="521"/>
    <cellStyle name="Стиль 1" xfId="522"/>
    <cellStyle name="Текст предупреждения" xfId="523"/>
    <cellStyle name="Текст предупреждения 2" xfId="524"/>
    <cellStyle name="Comma" xfId="525"/>
    <cellStyle name="Comma [0]" xfId="526"/>
    <cellStyle name="Финансовый 2" xfId="527"/>
    <cellStyle name="Финансовый 2 2" xfId="528"/>
    <cellStyle name="Финансовый 2 3" xfId="529"/>
    <cellStyle name="Финансовый 3" xfId="530"/>
    <cellStyle name="Финансовый 4" xfId="531"/>
    <cellStyle name="Финансовый 5" xfId="532"/>
    <cellStyle name="Хороший" xfId="533"/>
    <cellStyle name="Хороший 2" xfId="5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418</xdr:row>
      <xdr:rowOff>0</xdr:rowOff>
    </xdr:from>
    <xdr:ext cx="476250" cy="428625"/>
    <xdr:grpSp>
      <xdr:nvGrpSpPr>
        <xdr:cNvPr id="1" name="Группа 46"/>
        <xdr:cNvGrpSpPr>
          <a:grpSpLocks/>
        </xdr:cNvGrpSpPr>
      </xdr:nvGrpSpPr>
      <xdr:grpSpPr>
        <a:xfrm>
          <a:off x="1447800" y="294570150"/>
          <a:ext cx="476250" cy="4286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92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92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926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10364"/>
            <a:ext cx="1888236" cy="1450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4</xdr:row>
      <xdr:rowOff>0</xdr:rowOff>
    </xdr:from>
    <xdr:ext cx="476250" cy="178260375"/>
    <xdr:grpSp>
      <xdr:nvGrpSpPr>
        <xdr:cNvPr id="6" name="Группа 46"/>
        <xdr:cNvGrpSpPr>
          <a:grpSpLocks/>
        </xdr:cNvGrpSpPr>
      </xdr:nvGrpSpPr>
      <xdr:grpSpPr>
        <a:xfrm>
          <a:off x="1447800" y="733425"/>
          <a:ext cx="476250" cy="17826037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783</xdr:row>
      <xdr:rowOff>0</xdr:rowOff>
    </xdr:from>
    <xdr:ext cx="476250" cy="9420225"/>
    <xdr:grpSp>
      <xdr:nvGrpSpPr>
        <xdr:cNvPr id="1" name="Группа 41"/>
        <xdr:cNvGrpSpPr>
          <a:grpSpLocks/>
        </xdr:cNvGrpSpPr>
      </xdr:nvGrpSpPr>
      <xdr:grpSpPr>
        <a:xfrm>
          <a:off x="2552700" y="510263775"/>
          <a:ext cx="476250" cy="94202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745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745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745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8557"/>
            <a:ext cx="1888236" cy="14686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783</xdr:row>
      <xdr:rowOff>0</xdr:rowOff>
    </xdr:from>
    <xdr:ext cx="476250" cy="8534400"/>
    <xdr:grpSp>
      <xdr:nvGrpSpPr>
        <xdr:cNvPr id="6" name="Группа 46"/>
        <xdr:cNvGrpSpPr>
          <a:grpSpLocks/>
        </xdr:cNvGrpSpPr>
      </xdr:nvGrpSpPr>
      <xdr:grpSpPr>
        <a:xfrm>
          <a:off x="2552700" y="510263775"/>
          <a:ext cx="476250" cy="8534400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31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31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31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4235"/>
            <a:ext cx="1888236" cy="1511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783</xdr:row>
      <xdr:rowOff>0</xdr:rowOff>
    </xdr:from>
    <xdr:ext cx="476250" cy="790575"/>
    <xdr:grpSp>
      <xdr:nvGrpSpPr>
        <xdr:cNvPr id="11" name="Группа 46"/>
        <xdr:cNvGrpSpPr>
          <a:grpSpLocks/>
        </xdr:cNvGrpSpPr>
      </xdr:nvGrpSpPr>
      <xdr:grpSpPr>
        <a:xfrm>
          <a:off x="2552700" y="510263775"/>
          <a:ext cx="476250" cy="79057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700" y="62141100"/>
            <a:ext cx="1888236" cy="1628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215642" y="62141100"/>
            <a:ext cx="839216" cy="1628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3369564" y="62141100"/>
            <a:ext cx="1888236" cy="1628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3369564" y="62303920"/>
            <a:ext cx="1888236" cy="1515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783</xdr:row>
      <xdr:rowOff>0</xdr:rowOff>
    </xdr:from>
    <xdr:ext cx="476250" cy="200025"/>
    <xdr:grpSp>
      <xdr:nvGrpSpPr>
        <xdr:cNvPr id="16" name="Группа 46"/>
        <xdr:cNvGrpSpPr>
          <a:grpSpLocks/>
        </xdr:cNvGrpSpPr>
      </xdr:nvGrpSpPr>
      <xdr:grpSpPr>
        <a:xfrm>
          <a:off x="2552700" y="5102637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208</xdr:row>
      <xdr:rowOff>0</xdr:rowOff>
    </xdr:from>
    <xdr:ext cx="476250" cy="400050"/>
    <xdr:grpSp>
      <xdr:nvGrpSpPr>
        <xdr:cNvPr id="21" name="Группа 46"/>
        <xdr:cNvGrpSpPr>
          <a:grpSpLocks/>
        </xdr:cNvGrpSpPr>
      </xdr:nvGrpSpPr>
      <xdr:grpSpPr>
        <a:xfrm>
          <a:off x="2552700" y="132092700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55;&#1056;&#1040;&#1042;&#1050;&#1048;%20-%202020%20&#1075;&#1086;&#1076;\&#1086;&#1090;&#1095;&#1077;&#1090;%201%20&#1082;&#1074;&#1072;&#1088;&#1090;&#1072;&#1083;\&#1088;&#1072;&#1089;&#1093;&#1086;&#1076;&#1099;%201%20&#1082;&#1074;&#1072;&#1088;&#1090;&#107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55;&#1056;&#1040;&#1042;&#1050;&#1048;%20-%202020%20&#1075;&#1086;&#1076;\&#1086;&#1090;&#1095;&#1077;&#1090;%201%20&#1082;&#1074;&#1072;&#1088;&#1090;&#1072;&#1083;\2020%20&#1087;&#1088;&#1080;&#1083;&#1086;&#1078;&#1077;&#1085;&#1080;&#1077;%202,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175">
          <cell r="H175">
            <v>0</v>
          </cell>
          <cell r="I175">
            <v>0</v>
          </cell>
        </row>
        <row r="192">
          <cell r="I192">
            <v>0</v>
          </cell>
        </row>
        <row r="276">
          <cell r="H276">
            <v>0</v>
          </cell>
          <cell r="I276">
            <v>0</v>
          </cell>
        </row>
        <row r="302">
          <cell r="H302">
            <v>0</v>
          </cell>
          <cell r="I302">
            <v>0</v>
          </cell>
        </row>
        <row r="305">
          <cell r="H305">
            <v>0</v>
          </cell>
          <cell r="I305">
            <v>0</v>
          </cell>
        </row>
        <row r="307">
          <cell r="H307">
            <v>0</v>
          </cell>
          <cell r="I307">
            <v>0</v>
          </cell>
        </row>
        <row r="324">
          <cell r="I324">
            <v>0</v>
          </cell>
        </row>
        <row r="333">
          <cell r="H333">
            <v>0</v>
          </cell>
          <cell r="I333">
            <v>0</v>
          </cell>
        </row>
        <row r="344">
          <cell r="H344">
            <v>0</v>
          </cell>
          <cell r="I3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</sheetNames>
    <sheetDataSet>
      <sheetData sheetId="1">
        <row r="16">
          <cell r="G16">
            <v>67.9</v>
          </cell>
          <cell r="H16">
            <v>0</v>
          </cell>
          <cell r="I16">
            <v>0</v>
          </cell>
        </row>
        <row r="22">
          <cell r="G22">
            <v>299.6</v>
          </cell>
          <cell r="H22">
            <v>0</v>
          </cell>
          <cell r="I22">
            <v>0</v>
          </cell>
        </row>
        <row r="58">
          <cell r="G58">
            <v>2575.8</v>
          </cell>
          <cell r="H58">
            <v>0</v>
          </cell>
          <cell r="I58">
            <v>0</v>
          </cell>
        </row>
        <row r="164">
          <cell r="G164">
            <v>1391.8</v>
          </cell>
          <cell r="H164">
            <v>0</v>
          </cell>
          <cell r="I164">
            <v>0</v>
          </cell>
        </row>
        <row r="166">
          <cell r="G166">
            <v>1432.3</v>
          </cell>
          <cell r="H166">
            <v>0</v>
          </cell>
          <cell r="I166">
            <v>0</v>
          </cell>
        </row>
        <row r="167">
          <cell r="G167">
            <v>309.8</v>
          </cell>
          <cell r="H167">
            <v>0</v>
          </cell>
          <cell r="I167">
            <v>0</v>
          </cell>
        </row>
        <row r="524">
          <cell r="G524">
            <v>145.2</v>
          </cell>
          <cell r="H524">
            <v>0</v>
          </cell>
          <cell r="I524">
            <v>0</v>
          </cell>
        </row>
        <row r="526">
          <cell r="G526">
            <v>1253.3</v>
          </cell>
          <cell r="H526">
            <v>62.5</v>
          </cell>
          <cell r="I526">
            <v>62.5</v>
          </cell>
        </row>
        <row r="527">
          <cell r="G527">
            <v>375.5</v>
          </cell>
          <cell r="H527">
            <v>4.7</v>
          </cell>
          <cell r="I527">
            <v>4.7</v>
          </cell>
        </row>
        <row r="529">
          <cell r="G529">
            <v>101.2</v>
          </cell>
          <cell r="H529">
            <v>101.2</v>
          </cell>
          <cell r="I529">
            <v>101.2</v>
          </cell>
        </row>
        <row r="530">
          <cell r="G530">
            <v>3.1</v>
          </cell>
          <cell r="H530">
            <v>0.4</v>
          </cell>
          <cell r="I530">
            <v>0.4</v>
          </cell>
        </row>
        <row r="661">
          <cell r="G661">
            <v>7994.5</v>
          </cell>
          <cell r="H661">
            <v>1313.5</v>
          </cell>
          <cell r="I661">
            <v>1313.5</v>
          </cell>
        </row>
        <row r="662">
          <cell r="G662">
            <v>1536.1</v>
          </cell>
          <cell r="H662">
            <v>139.1</v>
          </cell>
          <cell r="I662">
            <v>139.1</v>
          </cell>
        </row>
        <row r="663">
          <cell r="G663">
            <v>4.3</v>
          </cell>
          <cell r="H663">
            <v>1.4</v>
          </cell>
          <cell r="I663">
            <v>1.4</v>
          </cell>
        </row>
        <row r="665">
          <cell r="G665">
            <v>18.2</v>
          </cell>
          <cell r="H665">
            <v>4.5</v>
          </cell>
          <cell r="I665">
            <v>4.5</v>
          </cell>
        </row>
        <row r="666">
          <cell r="G666">
            <v>52.3</v>
          </cell>
          <cell r="H666">
            <v>13.1</v>
          </cell>
          <cell r="I666">
            <v>10.8</v>
          </cell>
        </row>
        <row r="670">
          <cell r="G670">
            <v>12522.3</v>
          </cell>
          <cell r="H670">
            <v>2469.4</v>
          </cell>
          <cell r="I670">
            <v>2457.9</v>
          </cell>
        </row>
        <row r="671">
          <cell r="G671">
            <v>498.1</v>
          </cell>
          <cell r="H671">
            <v>191.9</v>
          </cell>
          <cell r="I671">
            <v>191.4</v>
          </cell>
        </row>
        <row r="677">
          <cell r="G677">
            <v>4</v>
          </cell>
          <cell r="H677">
            <v>0</v>
          </cell>
          <cell r="I677">
            <v>0</v>
          </cell>
        </row>
        <row r="679">
          <cell r="G679">
            <v>1159</v>
          </cell>
          <cell r="H679">
            <v>646.9</v>
          </cell>
          <cell r="I679">
            <v>646.9</v>
          </cell>
        </row>
        <row r="681">
          <cell r="G681">
            <v>456</v>
          </cell>
          <cell r="H681">
            <v>253.5</v>
          </cell>
          <cell r="I681">
            <v>253.4</v>
          </cell>
        </row>
        <row r="683">
          <cell r="G683">
            <v>154.8</v>
          </cell>
          <cell r="H683">
            <v>114.9</v>
          </cell>
          <cell r="I683">
            <v>114.9</v>
          </cell>
        </row>
        <row r="685">
          <cell r="G685">
            <v>353.6</v>
          </cell>
          <cell r="H685">
            <v>99.3</v>
          </cell>
          <cell r="I685">
            <v>99.3</v>
          </cell>
        </row>
        <row r="690">
          <cell r="G690">
            <v>17.7</v>
          </cell>
          <cell r="H690">
            <v>17.7</v>
          </cell>
          <cell r="I690">
            <v>17.7</v>
          </cell>
        </row>
        <row r="691">
          <cell r="G691">
            <v>0.4</v>
          </cell>
          <cell r="H691">
            <v>0</v>
          </cell>
          <cell r="I691">
            <v>0</v>
          </cell>
        </row>
        <row r="697">
          <cell r="G697">
            <v>61.7</v>
          </cell>
          <cell r="H697">
            <v>15.4</v>
          </cell>
          <cell r="I697">
            <v>15.4</v>
          </cell>
        </row>
        <row r="701">
          <cell r="G701">
            <v>200</v>
          </cell>
          <cell r="H701">
            <v>0</v>
          </cell>
          <cell r="I701">
            <v>0</v>
          </cell>
        </row>
        <row r="704">
          <cell r="G704">
            <v>36781.2</v>
          </cell>
          <cell r="H704">
            <v>8886.4</v>
          </cell>
          <cell r="I704">
            <v>8886.4</v>
          </cell>
        </row>
        <row r="705">
          <cell r="G705">
            <v>7724.5</v>
          </cell>
          <cell r="H705">
            <v>1677.2</v>
          </cell>
          <cell r="I705">
            <v>1677.1</v>
          </cell>
        </row>
        <row r="706">
          <cell r="G706">
            <v>261.5</v>
          </cell>
          <cell r="H706">
            <v>41.3</v>
          </cell>
          <cell r="I706">
            <v>41.3</v>
          </cell>
        </row>
        <row r="708">
          <cell r="G708">
            <v>344.5</v>
          </cell>
          <cell r="H708">
            <v>40.9</v>
          </cell>
          <cell r="I708">
            <v>40.9</v>
          </cell>
        </row>
        <row r="709">
          <cell r="G709">
            <v>1.6</v>
          </cell>
          <cell r="H709">
            <v>1.6</v>
          </cell>
          <cell r="I709">
            <v>0</v>
          </cell>
        </row>
        <row r="711">
          <cell r="G711">
            <v>11.8</v>
          </cell>
          <cell r="H711">
            <v>2.9</v>
          </cell>
          <cell r="I711">
            <v>0</v>
          </cell>
        </row>
        <row r="713">
          <cell r="G713">
            <v>174.6</v>
          </cell>
          <cell r="H713">
            <v>56.3</v>
          </cell>
          <cell r="I713">
            <v>56.3</v>
          </cell>
        </row>
        <row r="714">
          <cell r="G714">
            <v>198.6</v>
          </cell>
          <cell r="H714">
            <v>37</v>
          </cell>
          <cell r="I714">
            <v>36.9</v>
          </cell>
        </row>
        <row r="716">
          <cell r="G716">
            <v>5.6</v>
          </cell>
          <cell r="H716">
            <v>1.4</v>
          </cell>
          <cell r="I716">
            <v>1.4</v>
          </cell>
        </row>
        <row r="718">
          <cell r="G718">
            <v>22.5</v>
          </cell>
          <cell r="H718">
            <v>5.6</v>
          </cell>
          <cell r="I718">
            <v>5.6</v>
          </cell>
        </row>
        <row r="719">
          <cell r="G719">
            <v>29.4</v>
          </cell>
          <cell r="H719">
            <v>7.4</v>
          </cell>
          <cell r="I719">
            <v>0.2</v>
          </cell>
        </row>
        <row r="721">
          <cell r="G721">
            <v>1141.9</v>
          </cell>
          <cell r="H721">
            <v>292.9</v>
          </cell>
          <cell r="I721">
            <v>226.5</v>
          </cell>
        </row>
        <row r="722">
          <cell r="G722">
            <v>247</v>
          </cell>
          <cell r="H722">
            <v>54.3</v>
          </cell>
          <cell r="I722">
            <v>11</v>
          </cell>
        </row>
        <row r="724">
          <cell r="G724">
            <v>25.5</v>
          </cell>
          <cell r="H724">
            <v>5.6</v>
          </cell>
          <cell r="I724">
            <v>0</v>
          </cell>
        </row>
        <row r="726">
          <cell r="G726">
            <v>63.6</v>
          </cell>
          <cell r="H726">
            <v>15.9</v>
          </cell>
          <cell r="I726">
            <v>10.6</v>
          </cell>
        </row>
        <row r="730">
          <cell r="G730">
            <v>6.7</v>
          </cell>
          <cell r="H730">
            <v>1.7</v>
          </cell>
          <cell r="I730">
            <v>0</v>
          </cell>
        </row>
        <row r="735">
          <cell r="G735">
            <v>431.2</v>
          </cell>
          <cell r="H735">
            <v>379.4</v>
          </cell>
          <cell r="I735">
            <v>379.4</v>
          </cell>
        </row>
        <row r="736">
          <cell r="G736">
            <v>13.3</v>
          </cell>
          <cell r="H736">
            <v>13</v>
          </cell>
          <cell r="I736">
            <v>9.5</v>
          </cell>
        </row>
        <row r="740">
          <cell r="G740">
            <v>990</v>
          </cell>
          <cell r="H740">
            <v>0</v>
          </cell>
          <cell r="I740">
            <v>0</v>
          </cell>
        </row>
        <row r="746">
          <cell r="G746">
            <v>775.9</v>
          </cell>
          <cell r="H746">
            <v>168.4</v>
          </cell>
          <cell r="I746">
            <v>168.4</v>
          </cell>
        </row>
        <row r="750">
          <cell r="G750">
            <v>151.4</v>
          </cell>
          <cell r="H750">
            <v>30.3</v>
          </cell>
        </row>
        <row r="755">
          <cell r="G755">
            <v>80</v>
          </cell>
          <cell r="H755">
            <v>0</v>
          </cell>
          <cell r="I755">
            <v>0</v>
          </cell>
        </row>
        <row r="757">
          <cell r="G757">
            <v>6430.9</v>
          </cell>
          <cell r="H757">
            <v>1342.4</v>
          </cell>
          <cell r="I757">
            <v>1342.4</v>
          </cell>
        </row>
        <row r="759">
          <cell r="G759">
            <v>205.1</v>
          </cell>
          <cell r="H759">
            <v>15</v>
          </cell>
          <cell r="I759">
            <v>15</v>
          </cell>
        </row>
        <row r="761">
          <cell r="G761">
            <v>623.6</v>
          </cell>
          <cell r="H761">
            <v>0</v>
          </cell>
          <cell r="I761">
            <v>0</v>
          </cell>
        </row>
        <row r="763">
          <cell r="G763">
            <v>225</v>
          </cell>
          <cell r="H763">
            <v>0</v>
          </cell>
          <cell r="I763">
            <v>0</v>
          </cell>
        </row>
        <row r="768">
          <cell r="G768">
            <v>3024.8</v>
          </cell>
          <cell r="H768">
            <v>706</v>
          </cell>
          <cell r="I768">
            <v>706</v>
          </cell>
        </row>
        <row r="769">
          <cell r="G769">
            <v>1098.5</v>
          </cell>
          <cell r="H769">
            <v>138.5</v>
          </cell>
          <cell r="I769">
            <v>138.5</v>
          </cell>
        </row>
        <row r="770">
          <cell r="G770">
            <v>1.8</v>
          </cell>
          <cell r="H770">
            <v>0.3</v>
          </cell>
          <cell r="I770">
            <v>0.3</v>
          </cell>
        </row>
        <row r="773">
          <cell r="G773">
            <v>180</v>
          </cell>
          <cell r="H773">
            <v>6.5</v>
          </cell>
          <cell r="I773">
            <v>6.5</v>
          </cell>
        </row>
        <row r="775">
          <cell r="G775">
            <v>1181.9</v>
          </cell>
          <cell r="H775">
            <v>0</v>
          </cell>
          <cell r="I775">
            <v>0</v>
          </cell>
        </row>
        <row r="782">
          <cell r="G782">
            <v>1300.6</v>
          </cell>
          <cell r="H782">
            <v>325.1</v>
          </cell>
          <cell r="I782">
            <v>214.3</v>
          </cell>
        </row>
        <row r="783">
          <cell r="G783">
            <v>284.8</v>
          </cell>
          <cell r="H783">
            <v>71.2</v>
          </cell>
          <cell r="I783">
            <v>50.7</v>
          </cell>
        </row>
        <row r="786">
          <cell r="G786">
            <v>10</v>
          </cell>
          <cell r="H786">
            <v>10</v>
          </cell>
          <cell r="I786">
            <v>10</v>
          </cell>
        </row>
        <row r="789">
          <cell r="G789">
            <v>3445.7</v>
          </cell>
          <cell r="H789">
            <v>1252.8</v>
          </cell>
          <cell r="I789">
            <v>910.1</v>
          </cell>
        </row>
        <row r="796">
          <cell r="G796">
            <v>33.3</v>
          </cell>
          <cell r="H796">
            <v>0</v>
          </cell>
          <cell r="I796">
            <v>0</v>
          </cell>
        </row>
        <row r="798">
          <cell r="G798">
            <v>1883.9</v>
          </cell>
          <cell r="H798">
            <v>466.3</v>
          </cell>
          <cell r="I798">
            <v>466.3</v>
          </cell>
        </row>
        <row r="799">
          <cell r="G799">
            <v>501.6</v>
          </cell>
          <cell r="H799">
            <v>101.6</v>
          </cell>
          <cell r="I799">
            <v>101.6</v>
          </cell>
        </row>
        <row r="805">
          <cell r="G805">
            <v>1092.2</v>
          </cell>
          <cell r="H805">
            <v>197.9</v>
          </cell>
          <cell r="I805">
            <v>197.9</v>
          </cell>
        </row>
        <row r="811">
          <cell r="G811">
            <v>372</v>
          </cell>
          <cell r="H811">
            <v>81.8</v>
          </cell>
          <cell r="I811">
            <v>81.8</v>
          </cell>
        </row>
        <row r="813">
          <cell r="G813">
            <v>100</v>
          </cell>
          <cell r="H813">
            <v>0</v>
          </cell>
          <cell r="I813">
            <v>0</v>
          </cell>
        </row>
        <row r="817">
          <cell r="G817">
            <v>31.5</v>
          </cell>
          <cell r="H817">
            <v>0</v>
          </cell>
          <cell r="I817">
            <v>0</v>
          </cell>
        </row>
        <row r="822">
          <cell r="G822">
            <v>588.5</v>
          </cell>
          <cell r="H822">
            <v>147.1</v>
          </cell>
        </row>
        <row r="828">
          <cell r="G828">
            <v>45</v>
          </cell>
          <cell r="H828">
            <v>0</v>
          </cell>
          <cell r="I828">
            <v>0</v>
          </cell>
        </row>
        <row r="830">
          <cell r="G830">
            <v>379</v>
          </cell>
          <cell r="H830">
            <v>0</v>
          </cell>
          <cell r="I830">
            <v>0</v>
          </cell>
        </row>
        <row r="832">
          <cell r="G832">
            <v>188</v>
          </cell>
          <cell r="H832">
            <v>0</v>
          </cell>
          <cell r="I832">
            <v>0</v>
          </cell>
        </row>
        <row r="837">
          <cell r="G837">
            <v>9736.2</v>
          </cell>
          <cell r="H837">
            <v>1417.4</v>
          </cell>
          <cell r="I837">
            <v>1417.4</v>
          </cell>
        </row>
        <row r="843">
          <cell r="G843">
            <v>24904.6</v>
          </cell>
          <cell r="H843">
            <v>9609.8</v>
          </cell>
          <cell r="I843">
            <v>9609</v>
          </cell>
        </row>
        <row r="845">
          <cell r="G845">
            <v>108849.8</v>
          </cell>
          <cell r="H845">
            <v>0</v>
          </cell>
          <cell r="I845">
            <v>0</v>
          </cell>
        </row>
        <row r="851">
          <cell r="G851">
            <v>75</v>
          </cell>
          <cell r="H851">
            <v>0</v>
          </cell>
          <cell r="I851">
            <v>0</v>
          </cell>
        </row>
        <row r="853">
          <cell r="G853">
            <v>106</v>
          </cell>
          <cell r="H853">
            <v>0</v>
          </cell>
          <cell r="I853">
            <v>0</v>
          </cell>
        </row>
        <row r="855">
          <cell r="G855">
            <v>60</v>
          </cell>
          <cell r="H855">
            <v>0</v>
          </cell>
          <cell r="I855">
            <v>0</v>
          </cell>
        </row>
        <row r="857">
          <cell r="G857">
            <v>4</v>
          </cell>
          <cell r="H857">
            <v>0</v>
          </cell>
          <cell r="I857">
            <v>0</v>
          </cell>
        </row>
        <row r="862">
          <cell r="G862">
            <v>25</v>
          </cell>
          <cell r="H862">
            <v>0</v>
          </cell>
          <cell r="I862">
            <v>0</v>
          </cell>
        </row>
        <row r="867">
          <cell r="G867">
            <v>100</v>
          </cell>
          <cell r="H867">
            <v>0</v>
          </cell>
          <cell r="I867">
            <v>0</v>
          </cell>
        </row>
        <row r="869">
          <cell r="G869">
            <v>300</v>
          </cell>
          <cell r="H869">
            <v>0</v>
          </cell>
          <cell r="I869">
            <v>0</v>
          </cell>
        </row>
        <row r="876">
          <cell r="G876">
            <v>1556.4</v>
          </cell>
          <cell r="H876">
            <v>0</v>
          </cell>
          <cell r="I876">
            <v>0</v>
          </cell>
        </row>
        <row r="878">
          <cell r="G878">
            <v>3073.8</v>
          </cell>
          <cell r="H878">
            <v>1781</v>
          </cell>
          <cell r="I878">
            <v>0</v>
          </cell>
        </row>
        <row r="881">
          <cell r="G881">
            <v>376.5</v>
          </cell>
          <cell r="H881">
            <v>0</v>
          </cell>
          <cell r="I881">
            <v>0</v>
          </cell>
        </row>
        <row r="884">
          <cell r="G884">
            <v>7806.1</v>
          </cell>
          <cell r="H884">
            <v>0</v>
          </cell>
          <cell r="I884">
            <v>0</v>
          </cell>
        </row>
        <row r="886">
          <cell r="G886">
            <v>410.8</v>
          </cell>
          <cell r="H886">
            <v>0</v>
          </cell>
          <cell r="I886">
            <v>0</v>
          </cell>
        </row>
        <row r="891">
          <cell r="G891">
            <v>100</v>
          </cell>
          <cell r="H891">
            <v>0</v>
          </cell>
          <cell r="I891">
            <v>0</v>
          </cell>
        </row>
        <row r="893">
          <cell r="G893">
            <v>400</v>
          </cell>
          <cell r="H893">
            <v>0</v>
          </cell>
          <cell r="I893">
            <v>0</v>
          </cell>
        </row>
        <row r="895">
          <cell r="G895">
            <v>450</v>
          </cell>
          <cell r="H895">
            <v>121.7</v>
          </cell>
          <cell r="I895">
            <v>121.7</v>
          </cell>
        </row>
        <row r="897">
          <cell r="G897">
            <v>2611</v>
          </cell>
          <cell r="H897">
            <v>0</v>
          </cell>
          <cell r="I897">
            <v>0</v>
          </cell>
        </row>
        <row r="899">
          <cell r="G899">
            <v>875.6</v>
          </cell>
          <cell r="H899">
            <v>0</v>
          </cell>
          <cell r="I899">
            <v>0</v>
          </cell>
        </row>
        <row r="901">
          <cell r="G901">
            <v>178960.7</v>
          </cell>
          <cell r="H901">
            <v>0</v>
          </cell>
          <cell r="I901">
            <v>0</v>
          </cell>
        </row>
        <row r="903">
          <cell r="G903">
            <v>18498.6</v>
          </cell>
          <cell r="H903">
            <v>0</v>
          </cell>
          <cell r="I903">
            <v>0</v>
          </cell>
        </row>
        <row r="904">
          <cell r="G904">
            <v>60</v>
          </cell>
          <cell r="H904">
            <v>0</v>
          </cell>
          <cell r="I904">
            <v>0</v>
          </cell>
        </row>
        <row r="906">
          <cell r="G906">
            <v>6031.6</v>
          </cell>
          <cell r="H906">
            <v>0</v>
          </cell>
          <cell r="I906">
            <v>0</v>
          </cell>
        </row>
        <row r="909">
          <cell r="G909">
            <v>15930.4</v>
          </cell>
          <cell r="H909">
            <v>0</v>
          </cell>
          <cell r="I909">
            <v>0</v>
          </cell>
        </row>
        <row r="914">
          <cell r="G914">
            <v>2270</v>
          </cell>
          <cell r="H914">
            <v>679.9</v>
          </cell>
          <cell r="I914">
            <v>679.9</v>
          </cell>
        </row>
        <row r="916">
          <cell r="G916">
            <v>1889.6</v>
          </cell>
          <cell r="H916">
            <v>0</v>
          </cell>
          <cell r="I916">
            <v>0</v>
          </cell>
        </row>
        <row r="918">
          <cell r="G918">
            <v>481.6</v>
          </cell>
        </row>
        <row r="920">
          <cell r="G920">
            <v>7673</v>
          </cell>
          <cell r="H920">
            <v>3401.8</v>
          </cell>
          <cell r="I920">
            <v>3401.8</v>
          </cell>
        </row>
        <row r="922">
          <cell r="G922">
            <v>3453.2</v>
          </cell>
          <cell r="H922">
            <v>0</v>
          </cell>
        </row>
        <row r="925">
          <cell r="G925">
            <v>3905.2</v>
          </cell>
          <cell r="H925">
            <v>390.5</v>
          </cell>
          <cell r="I925">
            <v>0</v>
          </cell>
        </row>
        <row r="928">
          <cell r="G928">
            <v>11259.3</v>
          </cell>
        </row>
        <row r="933">
          <cell r="G933">
            <v>574.6</v>
          </cell>
          <cell r="H933">
            <v>0</v>
          </cell>
          <cell r="I933">
            <v>0</v>
          </cell>
        </row>
        <row r="938">
          <cell r="G938">
            <v>487.2</v>
          </cell>
          <cell r="H938">
            <v>119.3</v>
          </cell>
          <cell r="I938">
            <v>119.3</v>
          </cell>
        </row>
        <row r="940">
          <cell r="G940">
            <v>600</v>
          </cell>
          <cell r="H940">
            <v>0</v>
          </cell>
          <cell r="I940">
            <v>0</v>
          </cell>
        </row>
        <row r="942">
          <cell r="G942">
            <v>198.6</v>
          </cell>
          <cell r="H942">
            <v>198.6</v>
          </cell>
          <cell r="I942">
            <v>198.6</v>
          </cell>
        </row>
        <row r="946">
          <cell r="G946">
            <v>990</v>
          </cell>
          <cell r="H946">
            <v>0</v>
          </cell>
          <cell r="I946">
            <v>0</v>
          </cell>
        </row>
        <row r="949">
          <cell r="G949">
            <v>1302.6</v>
          </cell>
          <cell r="H949">
            <v>0</v>
          </cell>
          <cell r="I949">
            <v>0</v>
          </cell>
        </row>
        <row r="952">
          <cell r="G952">
            <v>3200</v>
          </cell>
          <cell r="H952">
            <v>0</v>
          </cell>
          <cell r="I952">
            <v>0</v>
          </cell>
        </row>
        <row r="955">
          <cell r="G955">
            <v>27.7</v>
          </cell>
          <cell r="H955">
            <v>27.7</v>
          </cell>
          <cell r="I955">
            <v>27.7</v>
          </cell>
        </row>
        <row r="962">
          <cell r="G962">
            <v>55.2</v>
          </cell>
          <cell r="H962">
            <v>12.1</v>
          </cell>
        </row>
        <row r="964">
          <cell r="G964">
            <v>23</v>
          </cell>
          <cell r="H964">
            <v>0</v>
          </cell>
          <cell r="I964">
            <v>0</v>
          </cell>
        </row>
        <row r="965">
          <cell r="G965">
            <v>27</v>
          </cell>
          <cell r="H965">
            <v>27</v>
          </cell>
          <cell r="I965">
            <v>27</v>
          </cell>
        </row>
        <row r="972">
          <cell r="G972">
            <v>13</v>
          </cell>
          <cell r="H972">
            <v>0</v>
          </cell>
          <cell r="I972">
            <v>0</v>
          </cell>
        </row>
        <row r="979">
          <cell r="G979">
            <v>1732</v>
          </cell>
          <cell r="H979">
            <v>185.2</v>
          </cell>
          <cell r="I979">
            <v>185.2</v>
          </cell>
        </row>
        <row r="980">
          <cell r="G980">
            <v>2.5</v>
          </cell>
          <cell r="H980">
            <v>2.5</v>
          </cell>
          <cell r="I980">
            <v>2.5</v>
          </cell>
        </row>
        <row r="983">
          <cell r="G983">
            <v>14206.4</v>
          </cell>
          <cell r="H983">
            <v>3316.4</v>
          </cell>
          <cell r="I983">
            <v>3316.4</v>
          </cell>
        </row>
        <row r="984">
          <cell r="G984">
            <v>6098.3</v>
          </cell>
          <cell r="H984">
            <v>865.1</v>
          </cell>
          <cell r="I984">
            <v>864.2</v>
          </cell>
        </row>
        <row r="985">
          <cell r="G985">
            <v>25830.9</v>
          </cell>
          <cell r="H985">
            <v>7861</v>
          </cell>
          <cell r="I985">
            <v>7859.8</v>
          </cell>
        </row>
        <row r="986">
          <cell r="G986">
            <v>507.9</v>
          </cell>
          <cell r="H986">
            <v>121.7</v>
          </cell>
          <cell r="I986">
            <v>121.7</v>
          </cell>
        </row>
        <row r="989">
          <cell r="G989">
            <v>14648.8</v>
          </cell>
          <cell r="H989">
            <v>0</v>
          </cell>
          <cell r="I989">
            <v>0</v>
          </cell>
        </row>
        <row r="992">
          <cell r="G992">
            <v>456.8</v>
          </cell>
          <cell r="H992">
            <v>0</v>
          </cell>
          <cell r="I992">
            <v>0</v>
          </cell>
        </row>
        <row r="999">
          <cell r="G999">
            <v>1569.2</v>
          </cell>
          <cell r="H999">
            <v>486.5</v>
          </cell>
          <cell r="I999">
            <v>486.5</v>
          </cell>
        </row>
        <row r="1008">
          <cell r="G1008">
            <v>665.9</v>
          </cell>
          <cell r="H1008">
            <v>665.9</v>
          </cell>
          <cell r="I1008">
            <v>0</v>
          </cell>
        </row>
        <row r="1015">
          <cell r="G1015">
            <v>5207.6</v>
          </cell>
          <cell r="H1015">
            <v>1522.4</v>
          </cell>
          <cell r="I1015">
            <v>1522.4</v>
          </cell>
        </row>
        <row r="1021">
          <cell r="G1021">
            <v>353.1</v>
          </cell>
          <cell r="H1021">
            <v>0</v>
          </cell>
          <cell r="I1021">
            <v>0</v>
          </cell>
        </row>
        <row r="1025">
          <cell r="G1025">
            <v>1643.7</v>
          </cell>
          <cell r="H1025">
            <v>99.2</v>
          </cell>
          <cell r="I1025">
            <v>99.2</v>
          </cell>
        </row>
        <row r="1027">
          <cell r="G1027">
            <v>5053.9</v>
          </cell>
        </row>
        <row r="1031">
          <cell r="G1031">
            <v>938.5</v>
          </cell>
          <cell r="H1031">
            <v>0</v>
          </cell>
          <cell r="I1031">
            <v>0</v>
          </cell>
        </row>
        <row r="1035">
          <cell r="G1035">
            <v>81.6</v>
          </cell>
          <cell r="H1035">
            <v>0</v>
          </cell>
          <cell r="I1035">
            <v>0</v>
          </cell>
        </row>
        <row r="1037">
          <cell r="G1037">
            <v>75</v>
          </cell>
          <cell r="H1037">
            <v>75</v>
          </cell>
          <cell r="I1037">
            <v>75</v>
          </cell>
        </row>
        <row r="1043">
          <cell r="G1043">
            <v>7565.5</v>
          </cell>
        </row>
        <row r="1050">
          <cell r="G1050">
            <v>8499.9</v>
          </cell>
          <cell r="H1050">
            <v>2139.9</v>
          </cell>
          <cell r="I1050">
            <v>2139.9</v>
          </cell>
        </row>
        <row r="1051">
          <cell r="G1051">
            <v>6121.2</v>
          </cell>
          <cell r="H1051">
            <v>921.5</v>
          </cell>
          <cell r="I1051">
            <v>921.3</v>
          </cell>
        </row>
        <row r="1052">
          <cell r="G1052">
            <v>18765.8</v>
          </cell>
          <cell r="H1052">
            <v>4420.9</v>
          </cell>
          <cell r="I1052">
            <v>4415.6</v>
          </cell>
        </row>
        <row r="1053">
          <cell r="G1053">
            <v>362.2</v>
          </cell>
          <cell r="H1053">
            <v>87.9</v>
          </cell>
          <cell r="I1053">
            <v>87.8</v>
          </cell>
        </row>
        <row r="1056">
          <cell r="G1056">
            <v>965.6</v>
          </cell>
          <cell r="H1056">
            <v>0</v>
          </cell>
          <cell r="I1056">
            <v>0</v>
          </cell>
        </row>
        <row r="1062">
          <cell r="G1062">
            <v>1036.2</v>
          </cell>
          <cell r="H1062">
            <v>5.7</v>
          </cell>
          <cell r="I1062">
            <v>5.7</v>
          </cell>
        </row>
        <row r="1063">
          <cell r="G1063">
            <v>50</v>
          </cell>
          <cell r="H1063">
            <v>6</v>
          </cell>
          <cell r="I1063">
            <v>6</v>
          </cell>
        </row>
        <row r="1067">
          <cell r="G1067">
            <v>4390</v>
          </cell>
          <cell r="H1067">
            <v>0</v>
          </cell>
          <cell r="I1067">
            <v>0</v>
          </cell>
        </row>
        <row r="1072">
          <cell r="G1072">
            <v>1343.2</v>
          </cell>
          <cell r="H1072">
            <v>549</v>
          </cell>
          <cell r="I1072">
            <v>549</v>
          </cell>
        </row>
        <row r="1077">
          <cell r="G1077">
            <v>7</v>
          </cell>
          <cell r="H1077">
            <v>0</v>
          </cell>
          <cell r="I10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7.140625" style="53" customWidth="1"/>
    <col min="2" max="2" width="4.57421875" style="53" customWidth="1"/>
    <col min="3" max="3" width="45.8515625" style="53" customWidth="1"/>
    <col min="4" max="4" width="13.57421875" style="53" bestFit="1" customWidth="1"/>
    <col min="5" max="5" width="12.140625" style="53" bestFit="1" customWidth="1"/>
    <col min="6" max="6" width="11.7109375" style="53" customWidth="1"/>
    <col min="7" max="7" width="10.57421875" style="53" customWidth="1"/>
    <col min="8" max="8" width="9.8515625" style="53" bestFit="1" customWidth="1"/>
    <col min="9" max="16384" width="9.140625" style="53" customWidth="1"/>
  </cols>
  <sheetData>
    <row r="1" ht="15">
      <c r="F1" s="10" t="s">
        <v>285</v>
      </c>
    </row>
    <row r="2" ht="15">
      <c r="F2" s="11" t="s">
        <v>154</v>
      </c>
    </row>
    <row r="3" spans="1:6" ht="15">
      <c r="A3" s="54"/>
      <c r="B3" s="54"/>
      <c r="C3" s="54"/>
      <c r="D3" s="54"/>
      <c r="E3" s="1"/>
      <c r="F3" s="11" t="s">
        <v>673</v>
      </c>
    </row>
    <row r="4" spans="1:6" ht="12.75">
      <c r="A4" s="54"/>
      <c r="B4" s="54"/>
      <c r="C4" s="54"/>
      <c r="D4" s="54"/>
      <c r="E4" s="54"/>
      <c r="F4" s="55" t="s">
        <v>286</v>
      </c>
    </row>
    <row r="5" spans="1:8" ht="46.5" customHeight="1">
      <c r="A5" s="210" t="s">
        <v>686</v>
      </c>
      <c r="B5" s="210"/>
      <c r="C5" s="210"/>
      <c r="D5" s="210"/>
      <c r="E5" s="210"/>
      <c r="F5" s="210"/>
      <c r="G5" s="210"/>
      <c r="H5" s="210"/>
    </row>
    <row r="6" spans="1:6" ht="12.75" hidden="1">
      <c r="A6" s="54"/>
      <c r="B6" s="54"/>
      <c r="C6" s="54"/>
      <c r="D6" s="54"/>
      <c r="E6" s="54"/>
      <c r="F6" s="54"/>
    </row>
    <row r="7" spans="1:8" ht="145.5" customHeight="1">
      <c r="A7" s="6" t="s">
        <v>19</v>
      </c>
      <c r="B7" s="6" t="s">
        <v>20</v>
      </c>
      <c r="C7" s="7" t="s">
        <v>21</v>
      </c>
      <c r="D7" s="8" t="s">
        <v>674</v>
      </c>
      <c r="E7" s="8" t="s">
        <v>687</v>
      </c>
      <c r="F7" s="56" t="s">
        <v>153</v>
      </c>
      <c r="G7" s="56" t="s">
        <v>688</v>
      </c>
      <c r="H7" s="56" t="s">
        <v>689</v>
      </c>
    </row>
    <row r="8" spans="1:8" ht="14.25">
      <c r="A8" s="57" t="s">
        <v>287</v>
      </c>
      <c r="B8" s="57" t="s">
        <v>288</v>
      </c>
      <c r="C8" s="58">
        <v>3</v>
      </c>
      <c r="D8" s="59">
        <v>4</v>
      </c>
      <c r="E8" s="59">
        <v>5</v>
      </c>
      <c r="F8" s="59">
        <v>6</v>
      </c>
      <c r="G8" s="60">
        <v>7</v>
      </c>
      <c r="H8" s="60">
        <v>8</v>
      </c>
    </row>
    <row r="9" spans="1:8" ht="47.25">
      <c r="A9" s="61" t="s">
        <v>116</v>
      </c>
      <c r="B9" s="62"/>
      <c r="C9" s="63" t="s">
        <v>246</v>
      </c>
      <c r="D9" s="64">
        <f>D10+D27+D59+D72+D85</f>
        <v>452515.4</v>
      </c>
      <c r="E9" s="64">
        <f>E10+E27+E59+E72+E85</f>
        <v>246506.90000000002</v>
      </c>
      <c r="F9" s="64">
        <f>F10+F27+F59+F72+F85</f>
        <v>230143.5</v>
      </c>
      <c r="G9" s="65">
        <f aca="true" t="shared" si="0" ref="G9:G86">F9/E9*100</f>
        <v>93.36188966718578</v>
      </c>
      <c r="H9" s="66">
        <f aca="true" t="shared" si="1" ref="H9:H85">F9-E9</f>
        <v>-16363.400000000023</v>
      </c>
    </row>
    <row r="10" spans="1:8" ht="47.25">
      <c r="A10" s="61" t="s">
        <v>117</v>
      </c>
      <c r="B10" s="62"/>
      <c r="C10" s="63" t="s">
        <v>247</v>
      </c>
      <c r="D10" s="67">
        <f>D11+D23</f>
        <v>171721.09999999998</v>
      </c>
      <c r="E10" s="67">
        <f>E11+E23</f>
        <v>93747.09999999999</v>
      </c>
      <c r="F10" s="67">
        <f>F11+F23</f>
        <v>90769.8</v>
      </c>
      <c r="G10" s="65">
        <f t="shared" si="0"/>
        <v>96.82411509262687</v>
      </c>
      <c r="H10" s="66">
        <f t="shared" si="1"/>
        <v>-2977.2999999999884</v>
      </c>
    </row>
    <row r="11" spans="1:8" ht="47.25">
      <c r="A11" s="61" t="s">
        <v>119</v>
      </c>
      <c r="B11" s="62"/>
      <c r="C11" s="63" t="s">
        <v>118</v>
      </c>
      <c r="D11" s="64">
        <f>D12+D15+D17+D19+D21</f>
        <v>168071.09999999998</v>
      </c>
      <c r="E11" s="64">
        <f>E12+E15+E17+E19+E21</f>
        <v>91667.09999999999</v>
      </c>
      <c r="F11" s="64">
        <f>F12+F15+F17+F19+F21</f>
        <v>89238.8</v>
      </c>
      <c r="G11" s="65">
        <f t="shared" si="0"/>
        <v>97.35095797728958</v>
      </c>
      <c r="H11" s="66">
        <f t="shared" si="1"/>
        <v>-2428.2999999999884</v>
      </c>
    </row>
    <row r="12" spans="1:8" ht="47.25">
      <c r="A12" s="61" t="s">
        <v>120</v>
      </c>
      <c r="B12" s="62"/>
      <c r="C12" s="63" t="s">
        <v>158</v>
      </c>
      <c r="D12" s="66">
        <f>D13+D14</f>
        <v>123984.09999999999</v>
      </c>
      <c r="E12" s="66">
        <f>E13+E14</f>
        <v>74223.7</v>
      </c>
      <c r="F12" s="66">
        <f>F13+F14</f>
        <v>73133.6</v>
      </c>
      <c r="G12" s="65">
        <f t="shared" si="0"/>
        <v>98.53133163666054</v>
      </c>
      <c r="H12" s="66">
        <f t="shared" si="1"/>
        <v>-1090.0999999999913</v>
      </c>
    </row>
    <row r="13" spans="1:8" ht="110.25">
      <c r="A13" s="68" t="s">
        <v>120</v>
      </c>
      <c r="B13" s="69" t="s">
        <v>0</v>
      </c>
      <c r="C13" s="70" t="s">
        <v>40</v>
      </c>
      <c r="D13" s="66">
        <f>'Ведомственная (прил.3)'!F543</f>
        <v>1448.4</v>
      </c>
      <c r="E13" s="66">
        <f>'Ведомственная (прил.3)'!G543</f>
        <v>369.4</v>
      </c>
      <c r="F13" s="66">
        <f>'Ведомственная (прил.3)'!H543</f>
        <v>362.1</v>
      </c>
      <c r="G13" s="65">
        <f t="shared" si="0"/>
        <v>98.0238224147266</v>
      </c>
      <c r="H13" s="66">
        <f t="shared" si="1"/>
        <v>-7.2999999999999545</v>
      </c>
    </row>
    <row r="14" spans="1:8" ht="47.25">
      <c r="A14" s="68" t="s">
        <v>120</v>
      </c>
      <c r="B14" s="71" t="s">
        <v>4</v>
      </c>
      <c r="C14" s="70" t="s">
        <v>13</v>
      </c>
      <c r="D14" s="66">
        <f>'Ведомственная (прил.3)'!F544+'Ведомственная (прил.3)'!F712</f>
        <v>122535.7</v>
      </c>
      <c r="E14" s="66">
        <f>'Ведомственная (прил.3)'!G544+'Ведомственная (прил.3)'!G712</f>
        <v>73854.3</v>
      </c>
      <c r="F14" s="66">
        <f>'Ведомственная (прил.3)'!H544+'Ведомственная (прил.3)'!H712</f>
        <v>72771.5</v>
      </c>
      <c r="G14" s="65">
        <f t="shared" si="0"/>
        <v>98.53387006579169</v>
      </c>
      <c r="H14" s="66">
        <f t="shared" si="1"/>
        <v>-1082.800000000003</v>
      </c>
    </row>
    <row r="15" spans="1:8" ht="31.5">
      <c r="A15" s="61" t="s">
        <v>121</v>
      </c>
      <c r="B15" s="62"/>
      <c r="C15" s="63" t="s">
        <v>14</v>
      </c>
      <c r="D15" s="66">
        <f>D16</f>
        <v>29567.8</v>
      </c>
      <c r="E15" s="66">
        <f>E16</f>
        <v>15375.2</v>
      </c>
      <c r="F15" s="66">
        <f>F16</f>
        <v>15375.2</v>
      </c>
      <c r="G15" s="65">
        <f t="shared" si="0"/>
        <v>100</v>
      </c>
      <c r="H15" s="66">
        <f t="shared" si="1"/>
        <v>0</v>
      </c>
    </row>
    <row r="16" spans="1:8" ht="47.25">
      <c r="A16" s="68" t="s">
        <v>121</v>
      </c>
      <c r="B16" s="72" t="s">
        <v>4</v>
      </c>
      <c r="C16" s="70" t="s">
        <v>5</v>
      </c>
      <c r="D16" s="66">
        <f>'Ведомственная (прил.3)'!F539</f>
        <v>29567.8</v>
      </c>
      <c r="E16" s="66">
        <f>'Ведомственная (прил.3)'!G539</f>
        <v>15375.2</v>
      </c>
      <c r="F16" s="66">
        <f>'Ведомственная (прил.3)'!H539</f>
        <v>15375.2</v>
      </c>
      <c r="G16" s="65">
        <f t="shared" si="0"/>
        <v>100</v>
      </c>
      <c r="H16" s="66">
        <f t="shared" si="1"/>
        <v>0</v>
      </c>
    </row>
    <row r="17" spans="1:8" ht="94.5">
      <c r="A17" s="61" t="s">
        <v>210</v>
      </c>
      <c r="B17" s="62"/>
      <c r="C17" s="63" t="s">
        <v>248</v>
      </c>
      <c r="D17" s="66">
        <f>D18</f>
        <v>992.9</v>
      </c>
      <c r="E17" s="66">
        <f>E18</f>
        <v>574.9</v>
      </c>
      <c r="F17" s="66">
        <f>F18</f>
        <v>470</v>
      </c>
      <c r="G17" s="65">
        <f t="shared" si="0"/>
        <v>81.75334840841886</v>
      </c>
      <c r="H17" s="66">
        <f t="shared" si="1"/>
        <v>-104.89999999999998</v>
      </c>
    </row>
    <row r="18" spans="1:8" ht="47.25">
      <c r="A18" s="68" t="s">
        <v>210</v>
      </c>
      <c r="B18" s="69" t="s">
        <v>4</v>
      </c>
      <c r="C18" s="73" t="s">
        <v>13</v>
      </c>
      <c r="D18" s="66">
        <f>'Ведомственная (прил.3)'!F541</f>
        <v>992.9</v>
      </c>
      <c r="E18" s="66">
        <f>'Ведомственная (прил.3)'!G541</f>
        <v>574.9</v>
      </c>
      <c r="F18" s="66">
        <f>'Ведомственная (прил.3)'!H541</f>
        <v>470</v>
      </c>
      <c r="G18" s="65">
        <f t="shared" si="0"/>
        <v>81.75334840841886</v>
      </c>
      <c r="H18" s="66">
        <f t="shared" si="1"/>
        <v>-104.89999999999998</v>
      </c>
    </row>
    <row r="19" spans="1:8" ht="94.5">
      <c r="A19" s="68" t="s">
        <v>574</v>
      </c>
      <c r="B19" s="69"/>
      <c r="C19" s="139" t="s">
        <v>23</v>
      </c>
      <c r="D19" s="66">
        <f>D20</f>
        <v>13006.3</v>
      </c>
      <c r="E19" s="66">
        <f>E20</f>
        <v>973.3</v>
      </c>
      <c r="F19" s="66">
        <f>F20</f>
        <v>0</v>
      </c>
      <c r="G19" s="65">
        <f t="shared" si="0"/>
        <v>0</v>
      </c>
      <c r="H19" s="66">
        <f t="shared" si="1"/>
        <v>-973.3</v>
      </c>
    </row>
    <row r="20" spans="1:8" ht="47.25">
      <c r="A20" s="68" t="s">
        <v>574</v>
      </c>
      <c r="B20" s="69" t="s">
        <v>4</v>
      </c>
      <c r="C20" s="144" t="s">
        <v>13</v>
      </c>
      <c r="D20" s="66">
        <f>'Ведомственная (прил.3)'!F548</f>
        <v>13006.3</v>
      </c>
      <c r="E20" s="66">
        <f>'Ведомственная (прил.3)'!G548</f>
        <v>973.3</v>
      </c>
      <c r="F20" s="66">
        <f>'Ведомственная (прил.3)'!H548</f>
        <v>0</v>
      </c>
      <c r="G20" s="65">
        <f t="shared" si="0"/>
        <v>0</v>
      </c>
      <c r="H20" s="66">
        <f t="shared" si="1"/>
        <v>-973.3</v>
      </c>
    </row>
    <row r="21" spans="1:8" ht="110.25">
      <c r="A21" s="68" t="s">
        <v>272</v>
      </c>
      <c r="B21" s="69"/>
      <c r="C21" s="116" t="s">
        <v>273</v>
      </c>
      <c r="D21" s="66">
        <f>D22</f>
        <v>520</v>
      </c>
      <c r="E21" s="66">
        <f>E22</f>
        <v>520</v>
      </c>
      <c r="F21" s="66">
        <f>F22</f>
        <v>260</v>
      </c>
      <c r="G21" s="65">
        <f t="shared" si="0"/>
        <v>50</v>
      </c>
      <c r="H21" s="66">
        <f t="shared" si="1"/>
        <v>-260</v>
      </c>
    </row>
    <row r="22" spans="1:8" ht="47.25">
      <c r="A22" s="68" t="s">
        <v>272</v>
      </c>
      <c r="B22" s="69" t="s">
        <v>4</v>
      </c>
      <c r="C22" s="116" t="s">
        <v>13</v>
      </c>
      <c r="D22" s="66">
        <f>'Ведомственная (прил.3)'!F546</f>
        <v>520</v>
      </c>
      <c r="E22" s="66">
        <f>'Ведомственная (прил.3)'!G546</f>
        <v>520</v>
      </c>
      <c r="F22" s="66">
        <f>'Ведомственная (прил.3)'!H546</f>
        <v>260</v>
      </c>
      <c r="G22" s="65">
        <f t="shared" si="0"/>
        <v>50</v>
      </c>
      <c r="H22" s="66">
        <f t="shared" si="1"/>
        <v>-260</v>
      </c>
    </row>
    <row r="23" spans="1:8" ht="110.25">
      <c r="A23" s="61" t="s">
        <v>122</v>
      </c>
      <c r="B23" s="62"/>
      <c r="C23" s="63" t="s">
        <v>49</v>
      </c>
      <c r="D23" s="66">
        <f>D24</f>
        <v>3650</v>
      </c>
      <c r="E23" s="66">
        <f>E24</f>
        <v>2080</v>
      </c>
      <c r="F23" s="66">
        <f>F24</f>
        <v>1531</v>
      </c>
      <c r="G23" s="65">
        <f t="shared" si="0"/>
        <v>73.60576923076924</v>
      </c>
      <c r="H23" s="66">
        <f t="shared" si="1"/>
        <v>-549</v>
      </c>
    </row>
    <row r="24" spans="1:8" ht="141.75">
      <c r="A24" s="61" t="s">
        <v>169</v>
      </c>
      <c r="B24" s="62"/>
      <c r="C24" s="74" t="s">
        <v>50</v>
      </c>
      <c r="D24" s="66">
        <f>D25+D26</f>
        <v>3650</v>
      </c>
      <c r="E24" s="66">
        <f>E25+E26</f>
        <v>2080</v>
      </c>
      <c r="F24" s="66">
        <f>F25+F26</f>
        <v>1531</v>
      </c>
      <c r="G24" s="65">
        <f t="shared" si="0"/>
        <v>73.60576923076924</v>
      </c>
      <c r="H24" s="66">
        <f t="shared" si="1"/>
        <v>-549</v>
      </c>
    </row>
    <row r="25" spans="1:8" ht="31.5">
      <c r="A25" s="75" t="s">
        <v>169</v>
      </c>
      <c r="B25" s="69" t="s">
        <v>2</v>
      </c>
      <c r="C25" s="76" t="s">
        <v>3</v>
      </c>
      <c r="D25" s="66">
        <f>'Ведомственная (прил.3)'!F669</f>
        <v>1700</v>
      </c>
      <c r="E25" s="66">
        <f>'Ведомственная (прил.3)'!G669</f>
        <v>990</v>
      </c>
      <c r="F25" s="66">
        <f>'Ведомственная (прил.3)'!H669</f>
        <v>441</v>
      </c>
      <c r="G25" s="65">
        <f t="shared" si="0"/>
        <v>44.54545454545455</v>
      </c>
      <c r="H25" s="66">
        <f t="shared" si="1"/>
        <v>-549</v>
      </c>
    </row>
    <row r="26" spans="1:8" ht="47.25">
      <c r="A26" s="75" t="s">
        <v>169</v>
      </c>
      <c r="B26" s="69" t="s">
        <v>4</v>
      </c>
      <c r="C26" s="77" t="s">
        <v>5</v>
      </c>
      <c r="D26" s="66">
        <f>'Ведомственная (прил.3)'!F670</f>
        <v>1950</v>
      </c>
      <c r="E26" s="66">
        <f>'Ведомственная (прил.3)'!G670</f>
        <v>1090</v>
      </c>
      <c r="F26" s="66">
        <f>'Ведомственная (прил.3)'!H670</f>
        <v>1090</v>
      </c>
      <c r="G26" s="65">
        <f t="shared" si="0"/>
        <v>100</v>
      </c>
      <c r="H26" s="66">
        <f t="shared" si="1"/>
        <v>0</v>
      </c>
    </row>
    <row r="27" spans="1:8" ht="78.75">
      <c r="A27" s="61" t="s">
        <v>123</v>
      </c>
      <c r="B27" s="62"/>
      <c r="C27" s="63" t="s">
        <v>250</v>
      </c>
      <c r="D27" s="66">
        <f>D28+D54</f>
        <v>230015.59999999998</v>
      </c>
      <c r="E27" s="66">
        <f>E28+E54</f>
        <v>126994.1</v>
      </c>
      <c r="F27" s="66">
        <f>F28+F54</f>
        <v>117867.8</v>
      </c>
      <c r="G27" s="65">
        <f t="shared" si="0"/>
        <v>92.81360315164248</v>
      </c>
      <c r="H27" s="66">
        <f t="shared" si="1"/>
        <v>-9126.300000000003</v>
      </c>
    </row>
    <row r="28" spans="1:8" ht="47.25">
      <c r="A28" s="61" t="s">
        <v>124</v>
      </c>
      <c r="B28" s="62"/>
      <c r="C28" s="63" t="s">
        <v>118</v>
      </c>
      <c r="D28" s="66">
        <f>D29+D31+D33+D38+D42+D44+D47+D50+D52</f>
        <v>224431.59999999998</v>
      </c>
      <c r="E28" s="66">
        <f>E29+E31+E33+E38+E42+E44+E47+E50</f>
        <v>123399.1</v>
      </c>
      <c r="F28" s="66">
        <f>F29+F31+F33+F38+F42+F44+F47+F50</f>
        <v>114804.8</v>
      </c>
      <c r="G28" s="65">
        <f t="shared" si="0"/>
        <v>93.03536249454008</v>
      </c>
      <c r="H28" s="66">
        <f t="shared" si="1"/>
        <v>-8594.300000000003</v>
      </c>
    </row>
    <row r="29" spans="1:8" ht="63">
      <c r="A29" s="61" t="s">
        <v>125</v>
      </c>
      <c r="B29" s="62"/>
      <c r="C29" s="63" t="s">
        <v>42</v>
      </c>
      <c r="D29" s="66">
        <f>D30</f>
        <v>24203.5</v>
      </c>
      <c r="E29" s="66">
        <f>E30</f>
        <v>12145.5</v>
      </c>
      <c r="F29" s="66">
        <f>F30</f>
        <v>12145.5</v>
      </c>
      <c r="G29" s="65">
        <f t="shared" si="0"/>
        <v>100</v>
      </c>
      <c r="H29" s="66">
        <f t="shared" si="1"/>
        <v>0</v>
      </c>
    </row>
    <row r="30" spans="1:8" ht="47.25">
      <c r="A30" s="68" t="s">
        <v>125</v>
      </c>
      <c r="B30" s="75" t="s">
        <v>4</v>
      </c>
      <c r="C30" s="78" t="s">
        <v>13</v>
      </c>
      <c r="D30" s="66">
        <f>'Ведомственная (прил.3)'!F554</f>
        <v>24203.5</v>
      </c>
      <c r="E30" s="66">
        <f>'Ведомственная (прил.3)'!G554</f>
        <v>12145.5</v>
      </c>
      <c r="F30" s="66">
        <f>'Ведомственная (прил.3)'!H554</f>
        <v>12145.5</v>
      </c>
      <c r="G30" s="65">
        <f t="shared" si="0"/>
        <v>100</v>
      </c>
      <c r="H30" s="66">
        <f t="shared" si="1"/>
        <v>0</v>
      </c>
    </row>
    <row r="31" spans="1:8" ht="78.75">
      <c r="A31" s="61" t="s">
        <v>211</v>
      </c>
      <c r="B31" s="62"/>
      <c r="C31" s="63" t="s">
        <v>251</v>
      </c>
      <c r="D31" s="66">
        <f>D32</f>
        <v>1624.3</v>
      </c>
      <c r="E31" s="66">
        <f>E32</f>
        <v>1549.5</v>
      </c>
      <c r="F31" s="66">
        <f>F32</f>
        <v>1549.5</v>
      </c>
      <c r="G31" s="65">
        <f t="shared" si="0"/>
        <v>100</v>
      </c>
      <c r="H31" s="66">
        <f t="shared" si="1"/>
        <v>0</v>
      </c>
    </row>
    <row r="32" spans="1:8" ht="47.25">
      <c r="A32" s="75" t="s">
        <v>211</v>
      </c>
      <c r="B32" s="71" t="s">
        <v>4</v>
      </c>
      <c r="C32" s="70" t="s">
        <v>13</v>
      </c>
      <c r="D32" s="66">
        <f>'Ведомственная (прил.3)'!F556</f>
        <v>1624.3</v>
      </c>
      <c r="E32" s="66">
        <f>'Ведомственная (прил.3)'!G556</f>
        <v>1549.5</v>
      </c>
      <c r="F32" s="66">
        <f>'Ведомственная (прил.3)'!H556</f>
        <v>1549.5</v>
      </c>
      <c r="G32" s="65">
        <f t="shared" si="0"/>
        <v>100</v>
      </c>
      <c r="H32" s="66">
        <f t="shared" si="1"/>
        <v>0</v>
      </c>
    </row>
    <row r="33" spans="1:8" ht="47.25">
      <c r="A33" s="61" t="s">
        <v>160</v>
      </c>
      <c r="B33" s="62"/>
      <c r="C33" s="63" t="s">
        <v>158</v>
      </c>
      <c r="D33" s="66">
        <f>D34+D35+D37+D36</f>
        <v>144923.1</v>
      </c>
      <c r="E33" s="66">
        <f>E34+E35+E37+E36</f>
        <v>86737.7</v>
      </c>
      <c r="F33" s="66">
        <f>F34+F35+F37+F36</f>
        <v>83411.3</v>
      </c>
      <c r="G33" s="65">
        <f t="shared" si="0"/>
        <v>96.1649893875443</v>
      </c>
      <c r="H33" s="66">
        <f t="shared" si="1"/>
        <v>-3326.399999999994</v>
      </c>
    </row>
    <row r="34" spans="1:8" ht="110.25">
      <c r="A34" s="68" t="s">
        <v>160</v>
      </c>
      <c r="B34" s="69" t="s">
        <v>0</v>
      </c>
      <c r="C34" s="79" t="s">
        <v>40</v>
      </c>
      <c r="D34" s="66">
        <f>'Ведомственная (прил.3)'!F558</f>
        <v>16400.4</v>
      </c>
      <c r="E34" s="66">
        <f>'Ведомственная (прил.3)'!G558</f>
        <v>9345.1</v>
      </c>
      <c r="F34" s="66">
        <f>'Ведомственная (прил.3)'!H558</f>
        <v>7468.8</v>
      </c>
      <c r="G34" s="65">
        <f t="shared" si="0"/>
        <v>79.92209821189714</v>
      </c>
      <c r="H34" s="66">
        <f t="shared" si="1"/>
        <v>-1876.3000000000002</v>
      </c>
    </row>
    <row r="35" spans="1:8" ht="47.25">
      <c r="A35" s="68" t="s">
        <v>160</v>
      </c>
      <c r="B35" s="75" t="s">
        <v>1</v>
      </c>
      <c r="C35" s="80" t="s">
        <v>41</v>
      </c>
      <c r="D35" s="66">
        <f>'Ведомственная (прил.3)'!F559</f>
        <v>945</v>
      </c>
      <c r="E35" s="66">
        <f>'Ведомственная (прил.3)'!G559</f>
        <v>484.6</v>
      </c>
      <c r="F35" s="66">
        <f>'Ведомственная (прил.3)'!H559</f>
        <v>332.6</v>
      </c>
      <c r="G35" s="65">
        <f t="shared" si="0"/>
        <v>68.63392488650433</v>
      </c>
      <c r="H35" s="66">
        <f t="shared" si="1"/>
        <v>-152</v>
      </c>
    </row>
    <row r="36" spans="1:8" ht="31.5">
      <c r="A36" s="68" t="s">
        <v>160</v>
      </c>
      <c r="B36" s="75">
        <v>300</v>
      </c>
      <c r="C36" s="81" t="s">
        <v>3</v>
      </c>
      <c r="D36" s="66">
        <f>'Ведомственная (прил.3)'!F560</f>
        <v>51.5</v>
      </c>
      <c r="E36" s="66">
        <f>'Ведомственная (прил.3)'!G560</f>
        <v>51.5</v>
      </c>
      <c r="F36" s="66">
        <f>'Ведомственная (прил.3)'!H560</f>
        <v>51.5</v>
      </c>
      <c r="G36" s="65">
        <f t="shared" si="0"/>
        <v>100</v>
      </c>
      <c r="H36" s="66">
        <f t="shared" si="1"/>
        <v>0</v>
      </c>
    </row>
    <row r="37" spans="1:8" ht="47.25">
      <c r="A37" s="68" t="s">
        <v>160</v>
      </c>
      <c r="B37" s="69" t="s">
        <v>4</v>
      </c>
      <c r="C37" s="70" t="s">
        <v>13</v>
      </c>
      <c r="D37" s="66">
        <f>'Ведомственная (прил.3)'!F561+'Ведомственная (прил.3)'!F674</f>
        <v>127526.2</v>
      </c>
      <c r="E37" s="66">
        <f>'Ведомственная (прил.3)'!G561+'Ведомственная (прил.3)'!G674</f>
        <v>76856.5</v>
      </c>
      <c r="F37" s="66">
        <f>'Ведомственная (прил.3)'!H561+'Ведомственная (прил.3)'!H674</f>
        <v>75558.40000000001</v>
      </c>
      <c r="G37" s="65">
        <f t="shared" si="0"/>
        <v>98.3110081775777</v>
      </c>
      <c r="H37" s="66">
        <f t="shared" si="1"/>
        <v>-1298.0999999999913</v>
      </c>
    </row>
    <row r="38" spans="1:8" ht="283.5">
      <c r="A38" s="68" t="s">
        <v>161</v>
      </c>
      <c r="B38" s="69"/>
      <c r="C38" s="74" t="s">
        <v>162</v>
      </c>
      <c r="D38" s="66">
        <f>D40+D41+D39</f>
        <v>3727.2999999999997</v>
      </c>
      <c r="E38" s="66">
        <f>E40+E41+E39</f>
        <v>1703</v>
      </c>
      <c r="F38" s="66">
        <f>F40+F41+F39</f>
        <v>1530.7</v>
      </c>
      <c r="G38" s="65">
        <f t="shared" si="0"/>
        <v>89.8825601879037</v>
      </c>
      <c r="H38" s="66">
        <f t="shared" si="1"/>
        <v>-172.29999999999995</v>
      </c>
    </row>
    <row r="39" spans="1:8" ht="110.25">
      <c r="A39" s="68" t="s">
        <v>161</v>
      </c>
      <c r="B39" s="69" t="s">
        <v>0</v>
      </c>
      <c r="C39" s="73" t="s">
        <v>40</v>
      </c>
      <c r="D39" s="66">
        <f>'Ведомственная (прил.3)'!F563</f>
        <v>9.2</v>
      </c>
      <c r="E39" s="66">
        <f>'Ведомственная (прил.3)'!G563</f>
        <v>5</v>
      </c>
      <c r="F39" s="66">
        <f>'Ведомственная (прил.3)'!H563</f>
        <v>0</v>
      </c>
      <c r="G39" s="65">
        <v>0</v>
      </c>
      <c r="H39" s="66">
        <f t="shared" si="1"/>
        <v>-5</v>
      </c>
    </row>
    <row r="40" spans="1:8" ht="47.25">
      <c r="A40" s="68" t="s">
        <v>161</v>
      </c>
      <c r="B40" s="69" t="s">
        <v>1</v>
      </c>
      <c r="C40" s="70" t="s">
        <v>41</v>
      </c>
      <c r="D40" s="66">
        <f>'Ведомственная (прил.3)'!F564</f>
        <v>3660.6</v>
      </c>
      <c r="E40" s="66">
        <f>'Ведомственная (прил.3)'!G564</f>
        <v>1669.1</v>
      </c>
      <c r="F40" s="66">
        <f>'Ведомственная (прил.3)'!H564</f>
        <v>1502</v>
      </c>
      <c r="G40" s="65">
        <f t="shared" si="0"/>
        <v>89.9886166197352</v>
      </c>
      <c r="H40" s="66">
        <f t="shared" si="1"/>
        <v>-167.0999999999999</v>
      </c>
    </row>
    <row r="41" spans="1:8" ht="31.5">
      <c r="A41" s="68" t="s">
        <v>161</v>
      </c>
      <c r="B41" s="69" t="s">
        <v>6</v>
      </c>
      <c r="C41" s="70" t="s">
        <v>7</v>
      </c>
      <c r="D41" s="66">
        <f>'Ведомственная (прил.3)'!F565</f>
        <v>57.5</v>
      </c>
      <c r="E41" s="66">
        <f>'Ведомственная (прил.3)'!G565</f>
        <v>28.9</v>
      </c>
      <c r="F41" s="66">
        <f>'Ведомственная (прил.3)'!H565</f>
        <v>28.7</v>
      </c>
      <c r="G41" s="65">
        <f t="shared" si="0"/>
        <v>99.30795847750865</v>
      </c>
      <c r="H41" s="66">
        <f t="shared" si="1"/>
        <v>-0.1999999999999993</v>
      </c>
    </row>
    <row r="42" spans="1:8" ht="47.25">
      <c r="A42" s="68" t="s">
        <v>208</v>
      </c>
      <c r="B42" s="69"/>
      <c r="C42" s="82" t="s">
        <v>209</v>
      </c>
      <c r="D42" s="66">
        <f>D43</f>
        <v>721.1</v>
      </c>
      <c r="E42" s="66">
        <f>E43</f>
        <v>721.1</v>
      </c>
      <c r="F42" s="66">
        <f>F43</f>
        <v>721.1</v>
      </c>
      <c r="G42" s="65">
        <f t="shared" si="0"/>
        <v>100</v>
      </c>
      <c r="H42" s="66">
        <f t="shared" si="1"/>
        <v>0</v>
      </c>
    </row>
    <row r="43" spans="1:8" ht="47.25">
      <c r="A43" s="68" t="s">
        <v>208</v>
      </c>
      <c r="B43" s="69" t="s">
        <v>4</v>
      </c>
      <c r="C43" s="70" t="s">
        <v>5</v>
      </c>
      <c r="D43" s="66">
        <f>'Ведомственная (прил.3)'!F724</f>
        <v>721.1</v>
      </c>
      <c r="E43" s="66">
        <f>'Ведомственная (прил.3)'!G724</f>
        <v>721.1</v>
      </c>
      <c r="F43" s="66">
        <f>'Ведомственная (прил.3)'!H724</f>
        <v>721.1</v>
      </c>
      <c r="G43" s="65">
        <f t="shared" si="0"/>
        <v>100</v>
      </c>
      <c r="H43" s="66">
        <f t="shared" si="1"/>
        <v>0</v>
      </c>
    </row>
    <row r="44" spans="1:8" ht="78.75">
      <c r="A44" s="20" t="s">
        <v>279</v>
      </c>
      <c r="B44" s="24"/>
      <c r="C44" s="140" t="s">
        <v>280</v>
      </c>
      <c r="D44" s="66">
        <f>D45+D46</f>
        <v>13116.3</v>
      </c>
      <c r="E44" s="66">
        <f>E45+E46</f>
        <v>8323.5</v>
      </c>
      <c r="F44" s="66">
        <f>F45+F46</f>
        <v>8222.5</v>
      </c>
      <c r="G44" s="65">
        <f t="shared" si="0"/>
        <v>98.7865681504175</v>
      </c>
      <c r="H44" s="66">
        <f t="shared" si="1"/>
        <v>-101</v>
      </c>
    </row>
    <row r="45" spans="1:8" ht="110.25">
      <c r="A45" s="20" t="s">
        <v>279</v>
      </c>
      <c r="B45" s="21" t="s">
        <v>0</v>
      </c>
      <c r="C45" s="139" t="s">
        <v>40</v>
      </c>
      <c r="D45" s="66">
        <f>'Ведомственная (прил.3)'!F569</f>
        <v>898.4</v>
      </c>
      <c r="E45" s="66">
        <f>'Ведомственная (прил.3)'!G569</f>
        <v>573.9</v>
      </c>
      <c r="F45" s="66">
        <f>'Ведомственная (прил.3)'!H569</f>
        <v>472.9</v>
      </c>
      <c r="G45" s="65">
        <f t="shared" si="0"/>
        <v>82.40111517686009</v>
      </c>
      <c r="H45" s="66">
        <f t="shared" si="1"/>
        <v>-101</v>
      </c>
    </row>
    <row r="46" spans="1:8" ht="47.25">
      <c r="A46" s="20" t="s">
        <v>279</v>
      </c>
      <c r="B46" s="21" t="s">
        <v>4</v>
      </c>
      <c r="C46" s="140" t="s">
        <v>13</v>
      </c>
      <c r="D46" s="66">
        <f>'Ведомственная (прил.3)'!F570</f>
        <v>12217.9</v>
      </c>
      <c r="E46" s="66">
        <f>'Ведомственная (прил.3)'!G570</f>
        <v>7749.6</v>
      </c>
      <c r="F46" s="66">
        <f>'Ведомственная (прил.3)'!H570</f>
        <v>7749.6</v>
      </c>
      <c r="G46" s="65">
        <f t="shared" si="0"/>
        <v>100</v>
      </c>
      <c r="H46" s="66">
        <f t="shared" si="1"/>
        <v>0</v>
      </c>
    </row>
    <row r="47" spans="1:8" ht="78.75">
      <c r="A47" s="20" t="s">
        <v>281</v>
      </c>
      <c r="B47" s="21"/>
      <c r="C47" s="140" t="s">
        <v>282</v>
      </c>
      <c r="D47" s="66">
        <f>D48+D49</f>
        <v>16843.8</v>
      </c>
      <c r="E47" s="66">
        <f>E48+E49</f>
        <v>9639.699999999999</v>
      </c>
      <c r="F47" s="66">
        <f>F48+F49</f>
        <v>7057.5</v>
      </c>
      <c r="G47" s="65">
        <f t="shared" si="0"/>
        <v>73.21285932134818</v>
      </c>
      <c r="H47" s="66">
        <f t="shared" si="1"/>
        <v>-2582.199999999999</v>
      </c>
    </row>
    <row r="48" spans="1:8" ht="47.25">
      <c r="A48" s="20" t="s">
        <v>281</v>
      </c>
      <c r="B48" s="21" t="s">
        <v>1</v>
      </c>
      <c r="C48" s="139" t="s">
        <v>41</v>
      </c>
      <c r="D48" s="66">
        <f>'Ведомственная (прил.3)'!F572</f>
        <v>258.6</v>
      </c>
      <c r="E48" s="66">
        <f>'Ведомственная (прил.3)'!G572</f>
        <v>141.4</v>
      </c>
      <c r="F48" s="66">
        <f>'Ведомственная (прил.3)'!H572</f>
        <v>106.1</v>
      </c>
      <c r="G48" s="65">
        <f t="shared" si="0"/>
        <v>75.03536067892503</v>
      </c>
      <c r="H48" s="66">
        <f t="shared" si="1"/>
        <v>-35.30000000000001</v>
      </c>
    </row>
    <row r="49" spans="1:8" ht="47.25">
      <c r="A49" s="20" t="s">
        <v>281</v>
      </c>
      <c r="B49" s="25">
        <v>600</v>
      </c>
      <c r="C49" s="140" t="s">
        <v>13</v>
      </c>
      <c r="D49" s="66">
        <f>'Ведомственная (прил.3)'!F573</f>
        <v>16585.2</v>
      </c>
      <c r="E49" s="66">
        <f>'Ведомственная (прил.3)'!G573</f>
        <v>9498.3</v>
      </c>
      <c r="F49" s="66">
        <f>'Ведомственная (прил.3)'!H573</f>
        <v>6951.4</v>
      </c>
      <c r="G49" s="65">
        <f t="shared" si="0"/>
        <v>73.18572797237401</v>
      </c>
      <c r="H49" s="66">
        <f t="shared" si="1"/>
        <v>-2546.8999999999996</v>
      </c>
    </row>
    <row r="50" spans="1:8" ht="94.5">
      <c r="A50" s="24" t="s">
        <v>276</v>
      </c>
      <c r="B50" s="24"/>
      <c r="C50" s="203" t="s">
        <v>23</v>
      </c>
      <c r="D50" s="66">
        <f>D51</f>
        <v>10625.2</v>
      </c>
      <c r="E50" s="66">
        <f>E51</f>
        <v>2579.1</v>
      </c>
      <c r="F50" s="66">
        <f>F51</f>
        <v>166.7</v>
      </c>
      <c r="G50" s="65">
        <v>0</v>
      </c>
      <c r="H50" s="66">
        <f t="shared" si="1"/>
        <v>-2412.4</v>
      </c>
    </row>
    <row r="51" spans="1:8" ht="47.25">
      <c r="A51" s="16" t="s">
        <v>276</v>
      </c>
      <c r="B51" s="17">
        <v>600</v>
      </c>
      <c r="C51" s="140" t="s">
        <v>13</v>
      </c>
      <c r="D51" s="66">
        <f>'Ведомственная (прил.3)'!F575</f>
        <v>10625.2</v>
      </c>
      <c r="E51" s="66">
        <f>'Ведомственная (прил.3)'!G575</f>
        <v>2579.1</v>
      </c>
      <c r="F51" s="66">
        <f>'Ведомственная (прил.3)'!H575</f>
        <v>166.7</v>
      </c>
      <c r="G51" s="65">
        <v>0</v>
      </c>
      <c r="H51" s="66">
        <f t="shared" si="1"/>
        <v>-2412.4</v>
      </c>
    </row>
    <row r="52" spans="1:8" ht="47.25">
      <c r="A52" s="23" t="s">
        <v>277</v>
      </c>
      <c r="B52" s="21"/>
      <c r="C52" s="140" t="s">
        <v>278</v>
      </c>
      <c r="D52" s="66">
        <f>D53</f>
        <v>8647</v>
      </c>
      <c r="E52" s="66">
        <f>E53</f>
        <v>0</v>
      </c>
      <c r="F52" s="66">
        <f>F53</f>
        <v>0</v>
      </c>
      <c r="G52" s="65">
        <v>0</v>
      </c>
      <c r="H52" s="66">
        <f t="shared" si="1"/>
        <v>0</v>
      </c>
    </row>
    <row r="53" spans="1:8" ht="47.25">
      <c r="A53" s="23" t="s">
        <v>277</v>
      </c>
      <c r="B53" s="17">
        <v>600</v>
      </c>
      <c r="C53" s="140" t="s">
        <v>13</v>
      </c>
      <c r="D53" s="66">
        <f>'Ведомственная (прил.3)'!F567</f>
        <v>8647</v>
      </c>
      <c r="E53" s="66">
        <f>'Ведомственная (прил.3)'!G567</f>
        <v>0</v>
      </c>
      <c r="F53" s="66">
        <f>'Ведомственная (прил.3)'!H567</f>
        <v>0</v>
      </c>
      <c r="G53" s="65">
        <v>0</v>
      </c>
      <c r="H53" s="66">
        <f t="shared" si="1"/>
        <v>0</v>
      </c>
    </row>
    <row r="54" spans="1:8" ht="110.25">
      <c r="A54" s="61" t="s">
        <v>126</v>
      </c>
      <c r="B54" s="62"/>
      <c r="C54" s="63" t="s">
        <v>49</v>
      </c>
      <c r="D54" s="66">
        <f>D55</f>
        <v>5584</v>
      </c>
      <c r="E54" s="66">
        <f>E55</f>
        <v>3595</v>
      </c>
      <c r="F54" s="66">
        <f>F55</f>
        <v>3063</v>
      </c>
      <c r="G54" s="65">
        <f t="shared" si="0"/>
        <v>85.20166898470097</v>
      </c>
      <c r="H54" s="66">
        <f t="shared" si="1"/>
        <v>-532</v>
      </c>
    </row>
    <row r="55" spans="1:8" ht="141.75">
      <c r="A55" s="61" t="s">
        <v>170</v>
      </c>
      <c r="B55" s="62"/>
      <c r="C55" s="74" t="s">
        <v>50</v>
      </c>
      <c r="D55" s="66">
        <f>D56+D57+D58</f>
        <v>5584</v>
      </c>
      <c r="E55" s="66">
        <f>E56+E57+E58</f>
        <v>3595</v>
      </c>
      <c r="F55" s="66">
        <f>F56+F57+F58</f>
        <v>3063</v>
      </c>
      <c r="G55" s="65">
        <f t="shared" si="0"/>
        <v>85.20166898470097</v>
      </c>
      <c r="H55" s="66">
        <f t="shared" si="1"/>
        <v>-532</v>
      </c>
    </row>
    <row r="56" spans="1:8" ht="110.25">
      <c r="A56" s="68" t="s">
        <v>170</v>
      </c>
      <c r="B56" s="69" t="s">
        <v>0</v>
      </c>
      <c r="C56" s="70" t="s">
        <v>40</v>
      </c>
      <c r="D56" s="66">
        <f>'Ведомственная (прил.3)'!F677</f>
        <v>540</v>
      </c>
      <c r="E56" s="66">
        <f>'Ведомственная (прил.3)'!G677</f>
        <v>355</v>
      </c>
      <c r="F56" s="66">
        <f>'Ведомственная (прил.3)'!H677</f>
        <v>323.5</v>
      </c>
      <c r="G56" s="65">
        <f t="shared" si="0"/>
        <v>91.12676056338029</v>
      </c>
      <c r="H56" s="66">
        <f t="shared" si="1"/>
        <v>-31.5</v>
      </c>
    </row>
    <row r="57" spans="1:8" ht="31.5">
      <c r="A57" s="68" t="s">
        <v>170</v>
      </c>
      <c r="B57" s="71">
        <v>300</v>
      </c>
      <c r="C57" s="70" t="s">
        <v>3</v>
      </c>
      <c r="D57" s="66">
        <f>'Ведомственная (прил.3)'!F678</f>
        <v>2250</v>
      </c>
      <c r="E57" s="66">
        <f>'Ведомственная (прил.3)'!G678</f>
        <v>1512</v>
      </c>
      <c r="F57" s="66">
        <f>'Ведомственная (прил.3)'!H678</f>
        <v>1179.5</v>
      </c>
      <c r="G57" s="65">
        <f t="shared" si="0"/>
        <v>78.00925925925925</v>
      </c>
      <c r="H57" s="66">
        <f t="shared" si="1"/>
        <v>-332.5</v>
      </c>
    </row>
    <row r="58" spans="1:8" ht="47.25">
      <c r="A58" s="68" t="s">
        <v>170</v>
      </c>
      <c r="B58" s="71" t="s">
        <v>4</v>
      </c>
      <c r="C58" s="70" t="s">
        <v>5</v>
      </c>
      <c r="D58" s="66">
        <f>'Ведомственная (прил.3)'!F679</f>
        <v>2794</v>
      </c>
      <c r="E58" s="66">
        <f>'Ведомственная (прил.3)'!G679</f>
        <v>1728</v>
      </c>
      <c r="F58" s="66">
        <f>'Ведомственная (прил.3)'!H679</f>
        <v>1560</v>
      </c>
      <c r="G58" s="65">
        <f t="shared" si="0"/>
        <v>90.27777777777779</v>
      </c>
      <c r="H58" s="66">
        <f t="shared" si="1"/>
        <v>-168</v>
      </c>
    </row>
    <row r="59" spans="1:8" ht="63">
      <c r="A59" s="61" t="s">
        <v>127</v>
      </c>
      <c r="B59" s="62"/>
      <c r="C59" s="63" t="s">
        <v>253</v>
      </c>
      <c r="D59" s="83">
        <f>D60+D68+D65</f>
        <v>30565.4</v>
      </c>
      <c r="E59" s="83">
        <f>E60+E68+E65</f>
        <v>15012</v>
      </c>
      <c r="F59" s="83">
        <f>F60+F68+F65</f>
        <v>14180.3</v>
      </c>
      <c r="G59" s="65">
        <f t="shared" si="0"/>
        <v>94.45976552091659</v>
      </c>
      <c r="H59" s="66">
        <f t="shared" si="1"/>
        <v>-831.7000000000007</v>
      </c>
    </row>
    <row r="60" spans="1:8" ht="54" customHeight="1">
      <c r="A60" s="61" t="s">
        <v>128</v>
      </c>
      <c r="B60" s="62"/>
      <c r="C60" s="63" t="s">
        <v>118</v>
      </c>
      <c r="D60" s="66">
        <f>D61+D63</f>
        <v>30015.4</v>
      </c>
      <c r="E60" s="66">
        <f>E61+E63</f>
        <v>14573.5</v>
      </c>
      <c r="F60" s="66">
        <f>F61+F63</f>
        <v>13799.5</v>
      </c>
      <c r="G60" s="65">
        <f t="shared" si="0"/>
        <v>94.68899029059594</v>
      </c>
      <c r="H60" s="66">
        <f t="shared" si="1"/>
        <v>-774</v>
      </c>
    </row>
    <row r="61" spans="1:8" ht="31.5">
      <c r="A61" s="68" t="s">
        <v>129</v>
      </c>
      <c r="B61" s="71"/>
      <c r="C61" s="70" t="s">
        <v>18</v>
      </c>
      <c r="D61" s="66">
        <f>D62</f>
        <v>25575.7</v>
      </c>
      <c r="E61" s="66">
        <f>E62</f>
        <v>13799.5</v>
      </c>
      <c r="F61" s="66">
        <f>F62</f>
        <v>13799.5</v>
      </c>
      <c r="G61" s="65">
        <f t="shared" si="0"/>
        <v>100</v>
      </c>
      <c r="H61" s="66">
        <f t="shared" si="1"/>
        <v>0</v>
      </c>
    </row>
    <row r="62" spans="1:8" ht="47.25">
      <c r="A62" s="68" t="s">
        <v>129</v>
      </c>
      <c r="B62" s="71" t="s">
        <v>4</v>
      </c>
      <c r="C62" s="70" t="s">
        <v>5</v>
      </c>
      <c r="D62" s="66">
        <f>'Ведомственная (прил.3)'!F581</f>
        <v>25575.7</v>
      </c>
      <c r="E62" s="66">
        <f>'Ведомственная (прил.3)'!G581</f>
        <v>13799.5</v>
      </c>
      <c r="F62" s="66">
        <f>'Ведомственная (прил.3)'!H581</f>
        <v>13799.5</v>
      </c>
      <c r="G62" s="65">
        <f t="shared" si="0"/>
        <v>100</v>
      </c>
      <c r="H62" s="66">
        <f t="shared" si="1"/>
        <v>0</v>
      </c>
    </row>
    <row r="63" spans="1:8" ht="94.5">
      <c r="A63" s="18" t="s">
        <v>284</v>
      </c>
      <c r="B63" s="21"/>
      <c r="C63" s="203" t="s">
        <v>23</v>
      </c>
      <c r="D63" s="66">
        <f>D64</f>
        <v>4439.7</v>
      </c>
      <c r="E63" s="66">
        <f>E64</f>
        <v>774</v>
      </c>
      <c r="F63" s="66">
        <f>F64</f>
        <v>0</v>
      </c>
      <c r="G63" s="65">
        <v>0</v>
      </c>
      <c r="H63" s="66">
        <f t="shared" si="1"/>
        <v>-774</v>
      </c>
    </row>
    <row r="64" spans="1:8" ht="47.25">
      <c r="A64" s="18" t="s">
        <v>284</v>
      </c>
      <c r="B64" s="21" t="s">
        <v>4</v>
      </c>
      <c r="C64" s="140" t="s">
        <v>13</v>
      </c>
      <c r="D64" s="66">
        <f>'Ведомственная (прил.3)'!F583</f>
        <v>4439.7</v>
      </c>
      <c r="E64" s="66">
        <f>'Ведомственная (прил.3)'!G583</f>
        <v>774</v>
      </c>
      <c r="F64" s="66">
        <f>'Ведомственная (прил.3)'!H583</f>
        <v>0</v>
      </c>
      <c r="G64" s="65">
        <v>0</v>
      </c>
      <c r="H64" s="66">
        <f t="shared" si="1"/>
        <v>-774</v>
      </c>
    </row>
    <row r="65" spans="1:8" ht="63">
      <c r="A65" s="68" t="s">
        <v>254</v>
      </c>
      <c r="B65" s="71"/>
      <c r="C65" s="84" t="s">
        <v>255</v>
      </c>
      <c r="D65" s="66">
        <f aca="true" t="shared" si="2" ref="D65:F66">D66</f>
        <v>120</v>
      </c>
      <c r="E65" s="66">
        <f t="shared" si="2"/>
        <v>59.5</v>
      </c>
      <c r="F65" s="66">
        <f t="shared" si="2"/>
        <v>59.5</v>
      </c>
      <c r="G65" s="65">
        <f t="shared" si="0"/>
        <v>100</v>
      </c>
      <c r="H65" s="66">
        <f t="shared" si="1"/>
        <v>0</v>
      </c>
    </row>
    <row r="66" spans="1:8" ht="47.25">
      <c r="A66" s="68" t="s">
        <v>256</v>
      </c>
      <c r="B66" s="71"/>
      <c r="C66" s="85" t="s">
        <v>257</v>
      </c>
      <c r="D66" s="66">
        <f t="shared" si="2"/>
        <v>120</v>
      </c>
      <c r="E66" s="66">
        <f t="shared" si="2"/>
        <v>59.5</v>
      </c>
      <c r="F66" s="66">
        <f t="shared" si="2"/>
        <v>59.5</v>
      </c>
      <c r="G66" s="65">
        <f t="shared" si="0"/>
        <v>100</v>
      </c>
      <c r="H66" s="66">
        <f t="shared" si="1"/>
        <v>0</v>
      </c>
    </row>
    <row r="67" spans="1:8" ht="47.25">
      <c r="A67" s="68" t="s">
        <v>256</v>
      </c>
      <c r="B67" s="71" t="s">
        <v>4</v>
      </c>
      <c r="C67" s="73" t="s">
        <v>13</v>
      </c>
      <c r="D67" s="66">
        <f>'Ведомственная (прил.3)'!F586</f>
        <v>120</v>
      </c>
      <c r="E67" s="66">
        <f>'Ведомственная (прил.3)'!G586</f>
        <v>59.5</v>
      </c>
      <c r="F67" s="66">
        <f>'Ведомственная (прил.3)'!H586</f>
        <v>59.5</v>
      </c>
      <c r="G67" s="65">
        <f t="shared" si="0"/>
        <v>100</v>
      </c>
      <c r="H67" s="66">
        <f t="shared" si="1"/>
        <v>0</v>
      </c>
    </row>
    <row r="68" spans="1:8" ht="110.25">
      <c r="A68" s="68" t="s">
        <v>130</v>
      </c>
      <c r="B68" s="69"/>
      <c r="C68" s="70" t="s">
        <v>49</v>
      </c>
      <c r="D68" s="66">
        <f>D69</f>
        <v>430</v>
      </c>
      <c r="E68" s="66">
        <f>E69</f>
        <v>379</v>
      </c>
      <c r="F68" s="66">
        <f>F69</f>
        <v>321.3</v>
      </c>
      <c r="G68" s="65">
        <f t="shared" si="0"/>
        <v>84.77572559366754</v>
      </c>
      <c r="H68" s="66">
        <f t="shared" si="1"/>
        <v>-57.69999999999999</v>
      </c>
    </row>
    <row r="69" spans="1:8" ht="141.75">
      <c r="A69" s="68" t="s">
        <v>171</v>
      </c>
      <c r="B69" s="68"/>
      <c r="C69" s="70" t="s">
        <v>50</v>
      </c>
      <c r="D69" s="66">
        <f>D70+D71</f>
        <v>430</v>
      </c>
      <c r="E69" s="66">
        <f>E70+E71</f>
        <v>379</v>
      </c>
      <c r="F69" s="66">
        <f>F70+F71</f>
        <v>321.3</v>
      </c>
      <c r="G69" s="65">
        <f t="shared" si="0"/>
        <v>84.77572559366754</v>
      </c>
      <c r="H69" s="66">
        <f t="shared" si="1"/>
        <v>-57.69999999999999</v>
      </c>
    </row>
    <row r="70" spans="1:8" ht="31.5">
      <c r="A70" s="68" t="s">
        <v>171</v>
      </c>
      <c r="B70" s="69">
        <v>300</v>
      </c>
      <c r="C70" s="86" t="s">
        <v>3</v>
      </c>
      <c r="D70" s="66">
        <f>'Ведомственная (прил.3)'!F683</f>
        <v>30</v>
      </c>
      <c r="E70" s="66">
        <f>'Ведомственная (прил.3)'!G683</f>
        <v>16</v>
      </c>
      <c r="F70" s="66">
        <f>'Ведомственная (прил.3)'!H683</f>
        <v>8.3</v>
      </c>
      <c r="G70" s="65">
        <f t="shared" si="0"/>
        <v>51.87500000000001</v>
      </c>
      <c r="H70" s="66">
        <f t="shared" si="1"/>
        <v>-7.699999999999999</v>
      </c>
    </row>
    <row r="71" spans="1:8" ht="47.25">
      <c r="A71" s="68" t="s">
        <v>171</v>
      </c>
      <c r="B71" s="69" t="s">
        <v>4</v>
      </c>
      <c r="C71" s="70" t="s">
        <v>5</v>
      </c>
      <c r="D71" s="66">
        <f>'Ведомственная (прил.3)'!F684</f>
        <v>400</v>
      </c>
      <c r="E71" s="66">
        <f>'Ведомственная (прил.3)'!G684</f>
        <v>363</v>
      </c>
      <c r="F71" s="66">
        <f>'Ведомственная (прил.3)'!H684</f>
        <v>313</v>
      </c>
      <c r="G71" s="65">
        <f t="shared" si="0"/>
        <v>86.22589531680441</v>
      </c>
      <c r="H71" s="66">
        <f t="shared" si="1"/>
        <v>-50</v>
      </c>
    </row>
    <row r="72" spans="1:8" ht="68.25" customHeight="1">
      <c r="A72" s="61" t="s">
        <v>131</v>
      </c>
      <c r="B72" s="62"/>
      <c r="C72" s="63" t="s">
        <v>262</v>
      </c>
      <c r="D72" s="83">
        <f>D73+D77</f>
        <v>12538.399999999998</v>
      </c>
      <c r="E72" s="83">
        <f>E73+E77</f>
        <v>5928.699999999999</v>
      </c>
      <c r="F72" s="83">
        <f>F73+F77</f>
        <v>5421.9</v>
      </c>
      <c r="G72" s="65">
        <f t="shared" si="0"/>
        <v>91.45175164875944</v>
      </c>
      <c r="H72" s="66">
        <f t="shared" si="1"/>
        <v>-506.7999999999993</v>
      </c>
    </row>
    <row r="73" spans="1:8" ht="63">
      <c r="A73" s="61" t="s">
        <v>132</v>
      </c>
      <c r="B73" s="62"/>
      <c r="C73" s="63" t="s">
        <v>263</v>
      </c>
      <c r="D73" s="66">
        <f>D74</f>
        <v>3389.7</v>
      </c>
      <c r="E73" s="66">
        <f>E74</f>
        <v>1358.6</v>
      </c>
      <c r="F73" s="66">
        <f>F74</f>
        <v>1358.6</v>
      </c>
      <c r="G73" s="65">
        <f t="shared" si="0"/>
        <v>100</v>
      </c>
      <c r="H73" s="66">
        <f t="shared" si="1"/>
        <v>0</v>
      </c>
    </row>
    <row r="74" spans="1:8" ht="47.25">
      <c r="A74" s="61" t="s">
        <v>133</v>
      </c>
      <c r="B74" s="62"/>
      <c r="C74" s="63" t="s">
        <v>264</v>
      </c>
      <c r="D74" s="66">
        <f>D75+D76</f>
        <v>3389.7</v>
      </c>
      <c r="E74" s="66">
        <f>E75+E76</f>
        <v>1358.6</v>
      </c>
      <c r="F74" s="66">
        <f>F75+F76</f>
        <v>1358.6</v>
      </c>
      <c r="G74" s="65">
        <f t="shared" si="0"/>
        <v>100</v>
      </c>
      <c r="H74" s="66">
        <f t="shared" si="1"/>
        <v>0</v>
      </c>
    </row>
    <row r="75" spans="1:8" ht="110.25">
      <c r="A75" s="87" t="s">
        <v>133</v>
      </c>
      <c r="B75" s="68" t="s">
        <v>0</v>
      </c>
      <c r="C75" s="88" t="s">
        <v>40</v>
      </c>
      <c r="D75" s="66">
        <f>'Ведомственная (прил.3)'!F22+'Ведомственная (прил.3)'!F609</f>
        <v>3034.3999999999996</v>
      </c>
      <c r="E75" s="66">
        <f>'Ведомственная (прил.3)'!G22+'Ведомственная (прил.3)'!G609</f>
        <v>1191.1</v>
      </c>
      <c r="F75" s="66">
        <f>'Ведомственная (прил.3)'!H22+'Ведомственная (прил.3)'!H609</f>
        <v>1191.1</v>
      </c>
      <c r="G75" s="65">
        <f t="shared" si="0"/>
        <v>100</v>
      </c>
      <c r="H75" s="66">
        <f t="shared" si="1"/>
        <v>0</v>
      </c>
    </row>
    <row r="76" spans="1:8" ht="47.25">
      <c r="A76" s="87" t="s">
        <v>133</v>
      </c>
      <c r="B76" s="75" t="s">
        <v>1</v>
      </c>
      <c r="C76" s="78" t="s">
        <v>41</v>
      </c>
      <c r="D76" s="66">
        <f>'Ведомственная (прил.3)'!F23+'Ведомственная (прил.3)'!F610</f>
        <v>355.3</v>
      </c>
      <c r="E76" s="66">
        <f>'Ведомственная (прил.3)'!G23+'Ведомственная (прил.3)'!G610</f>
        <v>167.5</v>
      </c>
      <c r="F76" s="66">
        <f>'Ведомственная (прил.3)'!H23+'Ведомственная (прил.3)'!H610</f>
        <v>167.5</v>
      </c>
      <c r="G76" s="65">
        <f t="shared" si="0"/>
        <v>100</v>
      </c>
      <c r="H76" s="66">
        <f t="shared" si="1"/>
        <v>0</v>
      </c>
    </row>
    <row r="77" spans="1:8" ht="47.25">
      <c r="A77" s="61" t="s">
        <v>134</v>
      </c>
      <c r="B77" s="62"/>
      <c r="C77" s="63" t="s">
        <v>118</v>
      </c>
      <c r="D77" s="66">
        <f>D78+D82</f>
        <v>9148.699999999999</v>
      </c>
      <c r="E77" s="66">
        <f>E78+E82</f>
        <v>4570.099999999999</v>
      </c>
      <c r="F77" s="66">
        <f>F78+F82</f>
        <v>4063.3</v>
      </c>
      <c r="G77" s="65">
        <f t="shared" si="0"/>
        <v>88.91052712194482</v>
      </c>
      <c r="H77" s="66">
        <f t="shared" si="1"/>
        <v>-506.7999999999993</v>
      </c>
    </row>
    <row r="78" spans="1:8" ht="63">
      <c r="A78" s="61" t="s">
        <v>135</v>
      </c>
      <c r="B78" s="62"/>
      <c r="C78" s="63" t="s">
        <v>265</v>
      </c>
      <c r="D78" s="66">
        <f>D79+D80+D81</f>
        <v>9037.699999999999</v>
      </c>
      <c r="E78" s="66">
        <f>E79+E80+E81</f>
        <v>4516.099999999999</v>
      </c>
      <c r="F78" s="66">
        <f>F79+F80+F81</f>
        <v>4053.3</v>
      </c>
      <c r="G78" s="65">
        <f t="shared" si="0"/>
        <v>89.75221983569895</v>
      </c>
      <c r="H78" s="66">
        <f t="shared" si="1"/>
        <v>-462.7999999999993</v>
      </c>
    </row>
    <row r="79" spans="1:8" ht="110.25">
      <c r="A79" s="87" t="s">
        <v>135</v>
      </c>
      <c r="B79" s="69" t="s">
        <v>0</v>
      </c>
      <c r="C79" s="70" t="s">
        <v>40</v>
      </c>
      <c r="D79" s="66">
        <f>'Ведомственная (прил.3)'!F613</f>
        <v>7955.7</v>
      </c>
      <c r="E79" s="66">
        <f>'Ведомственная (прил.3)'!G613</f>
        <v>3950.3</v>
      </c>
      <c r="F79" s="66">
        <f>'Ведомственная (прил.3)'!H613</f>
        <v>3832.1</v>
      </c>
      <c r="G79" s="65">
        <f t="shared" si="0"/>
        <v>97.00782219071968</v>
      </c>
      <c r="H79" s="66">
        <f t="shared" si="1"/>
        <v>-118.20000000000027</v>
      </c>
    </row>
    <row r="80" spans="1:8" ht="47.25">
      <c r="A80" s="87" t="s">
        <v>135</v>
      </c>
      <c r="B80" s="69" t="s">
        <v>1</v>
      </c>
      <c r="C80" s="79" t="s">
        <v>41</v>
      </c>
      <c r="D80" s="66">
        <f>'Ведомственная (прил.3)'!F614</f>
        <v>1080.1</v>
      </c>
      <c r="E80" s="66">
        <f>'Ведомственная (прил.3)'!G614</f>
        <v>563.9</v>
      </c>
      <c r="F80" s="66">
        <f>'Ведомственная (прил.3)'!H614</f>
        <v>220.4</v>
      </c>
      <c r="G80" s="65">
        <f t="shared" si="0"/>
        <v>39.08494413903175</v>
      </c>
      <c r="H80" s="66">
        <f t="shared" si="1"/>
        <v>-343.5</v>
      </c>
    </row>
    <row r="81" spans="1:8" ht="15.75">
      <c r="A81" s="87" t="s">
        <v>135</v>
      </c>
      <c r="B81" s="75" t="s">
        <v>6</v>
      </c>
      <c r="C81" s="78" t="s">
        <v>7</v>
      </c>
      <c r="D81" s="66">
        <f>'Ведомственная (прил.3)'!F615</f>
        <v>1.9</v>
      </c>
      <c r="E81" s="66">
        <f>'Ведомственная (прил.3)'!G615</f>
        <v>1.9</v>
      </c>
      <c r="F81" s="66">
        <f>'Ведомственная (прил.3)'!H615</f>
        <v>0.8</v>
      </c>
      <c r="G81" s="65">
        <f t="shared" si="0"/>
        <v>42.10526315789474</v>
      </c>
      <c r="H81" s="66">
        <f t="shared" si="1"/>
        <v>-1.0999999999999999</v>
      </c>
    </row>
    <row r="82" spans="1:8" ht="47.25">
      <c r="A82" s="75" t="s">
        <v>168</v>
      </c>
      <c r="B82" s="68"/>
      <c r="C82" s="78" t="s">
        <v>158</v>
      </c>
      <c r="D82" s="66">
        <f>D83+D84</f>
        <v>111</v>
      </c>
      <c r="E82" s="66">
        <f>E83+E84</f>
        <v>54</v>
      </c>
      <c r="F82" s="66">
        <f>F83+F84</f>
        <v>10</v>
      </c>
      <c r="G82" s="65">
        <f t="shared" si="0"/>
        <v>18.51851851851852</v>
      </c>
      <c r="H82" s="66">
        <f t="shared" si="1"/>
        <v>-44</v>
      </c>
    </row>
    <row r="83" spans="1:8" ht="110.25">
      <c r="A83" s="75" t="s">
        <v>168</v>
      </c>
      <c r="B83" s="71" t="s">
        <v>0</v>
      </c>
      <c r="C83" s="70" t="s">
        <v>40</v>
      </c>
      <c r="D83" s="66">
        <f>'Ведомственная (прил.3)'!F617</f>
        <v>108</v>
      </c>
      <c r="E83" s="66">
        <f>'Ведомственная (прил.3)'!G617</f>
        <v>54</v>
      </c>
      <c r="F83" s="66">
        <f>'Ведомственная (прил.3)'!H617</f>
        <v>10</v>
      </c>
      <c r="G83" s="65">
        <f t="shared" si="0"/>
        <v>18.51851851851852</v>
      </c>
      <c r="H83" s="66">
        <f t="shared" si="1"/>
        <v>-44</v>
      </c>
    </row>
    <row r="84" spans="1:8" ht="47.25">
      <c r="A84" s="75" t="s">
        <v>168</v>
      </c>
      <c r="B84" s="68" t="s">
        <v>1</v>
      </c>
      <c r="C84" s="88" t="s">
        <v>41</v>
      </c>
      <c r="D84" s="66">
        <f>'Ведомственная (прил.3)'!F618</f>
        <v>3</v>
      </c>
      <c r="E84" s="66">
        <f>'Ведомственная (прил.3)'!G618</f>
        <v>0</v>
      </c>
      <c r="F84" s="66">
        <f>'Ведомственная (прил.3)'!H618</f>
        <v>0</v>
      </c>
      <c r="G84" s="65">
        <v>0</v>
      </c>
      <c r="H84" s="66">
        <f t="shared" si="1"/>
        <v>0</v>
      </c>
    </row>
    <row r="85" spans="1:8" ht="78.75">
      <c r="A85" s="61" t="s">
        <v>163</v>
      </c>
      <c r="B85" s="62"/>
      <c r="C85" s="63" t="s">
        <v>259</v>
      </c>
      <c r="D85" s="83">
        <f>D86+D96</f>
        <v>7674.900000000001</v>
      </c>
      <c r="E85" s="83">
        <f>E86+E96</f>
        <v>4825</v>
      </c>
      <c r="F85" s="83">
        <f>F86+F96</f>
        <v>1903.7</v>
      </c>
      <c r="G85" s="65">
        <f t="shared" si="0"/>
        <v>39.45492227979275</v>
      </c>
      <c r="H85" s="66">
        <f t="shared" si="1"/>
        <v>-2921.3</v>
      </c>
    </row>
    <row r="86" spans="1:8" ht="63">
      <c r="A86" s="61" t="s">
        <v>164</v>
      </c>
      <c r="B86" s="62"/>
      <c r="C86" s="63" t="s">
        <v>165</v>
      </c>
      <c r="D86" s="66">
        <f>D87+D90</f>
        <v>7640.700000000001</v>
      </c>
      <c r="E86" s="66">
        <f>E87+E90</f>
        <v>4825</v>
      </c>
      <c r="F86" s="66">
        <f>F87+F90</f>
        <v>1903.7</v>
      </c>
      <c r="G86" s="65">
        <f t="shared" si="0"/>
        <v>39.45492227979275</v>
      </c>
      <c r="H86" s="66">
        <f aca="true" t="shared" si="3" ref="H86:H99">F86-E86</f>
        <v>-2921.3</v>
      </c>
    </row>
    <row r="87" spans="1:8" ht="47.25">
      <c r="A87" s="61" t="s">
        <v>166</v>
      </c>
      <c r="B87" s="62"/>
      <c r="C87" s="63" t="s">
        <v>260</v>
      </c>
      <c r="D87" s="66">
        <f>D89+D88</f>
        <v>1354.9</v>
      </c>
      <c r="E87" s="66">
        <f>E89+E88</f>
        <v>1053</v>
      </c>
      <c r="F87" s="66">
        <f>F89+F88</f>
        <v>1053</v>
      </c>
      <c r="G87" s="65">
        <f>F87/E87*100</f>
        <v>100</v>
      </c>
      <c r="H87" s="66">
        <f t="shared" si="3"/>
        <v>0</v>
      </c>
    </row>
    <row r="88" spans="1:8" ht="47.25">
      <c r="A88" s="149"/>
      <c r="B88" s="204" t="s">
        <v>1</v>
      </c>
      <c r="C88" s="88" t="s">
        <v>41</v>
      </c>
      <c r="D88" s="66">
        <f>'Ведомственная (прил.3)'!F592</f>
        <v>11.9</v>
      </c>
      <c r="E88" s="66">
        <f>'Ведомственная (прил.3)'!G592</f>
        <v>0</v>
      </c>
      <c r="F88" s="66">
        <f>'Ведомственная (прил.3)'!H592</f>
        <v>0</v>
      </c>
      <c r="G88" s="65">
        <v>0</v>
      </c>
      <c r="H88" s="66">
        <f t="shared" si="3"/>
        <v>0</v>
      </c>
    </row>
    <row r="89" spans="1:8" ht="47.25">
      <c r="A89" s="89"/>
      <c r="B89" s="69" t="s">
        <v>4</v>
      </c>
      <c r="C89" s="90" t="s">
        <v>13</v>
      </c>
      <c r="D89" s="66">
        <f>'Ведомственная (прил.3)'!F593</f>
        <v>1343</v>
      </c>
      <c r="E89" s="66">
        <f>'Ведомственная (прил.3)'!G593</f>
        <v>1053</v>
      </c>
      <c r="F89" s="66">
        <f>'Ведомственная (прил.3)'!H593</f>
        <v>1053</v>
      </c>
      <c r="G89" s="65">
        <f>F89/E89*100</f>
        <v>100</v>
      </c>
      <c r="H89" s="66">
        <f t="shared" si="3"/>
        <v>0</v>
      </c>
    </row>
    <row r="90" spans="1:8" ht="31.5">
      <c r="A90" s="89" t="s">
        <v>167</v>
      </c>
      <c r="B90" s="69"/>
      <c r="C90" s="90" t="s">
        <v>43</v>
      </c>
      <c r="D90" s="66">
        <f>D91+D92+D93+D94+D95</f>
        <v>6285.8</v>
      </c>
      <c r="E90" s="66">
        <f>E91+E92+E93+E94+E95</f>
        <v>3772</v>
      </c>
      <c r="F90" s="66">
        <f>F91+F92+F93+F94+F95</f>
        <v>850.7</v>
      </c>
      <c r="G90" s="65">
        <f>F90/E90*100</f>
        <v>22.55302226935313</v>
      </c>
      <c r="H90" s="66">
        <f t="shared" si="3"/>
        <v>-2921.3</v>
      </c>
    </row>
    <row r="91" spans="1:8" ht="110.25">
      <c r="A91" s="89" t="s">
        <v>167</v>
      </c>
      <c r="B91" s="69" t="s">
        <v>0</v>
      </c>
      <c r="C91" s="90" t="s">
        <v>40</v>
      </c>
      <c r="D91" s="66">
        <f>'Ведомственная (прил.3)'!F622</f>
        <v>188.5</v>
      </c>
      <c r="E91" s="66">
        <f>'Ведомственная (прил.3)'!G622</f>
        <v>0</v>
      </c>
      <c r="F91" s="66">
        <f>'Ведомственная (прил.3)'!H622</f>
        <v>0</v>
      </c>
      <c r="G91" s="65">
        <v>0</v>
      </c>
      <c r="H91" s="66">
        <f t="shared" si="3"/>
        <v>0</v>
      </c>
    </row>
    <row r="92" spans="1:8" ht="47.25">
      <c r="A92" s="89" t="s">
        <v>167</v>
      </c>
      <c r="B92" s="68" t="s">
        <v>1</v>
      </c>
      <c r="C92" s="78" t="s">
        <v>41</v>
      </c>
      <c r="D92" s="66">
        <f>'Ведомственная (прил.3)'!F16+'Ведомственная (прил.3)'!F595</f>
        <v>2104.9</v>
      </c>
      <c r="E92" s="66">
        <f>'Ведомственная (прил.3)'!G16+'Ведомственная (прил.3)'!G595</f>
        <v>690.8</v>
      </c>
      <c r="F92" s="66">
        <f>'Ведомственная (прил.3)'!H16+'Ведомственная (прил.3)'!H595</f>
        <v>199.5</v>
      </c>
      <c r="G92" s="65">
        <v>0</v>
      </c>
      <c r="H92" s="66">
        <f t="shared" si="3"/>
        <v>-491.29999999999995</v>
      </c>
    </row>
    <row r="93" spans="1:8" ht="31.5">
      <c r="A93" s="89" t="s">
        <v>167</v>
      </c>
      <c r="B93" s="69" t="s">
        <v>2</v>
      </c>
      <c r="C93" s="78" t="s">
        <v>3</v>
      </c>
      <c r="D93" s="66">
        <f>'Ведомственная (прил.3)'!F596</f>
        <v>300</v>
      </c>
      <c r="E93" s="66">
        <f>'Ведомственная (прил.3)'!G596</f>
        <v>0</v>
      </c>
      <c r="F93" s="66">
        <f>'Ведомственная (прил.3)'!H596</f>
        <v>0</v>
      </c>
      <c r="G93" s="65">
        <v>0</v>
      </c>
      <c r="H93" s="66">
        <f t="shared" si="3"/>
        <v>0</v>
      </c>
    </row>
    <row r="94" spans="1:8" ht="47.25">
      <c r="A94" s="89" t="s">
        <v>167</v>
      </c>
      <c r="B94" s="69" t="s">
        <v>4</v>
      </c>
      <c r="C94" s="90" t="s">
        <v>13</v>
      </c>
      <c r="D94" s="66">
        <f>'Ведомственная (прил.3)'!F597</f>
        <v>3477.4</v>
      </c>
      <c r="E94" s="66">
        <f>'Ведомственная (прил.3)'!G597</f>
        <v>3081.2</v>
      </c>
      <c r="F94" s="66">
        <f>'Ведомственная (прил.3)'!H597</f>
        <v>651.2</v>
      </c>
      <c r="G94" s="65">
        <f>F94/E94*100</f>
        <v>21.134622874204858</v>
      </c>
      <c r="H94" s="66">
        <f t="shared" si="3"/>
        <v>-2430</v>
      </c>
    </row>
    <row r="95" spans="1:8" ht="15.75">
      <c r="A95" s="89" t="s">
        <v>167</v>
      </c>
      <c r="B95" s="75" t="s">
        <v>6</v>
      </c>
      <c r="C95" s="78" t="s">
        <v>7</v>
      </c>
      <c r="D95" s="66">
        <f>'Ведомственная (прил.3)'!F598</f>
        <v>215</v>
      </c>
      <c r="E95" s="66">
        <f>'Ведомственная (прил.3)'!G598</f>
        <v>0</v>
      </c>
      <c r="F95" s="66">
        <f>'Ведомственная (прил.3)'!H598</f>
        <v>0</v>
      </c>
      <c r="G95" s="65">
        <v>0</v>
      </c>
      <c r="H95" s="66">
        <f t="shared" si="3"/>
        <v>0</v>
      </c>
    </row>
    <row r="96" spans="1:8" ht="47.25">
      <c r="A96" s="89" t="s">
        <v>678</v>
      </c>
      <c r="B96" s="75"/>
      <c r="C96" s="179" t="s">
        <v>682</v>
      </c>
      <c r="D96" s="66">
        <f aca="true" t="shared" si="4" ref="D96:F97">D97</f>
        <v>34.2</v>
      </c>
      <c r="E96" s="66">
        <f t="shared" si="4"/>
        <v>0</v>
      </c>
      <c r="F96" s="66">
        <f t="shared" si="4"/>
        <v>0</v>
      </c>
      <c r="G96" s="65">
        <v>0</v>
      </c>
      <c r="H96" s="66">
        <f t="shared" si="3"/>
        <v>0</v>
      </c>
    </row>
    <row r="97" spans="1:8" ht="63">
      <c r="A97" s="89" t="s">
        <v>684</v>
      </c>
      <c r="B97" s="75"/>
      <c r="C97" s="179" t="s">
        <v>683</v>
      </c>
      <c r="D97" s="66">
        <f t="shared" si="4"/>
        <v>34.2</v>
      </c>
      <c r="E97" s="66">
        <f t="shared" si="4"/>
        <v>0</v>
      </c>
      <c r="F97" s="66">
        <f t="shared" si="4"/>
        <v>0</v>
      </c>
      <c r="G97" s="65">
        <v>0</v>
      </c>
      <c r="H97" s="66">
        <f t="shared" si="3"/>
        <v>0</v>
      </c>
    </row>
    <row r="98" spans="1:8" ht="47.25">
      <c r="A98" s="89" t="s">
        <v>685</v>
      </c>
      <c r="B98" s="75" t="s">
        <v>4</v>
      </c>
      <c r="C98" s="133" t="s">
        <v>13</v>
      </c>
      <c r="D98" s="66">
        <f>'Ведомственная (прил.3)'!F380</f>
        <v>34.2</v>
      </c>
      <c r="E98" s="66">
        <f>'Ведомственная (прил.3)'!G380</f>
        <v>0</v>
      </c>
      <c r="F98" s="66">
        <f>'Ведомственная (прил.3)'!H380</f>
        <v>0</v>
      </c>
      <c r="G98" s="65">
        <v>0</v>
      </c>
      <c r="H98" s="66">
        <f t="shared" si="3"/>
        <v>0</v>
      </c>
    </row>
    <row r="99" spans="1:8" ht="47.25">
      <c r="A99" s="149" t="s">
        <v>24</v>
      </c>
      <c r="B99" s="150"/>
      <c r="C99" s="138" t="s">
        <v>289</v>
      </c>
      <c r="D99" s="14">
        <f>D100+D109+D115+D112</f>
        <v>29353.1</v>
      </c>
      <c r="E99" s="14">
        <f>E100+E109+E115</f>
        <v>5411.800000000001</v>
      </c>
      <c r="F99" s="14">
        <f>F100+F109+F115</f>
        <v>5356.200000000001</v>
      </c>
      <c r="G99" s="39">
        <f>F99/E99*100</f>
        <v>98.97261539598654</v>
      </c>
      <c r="H99" s="38">
        <f t="shared" si="3"/>
        <v>-55.600000000000364</v>
      </c>
    </row>
    <row r="100" spans="1:8" ht="47.25">
      <c r="A100" s="149" t="s">
        <v>290</v>
      </c>
      <c r="B100" s="150"/>
      <c r="C100" s="138" t="s">
        <v>291</v>
      </c>
      <c r="D100" s="14">
        <f>D101+D103+D105+D107</f>
        <v>13772.699999999999</v>
      </c>
      <c r="E100" s="14">
        <f>E101+E103+E105+E107</f>
        <v>5411.800000000001</v>
      </c>
      <c r="F100" s="14">
        <f>F101+F103+F105+F107</f>
        <v>5356.200000000001</v>
      </c>
      <c r="G100" s="39">
        <f aca="true" t="shared" si="5" ref="G100:G163">F100/E100*100</f>
        <v>98.97261539598654</v>
      </c>
      <c r="H100" s="38">
        <f aca="true" t="shared" si="6" ref="H100:H163">F100-E100</f>
        <v>-55.600000000000364</v>
      </c>
    </row>
    <row r="101" spans="1:8" ht="47.25">
      <c r="A101" s="149" t="s">
        <v>292</v>
      </c>
      <c r="B101" s="150"/>
      <c r="C101" s="138" t="s">
        <v>293</v>
      </c>
      <c r="D101" s="14">
        <f>D102</f>
        <v>2892.9</v>
      </c>
      <c r="E101" s="14">
        <f>E102</f>
        <v>551.1</v>
      </c>
      <c r="F101" s="14">
        <f>F102</f>
        <v>551.1</v>
      </c>
      <c r="G101" s="39">
        <f t="shared" si="5"/>
        <v>100</v>
      </c>
      <c r="H101" s="38">
        <f t="shared" si="6"/>
        <v>0</v>
      </c>
    </row>
    <row r="102" spans="1:8" ht="47.25">
      <c r="A102" s="149" t="s">
        <v>292</v>
      </c>
      <c r="B102" s="21" t="s">
        <v>1</v>
      </c>
      <c r="C102" s="116" t="s">
        <v>41</v>
      </c>
      <c r="D102" s="14">
        <f>'Ведомственная (прил.3)'!F502+'Ведомственная (прил.3)'!F153</f>
        <v>2892.9</v>
      </c>
      <c r="E102" s="14">
        <f>'Ведомственная (прил.3)'!G502+'Ведомственная (прил.3)'!G153</f>
        <v>551.1</v>
      </c>
      <c r="F102" s="14">
        <f>'Ведомственная (прил.3)'!H502+'Ведомственная (прил.3)'!H153</f>
        <v>551.1</v>
      </c>
      <c r="G102" s="39">
        <f t="shared" si="5"/>
        <v>100</v>
      </c>
      <c r="H102" s="38">
        <f t="shared" si="6"/>
        <v>0</v>
      </c>
    </row>
    <row r="103" spans="1:8" ht="63">
      <c r="A103" s="149" t="s">
        <v>294</v>
      </c>
      <c r="B103" s="150"/>
      <c r="C103" s="138" t="s">
        <v>295</v>
      </c>
      <c r="D103" s="14">
        <f>D104</f>
        <v>10204</v>
      </c>
      <c r="E103" s="14">
        <f>E104</f>
        <v>4685.1</v>
      </c>
      <c r="F103" s="14">
        <f>F104</f>
        <v>4685.1</v>
      </c>
      <c r="G103" s="39">
        <f t="shared" si="5"/>
        <v>100</v>
      </c>
      <c r="H103" s="38">
        <f t="shared" si="6"/>
        <v>0</v>
      </c>
    </row>
    <row r="104" spans="1:8" ht="31.5">
      <c r="A104" s="149" t="s">
        <v>294</v>
      </c>
      <c r="B104" s="149" t="s">
        <v>6</v>
      </c>
      <c r="C104" s="138" t="s">
        <v>7</v>
      </c>
      <c r="D104" s="14">
        <f>'Ведомственная (прил.3)'!F504+'Ведомственная (прил.3)'!F155</f>
        <v>10204</v>
      </c>
      <c r="E104" s="14">
        <f>'Ведомственная (прил.3)'!G504+'Ведомственная (прил.3)'!G155</f>
        <v>4685.1</v>
      </c>
      <c r="F104" s="14">
        <f>'Ведомственная (прил.3)'!H504+'Ведомственная (прил.3)'!H155</f>
        <v>4685.1</v>
      </c>
      <c r="G104" s="39">
        <f t="shared" si="5"/>
        <v>100</v>
      </c>
      <c r="H104" s="38">
        <f t="shared" si="6"/>
        <v>0</v>
      </c>
    </row>
    <row r="105" spans="1:8" ht="31.5">
      <c r="A105" s="149" t="s">
        <v>298</v>
      </c>
      <c r="B105" s="150"/>
      <c r="C105" s="138" t="s">
        <v>299</v>
      </c>
      <c r="D105" s="14">
        <f>D106</f>
        <v>120</v>
      </c>
      <c r="E105" s="14">
        <f>E106</f>
        <v>120</v>
      </c>
      <c r="F105" s="14">
        <f>F106</f>
        <v>120</v>
      </c>
      <c r="G105" s="39">
        <f t="shared" si="5"/>
        <v>100</v>
      </c>
      <c r="H105" s="38">
        <f t="shared" si="6"/>
        <v>0</v>
      </c>
    </row>
    <row r="106" spans="1:8" ht="47.25">
      <c r="A106" s="149" t="s">
        <v>298</v>
      </c>
      <c r="B106" s="21" t="s">
        <v>1</v>
      </c>
      <c r="C106" s="116" t="s">
        <v>41</v>
      </c>
      <c r="D106" s="14">
        <f>'Ведомственная (прил.3)'!F157</f>
        <v>120</v>
      </c>
      <c r="E106" s="14">
        <f>'Ведомственная (прил.3)'!G157</f>
        <v>120</v>
      </c>
      <c r="F106" s="14">
        <f>'Ведомственная (прил.3)'!H157</f>
        <v>120</v>
      </c>
      <c r="G106" s="39">
        <f t="shared" si="5"/>
        <v>100</v>
      </c>
      <c r="H106" s="38">
        <f t="shared" si="6"/>
        <v>0</v>
      </c>
    </row>
    <row r="107" spans="1:8" ht="63">
      <c r="A107" s="149" t="s">
        <v>300</v>
      </c>
      <c r="B107" s="150"/>
      <c r="C107" s="138" t="s">
        <v>301</v>
      </c>
      <c r="D107" s="14">
        <f>D108</f>
        <v>555.8</v>
      </c>
      <c r="E107" s="14">
        <f>E108</f>
        <v>55.6</v>
      </c>
      <c r="F107" s="14">
        <f>F108</f>
        <v>0</v>
      </c>
      <c r="G107" s="39">
        <f t="shared" si="5"/>
        <v>0</v>
      </c>
      <c r="H107" s="38">
        <f t="shared" si="6"/>
        <v>-55.6</v>
      </c>
    </row>
    <row r="108" spans="1:8" ht="47.25">
      <c r="A108" s="149" t="s">
        <v>300</v>
      </c>
      <c r="B108" s="21" t="s">
        <v>1</v>
      </c>
      <c r="C108" s="116" t="s">
        <v>41</v>
      </c>
      <c r="D108" s="14">
        <f>'Ведомственная (прил.3)'!F506</f>
        <v>555.8</v>
      </c>
      <c r="E108" s="14">
        <f>'Ведомственная (прил.3)'!G506</f>
        <v>55.6</v>
      </c>
      <c r="F108" s="14">
        <f>'Ведомственная (прил.3)'!H506</f>
        <v>0</v>
      </c>
      <c r="G108" s="39">
        <f t="shared" si="5"/>
        <v>0</v>
      </c>
      <c r="H108" s="38">
        <f t="shared" si="6"/>
        <v>-55.6</v>
      </c>
    </row>
    <row r="109" spans="1:8" ht="63">
      <c r="A109" s="149" t="s">
        <v>302</v>
      </c>
      <c r="B109" s="150"/>
      <c r="C109" s="138" t="s">
        <v>303</v>
      </c>
      <c r="D109" s="14">
        <f aca="true" t="shared" si="7" ref="D109:F110">D110</f>
        <v>5266.7</v>
      </c>
      <c r="E109" s="14">
        <f t="shared" si="7"/>
        <v>0</v>
      </c>
      <c r="F109" s="14">
        <f t="shared" si="7"/>
        <v>0</v>
      </c>
      <c r="G109" s="39">
        <v>0</v>
      </c>
      <c r="H109" s="38">
        <f t="shared" si="6"/>
        <v>0</v>
      </c>
    </row>
    <row r="110" spans="1:8" ht="63">
      <c r="A110" s="149" t="s">
        <v>659</v>
      </c>
      <c r="B110" s="150"/>
      <c r="C110" s="138" t="s">
        <v>307</v>
      </c>
      <c r="D110" s="14">
        <f t="shared" si="7"/>
        <v>5266.7</v>
      </c>
      <c r="E110" s="14">
        <f t="shared" si="7"/>
        <v>0</v>
      </c>
      <c r="F110" s="14">
        <f t="shared" si="7"/>
        <v>0</v>
      </c>
      <c r="G110" s="39">
        <v>0</v>
      </c>
      <c r="H110" s="38">
        <f t="shared" si="6"/>
        <v>0</v>
      </c>
    </row>
    <row r="111" spans="1:8" ht="47.25">
      <c r="A111" s="149" t="s">
        <v>659</v>
      </c>
      <c r="B111" s="21" t="s">
        <v>1</v>
      </c>
      <c r="C111" s="116" t="s">
        <v>41</v>
      </c>
      <c r="D111" s="14">
        <f>'Ведомственная (прил.3)'!F509</f>
        <v>5266.7</v>
      </c>
      <c r="E111" s="14">
        <f>'Ведомственная (прил.3)'!G509</f>
        <v>0</v>
      </c>
      <c r="F111" s="14">
        <f>'Ведомственная (прил.3)'!H509</f>
        <v>0</v>
      </c>
      <c r="G111" s="39">
        <v>0</v>
      </c>
      <c r="H111" s="38">
        <f t="shared" si="6"/>
        <v>0</v>
      </c>
    </row>
    <row r="112" spans="1:8" ht="31.5">
      <c r="A112" s="32" t="s">
        <v>720</v>
      </c>
      <c r="B112" s="32"/>
      <c r="C112" s="127" t="s">
        <v>721</v>
      </c>
      <c r="D112" s="14">
        <f>D113</f>
        <v>116.7</v>
      </c>
      <c r="E112" s="14">
        <v>0</v>
      </c>
      <c r="F112" s="14">
        <v>0</v>
      </c>
      <c r="G112" s="14">
        <v>0</v>
      </c>
      <c r="H112" s="14">
        <v>0</v>
      </c>
    </row>
    <row r="113" spans="1:8" ht="31.5">
      <c r="A113" s="32" t="s">
        <v>722</v>
      </c>
      <c r="B113" s="32"/>
      <c r="C113" s="127" t="s">
        <v>723</v>
      </c>
      <c r="D113" s="14">
        <f>D114</f>
        <v>116.7</v>
      </c>
      <c r="E113" s="14">
        <v>0</v>
      </c>
      <c r="F113" s="14">
        <v>0</v>
      </c>
      <c r="G113" s="14">
        <v>0</v>
      </c>
      <c r="H113" s="14">
        <v>0</v>
      </c>
    </row>
    <row r="114" spans="1:8" ht="47.25">
      <c r="A114" s="32" t="s">
        <v>722</v>
      </c>
      <c r="B114" s="32" t="s">
        <v>1</v>
      </c>
      <c r="C114" s="127" t="s">
        <v>41</v>
      </c>
      <c r="D114" s="14">
        <f>'Ведомственная (прил.3)'!F512</f>
        <v>116.7</v>
      </c>
      <c r="E114" s="14">
        <f>'Ведомственная (прил.3)'!G512</f>
        <v>0</v>
      </c>
      <c r="F114" s="14">
        <f>'Ведомственная (прил.3)'!H512</f>
        <v>0</v>
      </c>
      <c r="G114" s="14">
        <f>'Ведомственная (прил.3)'!I512</f>
        <v>0</v>
      </c>
      <c r="H114" s="14">
        <f>'Ведомственная (прил.3)'!J512</f>
        <v>0</v>
      </c>
    </row>
    <row r="115" spans="1:8" ht="47.25">
      <c r="A115" s="149" t="s">
        <v>308</v>
      </c>
      <c r="B115" s="150"/>
      <c r="C115" s="138" t="s">
        <v>309</v>
      </c>
      <c r="D115" s="14">
        <f aca="true" t="shared" si="8" ref="D115:F116">D116</f>
        <v>10197</v>
      </c>
      <c r="E115" s="14">
        <f t="shared" si="8"/>
        <v>0</v>
      </c>
      <c r="F115" s="14">
        <f t="shared" si="8"/>
        <v>0</v>
      </c>
      <c r="G115" s="39">
        <v>0</v>
      </c>
      <c r="H115" s="38">
        <f t="shared" si="6"/>
        <v>0</v>
      </c>
    </row>
    <row r="116" spans="1:8" ht="31.5">
      <c r="A116" s="149" t="s">
        <v>310</v>
      </c>
      <c r="B116" s="150"/>
      <c r="C116" s="138" t="s">
        <v>311</v>
      </c>
      <c r="D116" s="14">
        <f t="shared" si="8"/>
        <v>10197</v>
      </c>
      <c r="E116" s="14">
        <f t="shared" si="8"/>
        <v>0</v>
      </c>
      <c r="F116" s="14">
        <f t="shared" si="8"/>
        <v>0</v>
      </c>
      <c r="G116" s="205">
        <v>0</v>
      </c>
      <c r="H116" s="38">
        <f t="shared" si="6"/>
        <v>0</v>
      </c>
    </row>
    <row r="117" spans="1:8" ht="47.25">
      <c r="A117" s="149" t="s">
        <v>310</v>
      </c>
      <c r="B117" s="21" t="s">
        <v>1</v>
      </c>
      <c r="C117" s="116" t="s">
        <v>41</v>
      </c>
      <c r="D117" s="14">
        <f>'Ведомственная (прил.3)'!F515</f>
        <v>10197</v>
      </c>
      <c r="E117" s="14">
        <f>'Ведомственная (прил.3)'!G515</f>
        <v>0</v>
      </c>
      <c r="F117" s="14">
        <f>'Ведомственная (прил.3)'!H515</f>
        <v>0</v>
      </c>
      <c r="G117" s="14">
        <f>'Ведомственная (прил.3)'!I515</f>
        <v>0</v>
      </c>
      <c r="H117" s="38">
        <f t="shared" si="6"/>
        <v>0</v>
      </c>
    </row>
    <row r="118" spans="1:8" ht="78.75">
      <c r="A118" s="18" t="s">
        <v>25</v>
      </c>
      <c r="B118" s="18"/>
      <c r="C118" s="138" t="s">
        <v>313</v>
      </c>
      <c r="D118" s="14">
        <f aca="true" t="shared" si="9" ref="D118:F119">D119</f>
        <v>370</v>
      </c>
      <c r="E118" s="14">
        <f t="shared" si="9"/>
        <v>4</v>
      </c>
      <c r="F118" s="14">
        <f t="shared" si="9"/>
        <v>4</v>
      </c>
      <c r="G118" s="39">
        <f>F118/E118*100</f>
        <v>100</v>
      </c>
      <c r="H118" s="38">
        <f>F118-E118</f>
        <v>0</v>
      </c>
    </row>
    <row r="119" spans="1:8" ht="63">
      <c r="A119" s="18" t="s">
        <v>26</v>
      </c>
      <c r="B119" s="18"/>
      <c r="C119" s="138" t="s">
        <v>314</v>
      </c>
      <c r="D119" s="14">
        <f t="shared" si="9"/>
        <v>370</v>
      </c>
      <c r="E119" s="14">
        <f t="shared" si="9"/>
        <v>4</v>
      </c>
      <c r="F119" s="14">
        <f t="shared" si="9"/>
        <v>4</v>
      </c>
      <c r="G119" s="39">
        <f>F119/E119*100</f>
        <v>100</v>
      </c>
      <c r="H119" s="38">
        <f>F119-E119</f>
        <v>0</v>
      </c>
    </row>
    <row r="120" spans="1:8" ht="189">
      <c r="A120" s="18" t="s">
        <v>28</v>
      </c>
      <c r="B120" s="18"/>
      <c r="C120" s="166" t="s">
        <v>315</v>
      </c>
      <c r="D120" s="14">
        <f>D121+D123+D125+D127</f>
        <v>370</v>
      </c>
      <c r="E120" s="14">
        <f>E121+E123+E125+E127</f>
        <v>4</v>
      </c>
      <c r="F120" s="14">
        <f>F121+F123+F125+F127</f>
        <v>4</v>
      </c>
      <c r="G120" s="39">
        <f>F120/E120*100</f>
        <v>100</v>
      </c>
      <c r="H120" s="38">
        <f>F120-E120</f>
        <v>0</v>
      </c>
    </row>
    <row r="121" spans="1:8" ht="47.25">
      <c r="A121" s="18" t="s">
        <v>27</v>
      </c>
      <c r="B121" s="18"/>
      <c r="C121" s="138" t="s">
        <v>595</v>
      </c>
      <c r="D121" s="14">
        <f>D122</f>
        <v>200</v>
      </c>
      <c r="E121" s="14">
        <f>E122</f>
        <v>0</v>
      </c>
      <c r="F121" s="14">
        <f>F122</f>
        <v>0</v>
      </c>
      <c r="G121" s="205">
        <v>0</v>
      </c>
      <c r="H121" s="38">
        <f t="shared" si="6"/>
        <v>0</v>
      </c>
    </row>
    <row r="122" spans="1:8" ht="47.25">
      <c r="A122" s="18" t="s">
        <v>27</v>
      </c>
      <c r="B122" s="164">
        <v>200</v>
      </c>
      <c r="C122" s="116" t="s">
        <v>41</v>
      </c>
      <c r="D122" s="37">
        <v>200</v>
      </c>
      <c r="E122" s="37">
        <v>0</v>
      </c>
      <c r="F122" s="37">
        <v>0</v>
      </c>
      <c r="G122" s="205">
        <v>0</v>
      </c>
      <c r="H122" s="38">
        <f t="shared" si="6"/>
        <v>0</v>
      </c>
    </row>
    <row r="123" spans="1:8" ht="31.5">
      <c r="A123" s="18" t="s">
        <v>29</v>
      </c>
      <c r="B123" s="164"/>
      <c r="C123" s="138" t="s">
        <v>317</v>
      </c>
      <c r="D123" s="14">
        <f>D124</f>
        <v>106</v>
      </c>
      <c r="E123" s="14">
        <f>E124</f>
        <v>0</v>
      </c>
      <c r="F123" s="14">
        <f>F124</f>
        <v>0</v>
      </c>
      <c r="G123" s="205">
        <v>0</v>
      </c>
      <c r="H123" s="38">
        <f t="shared" si="6"/>
        <v>0</v>
      </c>
    </row>
    <row r="124" spans="1:8" ht="47.25">
      <c r="A124" s="18" t="s">
        <v>29</v>
      </c>
      <c r="B124" s="164">
        <v>200</v>
      </c>
      <c r="C124" s="116" t="s">
        <v>41</v>
      </c>
      <c r="D124" s="38">
        <v>106</v>
      </c>
      <c r="E124" s="38">
        <v>0</v>
      </c>
      <c r="F124" s="38">
        <v>0</v>
      </c>
      <c r="G124" s="205">
        <v>0</v>
      </c>
      <c r="H124" s="38">
        <f t="shared" si="6"/>
        <v>0</v>
      </c>
    </row>
    <row r="125" spans="1:8" ht="63">
      <c r="A125" s="149" t="s">
        <v>318</v>
      </c>
      <c r="B125" s="150"/>
      <c r="C125" s="138" t="s">
        <v>319</v>
      </c>
      <c r="D125" s="38">
        <f>D126</f>
        <v>60</v>
      </c>
      <c r="E125" s="38">
        <f>E126</f>
        <v>0</v>
      </c>
      <c r="F125" s="38">
        <f>F126</f>
        <v>0</v>
      </c>
      <c r="G125" s="205">
        <v>0</v>
      </c>
      <c r="H125" s="38">
        <f t="shared" si="6"/>
        <v>0</v>
      </c>
    </row>
    <row r="126" spans="1:8" ht="47.25">
      <c r="A126" s="149" t="s">
        <v>318</v>
      </c>
      <c r="B126" s="164">
        <v>200</v>
      </c>
      <c r="C126" s="116" t="s">
        <v>41</v>
      </c>
      <c r="D126" s="38">
        <v>60</v>
      </c>
      <c r="E126" s="38">
        <v>0</v>
      </c>
      <c r="F126" s="38">
        <v>0</v>
      </c>
      <c r="G126" s="205">
        <v>0</v>
      </c>
      <c r="H126" s="38">
        <f t="shared" si="6"/>
        <v>0</v>
      </c>
    </row>
    <row r="127" spans="1:8" ht="63">
      <c r="A127" s="149" t="s">
        <v>320</v>
      </c>
      <c r="B127" s="150"/>
      <c r="C127" s="138" t="s">
        <v>321</v>
      </c>
      <c r="D127" s="38">
        <f>D128</f>
        <v>4</v>
      </c>
      <c r="E127" s="38">
        <f>E128</f>
        <v>4</v>
      </c>
      <c r="F127" s="38">
        <f>F128</f>
        <v>4</v>
      </c>
      <c r="G127" s="39">
        <f>F127/E127*100</f>
        <v>100</v>
      </c>
      <c r="H127" s="38">
        <f>F127-E127</f>
        <v>0</v>
      </c>
    </row>
    <row r="128" spans="1:8" ht="47.25">
      <c r="A128" s="149" t="s">
        <v>320</v>
      </c>
      <c r="B128" s="164">
        <v>200</v>
      </c>
      <c r="C128" s="116" t="s">
        <v>41</v>
      </c>
      <c r="D128" s="38">
        <v>4</v>
      </c>
      <c r="E128" s="38">
        <f>'Ведомственная (прил.3)'!G122</f>
        <v>4</v>
      </c>
      <c r="F128" s="38">
        <f>'Ведомственная (прил.3)'!H122</f>
        <v>4</v>
      </c>
      <c r="G128" s="39">
        <f>F128/E128*100</f>
        <v>100</v>
      </c>
      <c r="H128" s="38">
        <f>F128-E128</f>
        <v>0</v>
      </c>
    </row>
    <row r="129" spans="1:8" ht="47.25">
      <c r="A129" s="206" t="s">
        <v>30</v>
      </c>
      <c r="B129" s="12"/>
      <c r="C129" s="195" t="s">
        <v>231</v>
      </c>
      <c r="D129" s="14">
        <f>D130+D142+D148</f>
        <v>5101.2</v>
      </c>
      <c r="E129" s="14">
        <f>E130+E142+E148</f>
        <v>2257.2999999999997</v>
      </c>
      <c r="F129" s="14">
        <f>F130+F142+F148</f>
        <v>1928.2999999999997</v>
      </c>
      <c r="G129" s="39">
        <f t="shared" si="5"/>
        <v>85.42506534355203</v>
      </c>
      <c r="H129" s="38">
        <f t="shared" si="6"/>
        <v>-329</v>
      </c>
    </row>
    <row r="130" spans="1:8" ht="63">
      <c r="A130" s="17" t="s">
        <v>31</v>
      </c>
      <c r="B130" s="16"/>
      <c r="C130" s="207" t="s">
        <v>239</v>
      </c>
      <c r="D130" s="38">
        <f>D131+D136</f>
        <v>3909.6</v>
      </c>
      <c r="E130" s="38">
        <f>E131+E136</f>
        <v>1910.8999999999999</v>
      </c>
      <c r="F130" s="38">
        <f>F131+F136</f>
        <v>1581.8999999999999</v>
      </c>
      <c r="G130" s="39">
        <f t="shared" si="5"/>
        <v>82.78298184101732</v>
      </c>
      <c r="H130" s="38">
        <f t="shared" si="6"/>
        <v>-329</v>
      </c>
    </row>
    <row r="131" spans="1:8" ht="78.75">
      <c r="A131" s="17" t="s">
        <v>32</v>
      </c>
      <c r="B131" s="16"/>
      <c r="C131" s="207" t="s">
        <v>240</v>
      </c>
      <c r="D131" s="14">
        <f>D132+D134</f>
        <v>571.6</v>
      </c>
      <c r="E131" s="14">
        <f>E132+E134</f>
        <v>472</v>
      </c>
      <c r="F131" s="14">
        <f>F132+F134</f>
        <v>143</v>
      </c>
      <c r="G131" s="39">
        <f t="shared" si="5"/>
        <v>30.29661016949153</v>
      </c>
      <c r="H131" s="38">
        <f t="shared" si="6"/>
        <v>-329</v>
      </c>
    </row>
    <row r="132" spans="1:8" ht="94.5">
      <c r="A132" s="17" t="s">
        <v>241</v>
      </c>
      <c r="B132" s="16"/>
      <c r="C132" s="116" t="s">
        <v>242</v>
      </c>
      <c r="D132" s="38">
        <f>D133</f>
        <v>199.6</v>
      </c>
      <c r="E132" s="38">
        <f>E133</f>
        <v>100</v>
      </c>
      <c r="F132" s="38">
        <f>F133</f>
        <v>100</v>
      </c>
      <c r="G132" s="205">
        <v>0</v>
      </c>
      <c r="H132" s="38">
        <f t="shared" si="6"/>
        <v>0</v>
      </c>
    </row>
    <row r="133" spans="1:8" ht="45" customHeight="1">
      <c r="A133" s="18" t="s">
        <v>241</v>
      </c>
      <c r="B133" s="19">
        <v>600</v>
      </c>
      <c r="C133" s="144" t="s">
        <v>13</v>
      </c>
      <c r="D133" s="14">
        <f>'Ведомственная (прил.3)'!F369</f>
        <v>199.6</v>
      </c>
      <c r="E133" s="14">
        <f>'Ведомственная (прил.3)'!G369</f>
        <v>100</v>
      </c>
      <c r="F133" s="14">
        <f>'Ведомственная (прил.3)'!H369</f>
        <v>100</v>
      </c>
      <c r="G133" s="205">
        <v>0</v>
      </c>
      <c r="H133" s="38">
        <f t="shared" si="6"/>
        <v>0</v>
      </c>
    </row>
    <row r="134" spans="1:8" ht="45" customHeight="1">
      <c r="A134" s="149" t="s">
        <v>622</v>
      </c>
      <c r="B134" s="150"/>
      <c r="C134" s="138" t="s">
        <v>592</v>
      </c>
      <c r="D134" s="14">
        <f>D135</f>
        <v>372</v>
      </c>
      <c r="E134" s="14">
        <f>E135</f>
        <v>372</v>
      </c>
      <c r="F134" s="14">
        <f>F135</f>
        <v>43</v>
      </c>
      <c r="G134" s="39">
        <f t="shared" si="5"/>
        <v>11.559139784946236</v>
      </c>
      <c r="H134" s="38">
        <f t="shared" si="6"/>
        <v>-329</v>
      </c>
    </row>
    <row r="135" spans="1:8" ht="110.25">
      <c r="A135" s="149" t="s">
        <v>622</v>
      </c>
      <c r="B135" s="162" t="s">
        <v>0</v>
      </c>
      <c r="C135" s="116" t="s">
        <v>40</v>
      </c>
      <c r="D135" s="38">
        <f>'Ведомственная (прил.3)'!F367+'Ведомственная (прил.3)'!F104</f>
        <v>372</v>
      </c>
      <c r="E135" s="38">
        <f>'Ведомственная (прил.3)'!G367+'Ведомственная (прил.3)'!G104</f>
        <v>372</v>
      </c>
      <c r="F135" s="38">
        <f>'Ведомственная (прил.3)'!H367+'Ведомственная (прил.3)'!H104</f>
        <v>43</v>
      </c>
      <c r="G135" s="39">
        <f t="shared" si="5"/>
        <v>11.559139784946236</v>
      </c>
      <c r="H135" s="38">
        <f t="shared" si="6"/>
        <v>-329</v>
      </c>
    </row>
    <row r="136" spans="1:8" ht="63">
      <c r="A136" s="18" t="s">
        <v>34</v>
      </c>
      <c r="B136" s="18"/>
      <c r="C136" s="138" t="s">
        <v>54</v>
      </c>
      <c r="D136" s="14">
        <f>D137+D139</f>
        <v>3338</v>
      </c>
      <c r="E136" s="14">
        <f>E137+E139</f>
        <v>1438.8999999999999</v>
      </c>
      <c r="F136" s="14">
        <f>F137+F139</f>
        <v>1438.8999999999999</v>
      </c>
      <c r="G136" s="39">
        <f t="shared" si="5"/>
        <v>100</v>
      </c>
      <c r="H136" s="38">
        <f t="shared" si="6"/>
        <v>0</v>
      </c>
    </row>
    <row r="137" spans="1:8" ht="47.25">
      <c r="A137" s="18" t="s">
        <v>215</v>
      </c>
      <c r="B137" s="18"/>
      <c r="C137" s="138" t="s">
        <v>324</v>
      </c>
      <c r="D137" s="14">
        <f>D138</f>
        <v>33.3</v>
      </c>
      <c r="E137" s="14">
        <f>E138</f>
        <v>13.3</v>
      </c>
      <c r="F137" s="14">
        <f>F138</f>
        <v>13.3</v>
      </c>
      <c r="G137" s="39">
        <f>F137/E137*100</f>
        <v>100</v>
      </c>
      <c r="H137" s="38">
        <f>F137-E137</f>
        <v>0</v>
      </c>
    </row>
    <row r="138" spans="1:8" ht="47.25">
      <c r="A138" s="18" t="s">
        <v>215</v>
      </c>
      <c r="B138" s="18" t="s">
        <v>1</v>
      </c>
      <c r="C138" s="116" t="s">
        <v>41</v>
      </c>
      <c r="D138" s="38">
        <f>'Ведомственная (прил.3)'!F350</f>
        <v>33.3</v>
      </c>
      <c r="E138" s="38">
        <f>'Ведомственная (прил.3)'!G350</f>
        <v>13.3</v>
      </c>
      <c r="F138" s="38">
        <f>'Ведомственная (прил.3)'!H350</f>
        <v>13.3</v>
      </c>
      <c r="G138" s="39">
        <f>F138/E138*100</f>
        <v>100</v>
      </c>
      <c r="H138" s="38">
        <f>F138-E138</f>
        <v>0</v>
      </c>
    </row>
    <row r="139" spans="1:8" ht="110.25">
      <c r="A139" s="18" t="s">
        <v>186</v>
      </c>
      <c r="B139" s="18"/>
      <c r="C139" s="138" t="s">
        <v>325</v>
      </c>
      <c r="D139" s="14">
        <f>D140+D141</f>
        <v>3304.7</v>
      </c>
      <c r="E139" s="14">
        <f>E140+E141</f>
        <v>1425.6</v>
      </c>
      <c r="F139" s="14">
        <f>F140+F141</f>
        <v>1425.6</v>
      </c>
      <c r="G139" s="39">
        <f t="shared" si="5"/>
        <v>100</v>
      </c>
      <c r="H139" s="38">
        <f t="shared" si="6"/>
        <v>0</v>
      </c>
    </row>
    <row r="140" spans="1:8" ht="110.25">
      <c r="A140" s="18" t="s">
        <v>186</v>
      </c>
      <c r="B140" s="162" t="s">
        <v>0</v>
      </c>
      <c r="C140" s="116" t="s">
        <v>40</v>
      </c>
      <c r="D140" s="38">
        <f>'Ведомственная (прил.3)'!F352</f>
        <v>2935</v>
      </c>
      <c r="E140" s="38">
        <f>'Ведомственная (прил.3)'!G352</f>
        <v>1265.8</v>
      </c>
      <c r="F140" s="38">
        <f>'Ведомственная (прил.3)'!H352</f>
        <v>1265.8</v>
      </c>
      <c r="G140" s="39">
        <f t="shared" si="5"/>
        <v>100</v>
      </c>
      <c r="H140" s="38">
        <f t="shared" si="6"/>
        <v>0</v>
      </c>
    </row>
    <row r="141" spans="1:8" ht="47.25">
      <c r="A141" s="18" t="s">
        <v>186</v>
      </c>
      <c r="B141" s="18" t="s">
        <v>1</v>
      </c>
      <c r="C141" s="116" t="s">
        <v>41</v>
      </c>
      <c r="D141" s="38">
        <f>'Ведомственная (прил.3)'!F353</f>
        <v>369.7</v>
      </c>
      <c r="E141" s="38">
        <f>'Ведомственная (прил.3)'!G353</f>
        <v>159.8</v>
      </c>
      <c r="F141" s="38">
        <f>'Ведомственная (прил.3)'!H353</f>
        <v>159.8</v>
      </c>
      <c r="G141" s="39">
        <f t="shared" si="5"/>
        <v>100</v>
      </c>
      <c r="H141" s="38">
        <f t="shared" si="6"/>
        <v>0</v>
      </c>
    </row>
    <row r="142" spans="1:8" ht="63">
      <c r="A142" s="149" t="s">
        <v>232</v>
      </c>
      <c r="B142" s="150"/>
      <c r="C142" s="138" t="s">
        <v>233</v>
      </c>
      <c r="D142" s="14">
        <f aca="true" t="shared" si="10" ref="D142:F144">D143</f>
        <v>1160.1000000000001</v>
      </c>
      <c r="E142" s="14">
        <f t="shared" si="10"/>
        <v>346.4</v>
      </c>
      <c r="F142" s="14">
        <f t="shared" si="10"/>
        <v>346.4</v>
      </c>
      <c r="G142" s="39">
        <f t="shared" si="5"/>
        <v>100</v>
      </c>
      <c r="H142" s="38">
        <f t="shared" si="6"/>
        <v>0</v>
      </c>
    </row>
    <row r="143" spans="1:8" ht="47.25">
      <c r="A143" s="149" t="s">
        <v>234</v>
      </c>
      <c r="B143" s="150"/>
      <c r="C143" s="138" t="s">
        <v>235</v>
      </c>
      <c r="D143" s="14">
        <f>D144+D146</f>
        <v>1160.1000000000001</v>
      </c>
      <c r="E143" s="14">
        <f>E144+E146</f>
        <v>346.4</v>
      </c>
      <c r="F143" s="14">
        <f>F144+F146</f>
        <v>346.4</v>
      </c>
      <c r="G143" s="39">
        <f t="shared" si="5"/>
        <v>100</v>
      </c>
      <c r="H143" s="38">
        <f t="shared" si="6"/>
        <v>0</v>
      </c>
    </row>
    <row r="144" spans="1:8" ht="31.5">
      <c r="A144" s="149" t="s">
        <v>332</v>
      </c>
      <c r="B144" s="150"/>
      <c r="C144" s="138" t="s">
        <v>333</v>
      </c>
      <c r="D144" s="14">
        <f>D145</f>
        <v>1092.2</v>
      </c>
      <c r="E144" s="14">
        <f t="shared" si="10"/>
        <v>346.4</v>
      </c>
      <c r="F144" s="14">
        <f t="shared" si="10"/>
        <v>346.4</v>
      </c>
      <c r="G144" s="39">
        <f t="shared" si="5"/>
        <v>100</v>
      </c>
      <c r="H144" s="38">
        <f t="shared" si="6"/>
        <v>0</v>
      </c>
    </row>
    <row r="145" spans="1:8" ht="47.25">
      <c r="A145" s="149" t="s">
        <v>332</v>
      </c>
      <c r="B145" s="18" t="s">
        <v>1</v>
      </c>
      <c r="C145" s="116" t="s">
        <v>41</v>
      </c>
      <c r="D145" s="38">
        <f>'Ведомственная (прил.3)'!F359+'Ведомственная (прил.3)'!F98</f>
        <v>1092.2</v>
      </c>
      <c r="E145" s="38">
        <f>'Ведомственная (прил.3)'!G359+'Ведомственная (прил.3)'!G98</f>
        <v>346.4</v>
      </c>
      <c r="F145" s="38">
        <f>'Ведомственная (прил.3)'!H359+'Ведомственная (прил.3)'!H98</f>
        <v>346.4</v>
      </c>
      <c r="G145" s="39">
        <f t="shared" si="5"/>
        <v>100</v>
      </c>
      <c r="H145" s="38">
        <f t="shared" si="6"/>
        <v>0</v>
      </c>
    </row>
    <row r="146" spans="1:8" ht="31.5">
      <c r="A146" s="208" t="s">
        <v>236</v>
      </c>
      <c r="B146" s="12"/>
      <c r="C146" s="137" t="s">
        <v>237</v>
      </c>
      <c r="D146" s="14">
        <f>D147</f>
        <v>67.9</v>
      </c>
      <c r="E146" s="14">
        <f>E147+E148</f>
        <v>0</v>
      </c>
      <c r="F146" s="14">
        <f>F147+F148</f>
        <v>0</v>
      </c>
      <c r="G146" s="205">
        <v>0</v>
      </c>
      <c r="H146" s="38">
        <f t="shared" si="6"/>
        <v>0</v>
      </c>
    </row>
    <row r="147" spans="1:8" ht="47.25">
      <c r="A147" s="17" t="s">
        <v>236</v>
      </c>
      <c r="B147" s="16" t="s">
        <v>4</v>
      </c>
      <c r="C147" s="116" t="s">
        <v>13</v>
      </c>
      <c r="D147" s="38">
        <f>'Ведомственная (прил.3)'!F361</f>
        <v>67.9</v>
      </c>
      <c r="E147" s="38">
        <f>'Ведомственная (прил.3)'!G361</f>
        <v>0</v>
      </c>
      <c r="F147" s="38">
        <f>'Ведомственная (прил.3)'!H361</f>
        <v>0</v>
      </c>
      <c r="G147" s="205">
        <v>0</v>
      </c>
      <c r="H147" s="38">
        <f t="shared" si="6"/>
        <v>0</v>
      </c>
    </row>
    <row r="148" spans="1:8" ht="63">
      <c r="A148" s="149" t="s">
        <v>334</v>
      </c>
      <c r="B148" s="150"/>
      <c r="C148" s="138" t="s">
        <v>335</v>
      </c>
      <c r="D148" s="38">
        <f>D149</f>
        <v>31.5</v>
      </c>
      <c r="E148" s="14">
        <v>0</v>
      </c>
      <c r="F148" s="14">
        <v>0</v>
      </c>
      <c r="G148" s="205">
        <v>0</v>
      </c>
      <c r="H148" s="38">
        <f t="shared" si="6"/>
        <v>0</v>
      </c>
    </row>
    <row r="149" spans="1:8" ht="47.25">
      <c r="A149" s="149" t="s">
        <v>336</v>
      </c>
      <c r="B149" s="150"/>
      <c r="C149" s="138" t="s">
        <v>337</v>
      </c>
      <c r="D149" s="38">
        <f>D150</f>
        <v>31.5</v>
      </c>
      <c r="E149" s="14">
        <v>0</v>
      </c>
      <c r="F149" s="14">
        <v>0</v>
      </c>
      <c r="G149" s="205">
        <v>0</v>
      </c>
      <c r="H149" s="38">
        <f t="shared" si="6"/>
        <v>0</v>
      </c>
    </row>
    <row r="150" spans="1:8" ht="78.75">
      <c r="A150" s="149" t="s">
        <v>338</v>
      </c>
      <c r="B150" s="150"/>
      <c r="C150" s="138" t="s">
        <v>339</v>
      </c>
      <c r="D150" s="38">
        <f>D151</f>
        <v>31.5</v>
      </c>
      <c r="E150" s="14">
        <v>0</v>
      </c>
      <c r="F150" s="14">
        <v>0</v>
      </c>
      <c r="G150" s="205">
        <v>0</v>
      </c>
      <c r="H150" s="38">
        <f t="shared" si="6"/>
        <v>0</v>
      </c>
    </row>
    <row r="151" spans="1:8" ht="47.25">
      <c r="A151" s="149" t="s">
        <v>338</v>
      </c>
      <c r="B151" s="18" t="s">
        <v>1</v>
      </c>
      <c r="C151" s="116" t="s">
        <v>41</v>
      </c>
      <c r="D151" s="38">
        <f>'Ведомственная (прил.3)'!F372</f>
        <v>31.5</v>
      </c>
      <c r="E151" s="38">
        <f>'Ведомственная (прил.3)'!G372</f>
        <v>0</v>
      </c>
      <c r="F151" s="38">
        <f>'Ведомственная (прил.3)'!H372</f>
        <v>0</v>
      </c>
      <c r="G151" s="205">
        <v>0</v>
      </c>
      <c r="H151" s="38">
        <f t="shared" si="6"/>
        <v>0</v>
      </c>
    </row>
    <row r="152" spans="1:8" ht="63">
      <c r="A152" s="149" t="s">
        <v>55</v>
      </c>
      <c r="B152" s="150"/>
      <c r="C152" s="138" t="s">
        <v>340</v>
      </c>
      <c r="D152" s="14">
        <f>D153+D173+D197+D190</f>
        <v>102921.3</v>
      </c>
      <c r="E152" s="14">
        <f>E153+E173+E197+E190</f>
        <v>43386.399999999994</v>
      </c>
      <c r="F152" s="14">
        <f>F153+F173+F197+F190</f>
        <v>43076</v>
      </c>
      <c r="G152" s="39">
        <f t="shared" si="5"/>
        <v>99.284568436192</v>
      </c>
      <c r="H152" s="38">
        <f t="shared" si="6"/>
        <v>-310.3999999999942</v>
      </c>
    </row>
    <row r="153" spans="1:8" ht="47.25">
      <c r="A153" s="16" t="s">
        <v>107</v>
      </c>
      <c r="B153" s="17"/>
      <c r="C153" s="138" t="s">
        <v>342</v>
      </c>
      <c r="D153" s="14">
        <f>D154+D158+D166+D169</f>
        <v>67786.7</v>
      </c>
      <c r="E153" s="14">
        <f>E154+E158+E166+E169</f>
        <v>25536.1</v>
      </c>
      <c r="F153" s="14">
        <f>F154+F158+F166+F169</f>
        <v>25240.899999999998</v>
      </c>
      <c r="G153" s="39">
        <f t="shared" si="5"/>
        <v>98.84398948938953</v>
      </c>
      <c r="H153" s="38">
        <f t="shared" si="6"/>
        <v>-295.2000000000007</v>
      </c>
    </row>
    <row r="154" spans="1:8" ht="31.5">
      <c r="A154" s="16" t="s">
        <v>108</v>
      </c>
      <c r="B154" s="17"/>
      <c r="C154" s="138" t="s">
        <v>343</v>
      </c>
      <c r="D154" s="14">
        <f>D155</f>
        <v>841.2</v>
      </c>
      <c r="E154" s="14">
        <f>E155</f>
        <v>377.3</v>
      </c>
      <c r="F154" s="14">
        <f>F155</f>
        <v>377.3</v>
      </c>
      <c r="G154" s="39">
        <f t="shared" si="5"/>
        <v>100</v>
      </c>
      <c r="H154" s="38">
        <f t="shared" si="6"/>
        <v>0</v>
      </c>
    </row>
    <row r="155" spans="1:8" ht="31.5">
      <c r="A155" s="16" t="s">
        <v>109</v>
      </c>
      <c r="B155" s="162"/>
      <c r="C155" s="138" t="s">
        <v>345</v>
      </c>
      <c r="D155" s="14">
        <f>D156+D157</f>
        <v>841.2</v>
      </c>
      <c r="E155" s="14">
        <f>E156+E157</f>
        <v>377.3</v>
      </c>
      <c r="F155" s="14">
        <f>F156+F157</f>
        <v>377.3</v>
      </c>
      <c r="G155" s="39">
        <f t="shared" si="5"/>
        <v>100</v>
      </c>
      <c r="H155" s="38">
        <f t="shared" si="6"/>
        <v>0</v>
      </c>
    </row>
    <row r="156" spans="1:8" ht="47.25">
      <c r="A156" s="16" t="s">
        <v>109</v>
      </c>
      <c r="B156" s="21" t="s">
        <v>1</v>
      </c>
      <c r="C156" s="116" t="s">
        <v>41</v>
      </c>
      <c r="D156" s="38">
        <f>'Ведомственная (прил.3)'!F169+'Ведомственная (прил.3)'!F629</f>
        <v>811.2</v>
      </c>
      <c r="E156" s="38">
        <f>'Ведомственная (прил.3)'!G169+'Ведомственная (прил.3)'!G629</f>
        <v>377.3</v>
      </c>
      <c r="F156" s="38">
        <f>'Ведомственная (прил.3)'!H169+'Ведомственная (прил.3)'!H629</f>
        <v>377.3</v>
      </c>
      <c r="G156" s="39">
        <f t="shared" si="5"/>
        <v>100</v>
      </c>
      <c r="H156" s="38">
        <f t="shared" si="6"/>
        <v>0</v>
      </c>
    </row>
    <row r="157" spans="1:8" ht="47.25">
      <c r="A157" s="16" t="s">
        <v>109</v>
      </c>
      <c r="B157" s="149" t="s">
        <v>4</v>
      </c>
      <c r="C157" s="138" t="s">
        <v>13</v>
      </c>
      <c r="D157" s="38">
        <f>'Ведомственная (прил.3)'!F630</f>
        <v>30</v>
      </c>
      <c r="E157" s="38">
        <f>'Ведомственная (прил.3)'!G630</f>
        <v>0</v>
      </c>
      <c r="F157" s="38">
        <f>'Ведомственная (прил.3)'!H630</f>
        <v>0</v>
      </c>
      <c r="G157" s="39">
        <v>0</v>
      </c>
      <c r="H157" s="38">
        <f>F157-E157</f>
        <v>0</v>
      </c>
    </row>
    <row r="158" spans="1:8" ht="47.25">
      <c r="A158" s="149" t="s">
        <v>346</v>
      </c>
      <c r="B158" s="150"/>
      <c r="C158" s="138" t="s">
        <v>118</v>
      </c>
      <c r="D158" s="38">
        <f>D159+D164</f>
        <v>51002</v>
      </c>
      <c r="E158" s="38">
        <f>E159+E164</f>
        <v>24863.6</v>
      </c>
      <c r="F158" s="38">
        <f>F159+F164</f>
        <v>24863.6</v>
      </c>
      <c r="G158" s="39">
        <f t="shared" si="5"/>
        <v>100</v>
      </c>
      <c r="H158" s="38">
        <f t="shared" si="6"/>
        <v>0</v>
      </c>
    </row>
    <row r="159" spans="1:8" ht="31.5">
      <c r="A159" s="149" t="s">
        <v>347</v>
      </c>
      <c r="B159" s="150"/>
      <c r="C159" s="138" t="s">
        <v>348</v>
      </c>
      <c r="D159" s="38">
        <f>D160+D161+D162+D163</f>
        <v>50512</v>
      </c>
      <c r="E159" s="38">
        <f>E160+E161+E162+E163</f>
        <v>24716.6</v>
      </c>
      <c r="F159" s="38">
        <f>F160+F161+F162+F163</f>
        <v>24716.6</v>
      </c>
      <c r="G159" s="39">
        <f t="shared" si="5"/>
        <v>100</v>
      </c>
      <c r="H159" s="38">
        <f t="shared" si="6"/>
        <v>0</v>
      </c>
    </row>
    <row r="160" spans="1:8" ht="110.25">
      <c r="A160" s="149" t="s">
        <v>347</v>
      </c>
      <c r="B160" s="149" t="s">
        <v>0</v>
      </c>
      <c r="C160" s="138" t="s">
        <v>40</v>
      </c>
      <c r="D160" s="38">
        <f>'Ведомственная (прил.3)'!F633</f>
        <v>14135.9</v>
      </c>
      <c r="E160" s="38">
        <f>'Ведомственная (прил.3)'!G633</f>
        <v>6579.1</v>
      </c>
      <c r="F160" s="38">
        <f>'Ведомственная (прил.3)'!H633</f>
        <v>6579.1</v>
      </c>
      <c r="G160" s="39">
        <f t="shared" si="5"/>
        <v>100</v>
      </c>
      <c r="H160" s="38">
        <f t="shared" si="6"/>
        <v>0</v>
      </c>
    </row>
    <row r="161" spans="1:8" ht="47.25">
      <c r="A161" s="149" t="s">
        <v>347</v>
      </c>
      <c r="B161" s="149" t="s">
        <v>1</v>
      </c>
      <c r="C161" s="138" t="s">
        <v>41</v>
      </c>
      <c r="D161" s="38">
        <f>'Ведомственная (прил.3)'!F634</f>
        <v>5901.8</v>
      </c>
      <c r="E161" s="38">
        <f>'Ведомственная (прил.3)'!G634</f>
        <v>2603.4</v>
      </c>
      <c r="F161" s="38">
        <f>'Ведомственная (прил.3)'!H634</f>
        <v>2603.4</v>
      </c>
      <c r="G161" s="39">
        <f t="shared" si="5"/>
        <v>100</v>
      </c>
      <c r="H161" s="38">
        <f t="shared" si="6"/>
        <v>0</v>
      </c>
    </row>
    <row r="162" spans="1:8" ht="47.25">
      <c r="A162" s="149" t="s">
        <v>347</v>
      </c>
      <c r="B162" s="149" t="s">
        <v>4</v>
      </c>
      <c r="C162" s="138" t="s">
        <v>13</v>
      </c>
      <c r="D162" s="38">
        <f>'Ведомственная (прил.3)'!F635+'Ведомственная (прил.3)'!F647</f>
        <v>29989.5</v>
      </c>
      <c r="E162" s="38">
        <f>'Ведомственная (прил.3)'!G635+'Ведомственная (прил.3)'!G647</f>
        <v>15327</v>
      </c>
      <c r="F162" s="38">
        <f>'Ведомственная (прил.3)'!H635+'Ведомственная (прил.3)'!H647</f>
        <v>15327</v>
      </c>
      <c r="G162" s="39">
        <f t="shared" si="5"/>
        <v>100</v>
      </c>
      <c r="H162" s="38">
        <f t="shared" si="6"/>
        <v>0</v>
      </c>
    </row>
    <row r="163" spans="1:8" ht="31.5">
      <c r="A163" s="149" t="s">
        <v>347</v>
      </c>
      <c r="B163" s="149" t="s">
        <v>6</v>
      </c>
      <c r="C163" s="138" t="s">
        <v>7</v>
      </c>
      <c r="D163" s="38">
        <f>'Ведомственная (прил.3)'!F636</f>
        <v>484.8</v>
      </c>
      <c r="E163" s="38">
        <f>'Ведомственная (прил.3)'!G636</f>
        <v>207.1</v>
      </c>
      <c r="F163" s="38">
        <f>'Ведомственная (прил.3)'!H636</f>
        <v>207.1</v>
      </c>
      <c r="G163" s="39">
        <f t="shared" si="5"/>
        <v>100</v>
      </c>
      <c r="H163" s="38">
        <f t="shared" si="6"/>
        <v>0</v>
      </c>
    </row>
    <row r="164" spans="1:8" ht="31.5">
      <c r="A164" s="149" t="s">
        <v>669</v>
      </c>
      <c r="B164" s="150"/>
      <c r="C164" s="138" t="s">
        <v>606</v>
      </c>
      <c r="D164" s="38">
        <f>D165</f>
        <v>490</v>
      </c>
      <c r="E164" s="38">
        <f>E165</f>
        <v>147</v>
      </c>
      <c r="F164" s="38">
        <f>F165</f>
        <v>147</v>
      </c>
      <c r="G164" s="39">
        <f>F164/E164*100</f>
        <v>100</v>
      </c>
      <c r="H164" s="38">
        <f>F164-E164</f>
        <v>0</v>
      </c>
    </row>
    <row r="165" spans="1:8" ht="47.25">
      <c r="A165" s="149" t="s">
        <v>669</v>
      </c>
      <c r="B165" s="149" t="s">
        <v>4</v>
      </c>
      <c r="C165" s="138" t="s">
        <v>13</v>
      </c>
      <c r="D165" s="38">
        <f>'Ведомственная (прил.3)'!F638</f>
        <v>490</v>
      </c>
      <c r="E165" s="38">
        <f>'Ведомственная (прил.3)'!G638</f>
        <v>147</v>
      </c>
      <c r="F165" s="38">
        <f>'Ведомственная (прил.3)'!H638</f>
        <v>147</v>
      </c>
      <c r="G165" s="39">
        <f>F165/E165*100</f>
        <v>100</v>
      </c>
      <c r="H165" s="38">
        <f>F165-E165</f>
        <v>0</v>
      </c>
    </row>
    <row r="166" spans="1:8" ht="78.75">
      <c r="A166" s="149" t="s">
        <v>349</v>
      </c>
      <c r="B166" s="150"/>
      <c r="C166" s="138" t="s">
        <v>350</v>
      </c>
      <c r="D166" s="38">
        <f aca="true" t="shared" si="11" ref="D166:F167">D167</f>
        <v>12451.5</v>
      </c>
      <c r="E166" s="38">
        <f t="shared" si="11"/>
        <v>0</v>
      </c>
      <c r="F166" s="38">
        <f t="shared" si="11"/>
        <v>0</v>
      </c>
      <c r="G166" s="205">
        <v>0</v>
      </c>
      <c r="H166" s="38">
        <f aca="true" t="shared" si="12" ref="H166:H235">F166-E166</f>
        <v>0</v>
      </c>
    </row>
    <row r="167" spans="1:8" ht="30" customHeight="1">
      <c r="A167" s="149" t="s">
        <v>351</v>
      </c>
      <c r="B167" s="150"/>
      <c r="C167" s="138" t="s">
        <v>278</v>
      </c>
      <c r="D167" s="38">
        <f t="shared" si="11"/>
        <v>12451.5</v>
      </c>
      <c r="E167" s="38">
        <f t="shared" si="11"/>
        <v>0</v>
      </c>
      <c r="F167" s="38">
        <f t="shared" si="11"/>
        <v>0</v>
      </c>
      <c r="G167" s="205">
        <v>0</v>
      </c>
      <c r="H167" s="38">
        <f t="shared" si="12"/>
        <v>0</v>
      </c>
    </row>
    <row r="168" spans="1:8" ht="47.25">
      <c r="A168" s="149" t="s">
        <v>351</v>
      </c>
      <c r="B168" s="149" t="s">
        <v>4</v>
      </c>
      <c r="C168" s="138" t="s">
        <v>13</v>
      </c>
      <c r="D168" s="38">
        <f>'Ведомственная (прил.3)'!F641</f>
        <v>12451.5</v>
      </c>
      <c r="E168" s="38">
        <f>'Ведомственная (прил.3)'!G641</f>
        <v>0</v>
      </c>
      <c r="F168" s="38">
        <f>'Ведомственная (прил.3)'!H641</f>
        <v>0</v>
      </c>
      <c r="G168" s="205">
        <v>0</v>
      </c>
      <c r="H168" s="38">
        <f t="shared" si="12"/>
        <v>0</v>
      </c>
    </row>
    <row r="169" spans="1:8" ht="79.5" customHeight="1">
      <c r="A169" s="149" t="s">
        <v>670</v>
      </c>
      <c r="B169" s="150"/>
      <c r="C169" s="138" t="s">
        <v>608</v>
      </c>
      <c r="D169" s="38">
        <f>D170</f>
        <v>3492</v>
      </c>
      <c r="E169" s="38">
        <f>E170</f>
        <v>295.2</v>
      </c>
      <c r="F169" s="38">
        <f>F170</f>
        <v>0</v>
      </c>
      <c r="G169" s="205">
        <v>0</v>
      </c>
      <c r="H169" s="38">
        <f t="shared" si="12"/>
        <v>-295.2</v>
      </c>
    </row>
    <row r="170" spans="1:8" ht="94.5">
      <c r="A170" s="149" t="s">
        <v>671</v>
      </c>
      <c r="B170" s="150"/>
      <c r="C170" s="138" t="s">
        <v>23</v>
      </c>
      <c r="D170" s="38">
        <f>D171+D172</f>
        <v>3492</v>
      </c>
      <c r="E170" s="38">
        <f>E171+E172</f>
        <v>295.2</v>
      </c>
      <c r="F170" s="38">
        <f>F171+F172</f>
        <v>0</v>
      </c>
      <c r="G170" s="205">
        <v>0</v>
      </c>
      <c r="H170" s="38">
        <f t="shared" si="12"/>
        <v>-295.2</v>
      </c>
    </row>
    <row r="171" spans="1:8" ht="47.25">
      <c r="A171" s="149" t="s">
        <v>671</v>
      </c>
      <c r="B171" s="149" t="s">
        <v>4</v>
      </c>
      <c r="C171" s="138" t="s">
        <v>13</v>
      </c>
      <c r="D171" s="38">
        <f>'Ведомственная (прил.3)'!F650+'Ведомственная (прил.3)'!F730</f>
        <v>2311.2000000000003</v>
      </c>
      <c r="E171" s="38">
        <f>'Ведомственная (прил.3)'!G650+'Ведомственная (прил.3)'!G730</f>
        <v>0</v>
      </c>
      <c r="F171" s="38">
        <f>'Ведомственная (прил.3)'!H650+'Ведомственная (прил.3)'!H730</f>
        <v>0</v>
      </c>
      <c r="G171" s="205">
        <v>0</v>
      </c>
      <c r="H171" s="38">
        <f t="shared" si="12"/>
        <v>0</v>
      </c>
    </row>
    <row r="172" spans="1:8" ht="33.75" customHeight="1">
      <c r="A172" s="149" t="s">
        <v>671</v>
      </c>
      <c r="B172" s="149" t="s">
        <v>1</v>
      </c>
      <c r="C172" s="138" t="s">
        <v>41</v>
      </c>
      <c r="D172" s="38">
        <f>'Ведомственная (прил.3)'!F729</f>
        <v>1180.8</v>
      </c>
      <c r="E172" s="38">
        <f>'Ведомственная (прил.3)'!G729</f>
        <v>295.2</v>
      </c>
      <c r="F172" s="38">
        <f>'Ведомственная (прил.3)'!H729</f>
        <v>0</v>
      </c>
      <c r="G172" s="205">
        <v>0</v>
      </c>
      <c r="H172" s="38">
        <f t="shared" si="12"/>
        <v>-295.2</v>
      </c>
    </row>
    <row r="173" spans="1:8" ht="47.25">
      <c r="A173" s="149" t="s">
        <v>352</v>
      </c>
      <c r="B173" s="150"/>
      <c r="C173" s="138" t="s">
        <v>353</v>
      </c>
      <c r="D173" s="38">
        <f>D179+D174+D185</f>
        <v>34410</v>
      </c>
      <c r="E173" s="38">
        <f>E179+E174+E185</f>
        <v>17850.3</v>
      </c>
      <c r="F173" s="38">
        <f>F179+F174+F185</f>
        <v>17835.1</v>
      </c>
      <c r="G173" s="39">
        <f aca="true" t="shared" si="13" ref="G173:G235">F173/E173*100</f>
        <v>99.91484736951199</v>
      </c>
      <c r="H173" s="38">
        <f t="shared" si="12"/>
        <v>-15.200000000000728</v>
      </c>
    </row>
    <row r="174" spans="1:8" ht="33.75" customHeight="1">
      <c r="A174" s="149" t="s">
        <v>354</v>
      </c>
      <c r="B174" s="150"/>
      <c r="C174" s="138" t="s">
        <v>355</v>
      </c>
      <c r="D174" s="14">
        <f>D175</f>
        <v>543.1</v>
      </c>
      <c r="E174" s="14">
        <f>E175</f>
        <v>205.29999999999998</v>
      </c>
      <c r="F174" s="14">
        <f>F175</f>
        <v>205.29999999999998</v>
      </c>
      <c r="G174" s="39">
        <f t="shared" si="13"/>
        <v>100</v>
      </c>
      <c r="H174" s="38">
        <f t="shared" si="12"/>
        <v>0</v>
      </c>
    </row>
    <row r="175" spans="1:8" ht="33.75" customHeight="1">
      <c r="A175" s="149" t="s">
        <v>356</v>
      </c>
      <c r="B175" s="150"/>
      <c r="C175" s="138" t="s">
        <v>357</v>
      </c>
      <c r="D175" s="14">
        <f>D176+D177+D178</f>
        <v>543.1</v>
      </c>
      <c r="E175" s="14">
        <f>E176+E177+E178</f>
        <v>205.29999999999998</v>
      </c>
      <c r="F175" s="14">
        <f>F176+F177+F178</f>
        <v>205.29999999999998</v>
      </c>
      <c r="G175" s="39">
        <f t="shared" si="13"/>
        <v>100</v>
      </c>
      <c r="H175" s="38">
        <f t="shared" si="12"/>
        <v>0</v>
      </c>
    </row>
    <row r="176" spans="1:8" ht="47.25">
      <c r="A176" s="149" t="s">
        <v>356</v>
      </c>
      <c r="B176" s="149" t="s">
        <v>1</v>
      </c>
      <c r="C176" s="138" t="s">
        <v>41</v>
      </c>
      <c r="D176" s="38">
        <f>'Ведомственная (прил.3)'!F189+'Ведомственная (прил.3)'!F743</f>
        <v>443.3</v>
      </c>
      <c r="E176" s="38">
        <f>'Ведомственная (прил.3)'!G189+'Ведомственная (прил.3)'!G743</f>
        <v>187.29999999999998</v>
      </c>
      <c r="F176" s="38">
        <f>'Ведомственная (прил.3)'!H189+'Ведомственная (прил.3)'!H743</f>
        <v>187.29999999999998</v>
      </c>
      <c r="G176" s="39">
        <f t="shared" si="13"/>
        <v>100</v>
      </c>
      <c r="H176" s="38">
        <f t="shared" si="12"/>
        <v>0</v>
      </c>
    </row>
    <row r="177" spans="1:8" ht="31.5">
      <c r="A177" s="149" t="s">
        <v>356</v>
      </c>
      <c r="B177" s="149" t="s">
        <v>2</v>
      </c>
      <c r="C177" s="138" t="s">
        <v>3</v>
      </c>
      <c r="D177" s="38">
        <f>'Ведомственная (прил.3)'!F744+'Ведомственная (прил.3)'!F190</f>
        <v>39.8</v>
      </c>
      <c r="E177" s="38">
        <f>'Ведомственная (прил.3)'!G744+'Ведомственная (прил.3)'!G190</f>
        <v>18</v>
      </c>
      <c r="F177" s="38">
        <f>'Ведомственная (прил.3)'!H744+'Ведомственная (прил.3)'!H190</f>
        <v>18</v>
      </c>
      <c r="G177" s="39">
        <f>F177/E177*100</f>
        <v>100</v>
      </c>
      <c r="H177" s="38">
        <f>F177-E177</f>
        <v>0</v>
      </c>
    </row>
    <row r="178" spans="1:8" ht="47.25">
      <c r="A178" s="149" t="s">
        <v>356</v>
      </c>
      <c r="B178" s="149" t="s">
        <v>4</v>
      </c>
      <c r="C178" s="138" t="s">
        <v>13</v>
      </c>
      <c r="D178" s="38">
        <f>'Ведомственная (прил.3)'!F745</f>
        <v>60</v>
      </c>
      <c r="E178" s="38">
        <f>'Ведомственная (прил.3)'!G745</f>
        <v>0</v>
      </c>
      <c r="F178" s="38">
        <f>'Ведомственная (прил.3)'!H745</f>
        <v>0</v>
      </c>
      <c r="G178" s="205">
        <v>0</v>
      </c>
      <c r="H178" s="38">
        <f>F178-E178</f>
        <v>0</v>
      </c>
    </row>
    <row r="179" spans="1:8" ht="47.25">
      <c r="A179" s="149" t="s">
        <v>358</v>
      </c>
      <c r="B179" s="150"/>
      <c r="C179" s="138" t="s">
        <v>118</v>
      </c>
      <c r="D179" s="38">
        <f>D180</f>
        <v>33323.1</v>
      </c>
      <c r="E179" s="38">
        <f>E180</f>
        <v>17119.6</v>
      </c>
      <c r="F179" s="38">
        <f>F180</f>
        <v>17104.5</v>
      </c>
      <c r="G179" s="39">
        <f t="shared" si="13"/>
        <v>99.91179700460292</v>
      </c>
      <c r="H179" s="38">
        <f t="shared" si="12"/>
        <v>-15.099999999998545</v>
      </c>
    </row>
    <row r="180" spans="1:8" ht="31.5">
      <c r="A180" s="149" t="s">
        <v>359</v>
      </c>
      <c r="B180" s="150"/>
      <c r="C180" s="138" t="s">
        <v>360</v>
      </c>
      <c r="D180" s="38">
        <f>D181+D182+D183+D184</f>
        <v>33323.1</v>
      </c>
      <c r="E180" s="38">
        <f>E181+E182+E183+E184</f>
        <v>17119.6</v>
      </c>
      <c r="F180" s="38">
        <f>F181+F182+F183+F184</f>
        <v>17104.5</v>
      </c>
      <c r="G180" s="39">
        <f t="shared" si="13"/>
        <v>99.91179700460292</v>
      </c>
      <c r="H180" s="38">
        <f t="shared" si="12"/>
        <v>-15.099999999998545</v>
      </c>
    </row>
    <row r="181" spans="1:8" ht="110.25">
      <c r="A181" s="149" t="s">
        <v>359</v>
      </c>
      <c r="B181" s="149" t="s">
        <v>0</v>
      </c>
      <c r="C181" s="138" t="s">
        <v>40</v>
      </c>
      <c r="D181" s="38">
        <f>'Ведомственная (прил.3)'!F734</f>
        <v>8516.9</v>
      </c>
      <c r="E181" s="38">
        <f>'Ведомственная (прил.3)'!G734</f>
        <v>4580.8</v>
      </c>
      <c r="F181" s="38">
        <f>'Ведомственная (прил.3)'!H734</f>
        <v>4580.8</v>
      </c>
      <c r="G181" s="39">
        <f t="shared" si="13"/>
        <v>100</v>
      </c>
      <c r="H181" s="38">
        <f t="shared" si="12"/>
        <v>0</v>
      </c>
    </row>
    <row r="182" spans="1:8" ht="47.25">
      <c r="A182" s="149" t="s">
        <v>359</v>
      </c>
      <c r="B182" s="149" t="s">
        <v>1</v>
      </c>
      <c r="C182" s="138" t="s">
        <v>41</v>
      </c>
      <c r="D182" s="38">
        <f>'Ведомственная (прил.3)'!F735</f>
        <v>4902</v>
      </c>
      <c r="E182" s="38">
        <f>'Ведомственная (прил.3)'!G735</f>
        <v>2234</v>
      </c>
      <c r="F182" s="38">
        <f>'Ведомственная (прил.3)'!H735</f>
        <v>2218.9</v>
      </c>
      <c r="G182" s="39">
        <f t="shared" si="13"/>
        <v>99.3240823634736</v>
      </c>
      <c r="H182" s="38">
        <f t="shared" si="12"/>
        <v>-15.099999999999909</v>
      </c>
    </row>
    <row r="183" spans="1:8" ht="47.25">
      <c r="A183" s="149" t="s">
        <v>359</v>
      </c>
      <c r="B183" s="149" t="s">
        <v>4</v>
      </c>
      <c r="C183" s="138" t="s">
        <v>13</v>
      </c>
      <c r="D183" s="38">
        <f>'Ведомственная (прил.3)'!F736</f>
        <v>19661.6</v>
      </c>
      <c r="E183" s="38">
        <f>'Ведомственная (прил.3)'!G736</f>
        <v>10224</v>
      </c>
      <c r="F183" s="38">
        <f>'Ведомственная (прил.3)'!H736</f>
        <v>10224</v>
      </c>
      <c r="G183" s="39">
        <f t="shared" si="13"/>
        <v>100</v>
      </c>
      <c r="H183" s="38">
        <f t="shared" si="12"/>
        <v>0</v>
      </c>
    </row>
    <row r="184" spans="1:8" ht="31.5">
      <c r="A184" s="149" t="s">
        <v>359</v>
      </c>
      <c r="B184" s="149" t="s">
        <v>6</v>
      </c>
      <c r="C184" s="138" t="s">
        <v>7</v>
      </c>
      <c r="D184" s="38">
        <f>'Ведомственная (прил.3)'!F737</f>
        <v>242.6</v>
      </c>
      <c r="E184" s="38">
        <f>'Ведомственная (прил.3)'!G737</f>
        <v>80.8</v>
      </c>
      <c r="F184" s="38">
        <f>'Ведомственная (прил.3)'!H737</f>
        <v>80.8</v>
      </c>
      <c r="G184" s="39">
        <f t="shared" si="13"/>
        <v>100</v>
      </c>
      <c r="H184" s="38">
        <f t="shared" si="12"/>
        <v>0</v>
      </c>
    </row>
    <row r="185" spans="1:8" ht="47.25">
      <c r="A185" s="149" t="s">
        <v>361</v>
      </c>
      <c r="B185" s="150"/>
      <c r="C185" s="138" t="s">
        <v>362</v>
      </c>
      <c r="D185" s="38">
        <f>D188+D186</f>
        <v>543.8</v>
      </c>
      <c r="E185" s="38">
        <f>E188+E186</f>
        <v>525.4</v>
      </c>
      <c r="F185" s="38">
        <f>F188+F186</f>
        <v>525.3</v>
      </c>
      <c r="G185" s="39">
        <f t="shared" si="13"/>
        <v>99.98096688237533</v>
      </c>
      <c r="H185" s="38">
        <f t="shared" si="12"/>
        <v>-0.10000000000002274</v>
      </c>
    </row>
    <row r="186" spans="1:8" ht="126">
      <c r="A186" s="132" t="s">
        <v>729</v>
      </c>
      <c r="B186" s="132"/>
      <c r="C186" s="133" t="s">
        <v>730</v>
      </c>
      <c r="D186" s="38">
        <f>D187</f>
        <v>18.4</v>
      </c>
      <c r="E186" s="38">
        <f>E187</f>
        <v>0</v>
      </c>
      <c r="F186" s="38">
        <f>F187</f>
        <v>0</v>
      </c>
      <c r="G186" s="39">
        <v>0</v>
      </c>
      <c r="H186" s="38">
        <f>F186-E186</f>
        <v>0</v>
      </c>
    </row>
    <row r="187" spans="1:8" ht="47.25">
      <c r="A187" s="132" t="s">
        <v>729</v>
      </c>
      <c r="B187" s="132" t="s">
        <v>1</v>
      </c>
      <c r="C187" s="133" t="s">
        <v>41</v>
      </c>
      <c r="D187" s="38">
        <f>'Ведомственная (прил.3)'!F748</f>
        <v>18.4</v>
      </c>
      <c r="E187" s="38">
        <f>'Ведомственная (прил.3)'!G748</f>
        <v>0</v>
      </c>
      <c r="F187" s="38">
        <f>'Ведомственная (прил.3)'!H748</f>
        <v>0</v>
      </c>
      <c r="G187" s="39">
        <v>0</v>
      </c>
      <c r="H187" s="38">
        <f>F187-E187</f>
        <v>0</v>
      </c>
    </row>
    <row r="188" spans="1:8" ht="31.5">
      <c r="A188" s="149" t="s">
        <v>672</v>
      </c>
      <c r="B188" s="150"/>
      <c r="C188" s="138" t="s">
        <v>194</v>
      </c>
      <c r="D188" s="38">
        <f>D189</f>
        <v>525.4</v>
      </c>
      <c r="E188" s="38">
        <f>E189</f>
        <v>525.4</v>
      </c>
      <c r="F188" s="38">
        <f>F189</f>
        <v>525.3</v>
      </c>
      <c r="G188" s="39">
        <f t="shared" si="13"/>
        <v>99.98096688237533</v>
      </c>
      <c r="H188" s="38">
        <f t="shared" si="12"/>
        <v>-0.10000000000002274</v>
      </c>
    </row>
    <row r="189" spans="1:8" ht="47.25">
      <c r="A189" s="149" t="s">
        <v>672</v>
      </c>
      <c r="B189" s="149" t="s">
        <v>1</v>
      </c>
      <c r="C189" s="138" t="s">
        <v>41</v>
      </c>
      <c r="D189" s="38">
        <f>'Ведомственная (прил.3)'!F750</f>
        <v>525.4</v>
      </c>
      <c r="E189" s="38">
        <f>'Ведомственная (прил.3)'!G750</f>
        <v>525.4</v>
      </c>
      <c r="F189" s="38">
        <f>'Ведомственная (прил.3)'!H750</f>
        <v>525.3</v>
      </c>
      <c r="G189" s="39">
        <f t="shared" si="13"/>
        <v>99.98096688237533</v>
      </c>
      <c r="H189" s="38">
        <f t="shared" si="12"/>
        <v>-0.10000000000002274</v>
      </c>
    </row>
    <row r="190" spans="1:8" ht="47.25">
      <c r="A190" s="149" t="s">
        <v>369</v>
      </c>
      <c r="B190" s="150"/>
      <c r="C190" s="138" t="s">
        <v>370</v>
      </c>
      <c r="D190" s="14">
        <f>D191</f>
        <v>84</v>
      </c>
      <c r="E190" s="14">
        <f>E191</f>
        <v>0</v>
      </c>
      <c r="F190" s="14">
        <f aca="true" t="shared" si="14" ref="D190:F192">F191</f>
        <v>0</v>
      </c>
      <c r="G190" s="205">
        <v>0</v>
      </c>
      <c r="H190" s="38">
        <f t="shared" si="12"/>
        <v>0</v>
      </c>
    </row>
    <row r="191" spans="1:8" ht="31.5">
      <c r="A191" s="149" t="s">
        <v>371</v>
      </c>
      <c r="B191" s="150"/>
      <c r="C191" s="138" t="s">
        <v>372</v>
      </c>
      <c r="D191" s="14">
        <f>D192+D194</f>
        <v>84</v>
      </c>
      <c r="E191" s="14">
        <f>E192+E194</f>
        <v>0</v>
      </c>
      <c r="F191" s="14">
        <f>F192+F194</f>
        <v>0</v>
      </c>
      <c r="G191" s="205">
        <v>0</v>
      </c>
      <c r="H191" s="38">
        <f>F191-E191</f>
        <v>0</v>
      </c>
    </row>
    <row r="192" spans="1:8" ht="110.25">
      <c r="A192" s="149" t="s">
        <v>373</v>
      </c>
      <c r="B192" s="150"/>
      <c r="C192" s="138" t="s">
        <v>374</v>
      </c>
      <c r="D192" s="38">
        <f t="shared" si="14"/>
        <v>24</v>
      </c>
      <c r="E192" s="38">
        <f t="shared" si="14"/>
        <v>0</v>
      </c>
      <c r="F192" s="38">
        <f t="shared" si="14"/>
        <v>0</v>
      </c>
      <c r="G192" s="205">
        <v>0</v>
      </c>
      <c r="H192" s="38">
        <f t="shared" si="12"/>
        <v>0</v>
      </c>
    </row>
    <row r="193" spans="1:8" ht="47.25">
      <c r="A193" s="149" t="s">
        <v>373</v>
      </c>
      <c r="B193" s="21" t="s">
        <v>1</v>
      </c>
      <c r="C193" s="116" t="s">
        <v>41</v>
      </c>
      <c r="D193" s="38">
        <f>'Ведомственная (прил.3)'!F603</f>
        <v>24</v>
      </c>
      <c r="E193" s="38">
        <f>'Ведомственная (прил.3)'!G603</f>
        <v>0</v>
      </c>
      <c r="F193" s="38">
        <f>'Ведомственная (прил.3)'!H603</f>
        <v>0</v>
      </c>
      <c r="G193" s="205">
        <v>0</v>
      </c>
      <c r="H193" s="38">
        <f t="shared" si="12"/>
        <v>0</v>
      </c>
    </row>
    <row r="194" spans="1:8" ht="47.25">
      <c r="A194" s="132" t="s">
        <v>731</v>
      </c>
      <c r="B194" s="132"/>
      <c r="C194" s="133" t="s">
        <v>698</v>
      </c>
      <c r="D194" s="38">
        <f>D195+D196</f>
        <v>60</v>
      </c>
      <c r="E194" s="38">
        <f>E195+E196</f>
        <v>0</v>
      </c>
      <c r="F194" s="38">
        <f>F195+F196</f>
        <v>0</v>
      </c>
      <c r="G194" s="205">
        <v>0</v>
      </c>
      <c r="H194" s="38">
        <f>F194-E194</f>
        <v>0</v>
      </c>
    </row>
    <row r="195" spans="1:8" ht="47.25">
      <c r="A195" s="132" t="s">
        <v>731</v>
      </c>
      <c r="B195" s="132" t="s">
        <v>1</v>
      </c>
      <c r="C195" s="133" t="s">
        <v>41</v>
      </c>
      <c r="D195" s="38">
        <f>'Ведомственная (прил.3)'!F385</f>
        <v>30</v>
      </c>
      <c r="E195" s="38">
        <f>'Ведомственная (прил.3)'!G385</f>
        <v>0</v>
      </c>
      <c r="F195" s="38">
        <f>'Ведомственная (прил.3)'!H385</f>
        <v>0</v>
      </c>
      <c r="G195" s="205">
        <v>0</v>
      </c>
      <c r="H195" s="38">
        <f>F195-E195</f>
        <v>0</v>
      </c>
    </row>
    <row r="196" spans="1:8" ht="47.25">
      <c r="A196" s="132" t="s">
        <v>731</v>
      </c>
      <c r="B196" s="134" t="s">
        <v>4</v>
      </c>
      <c r="C196" s="135" t="s">
        <v>13</v>
      </c>
      <c r="D196" s="38">
        <f>'Ведомственная (прил.3)'!F386</f>
        <v>30</v>
      </c>
      <c r="E196" s="38">
        <f>'Ведомственная (прил.3)'!G386</f>
        <v>0</v>
      </c>
      <c r="F196" s="38">
        <f>'Ведомственная (прил.3)'!H386</f>
        <v>0</v>
      </c>
      <c r="G196" s="205">
        <v>0</v>
      </c>
      <c r="H196" s="38">
        <f>F196-E196</f>
        <v>0</v>
      </c>
    </row>
    <row r="197" spans="1:8" ht="94.5">
      <c r="A197" s="149" t="s">
        <v>382</v>
      </c>
      <c r="B197" s="150"/>
      <c r="C197" s="138" t="s">
        <v>383</v>
      </c>
      <c r="D197" s="14">
        <f aca="true" t="shared" si="15" ref="D197:F198">D198</f>
        <v>640.6</v>
      </c>
      <c r="E197" s="14">
        <f t="shared" si="15"/>
        <v>0</v>
      </c>
      <c r="F197" s="14">
        <f t="shared" si="15"/>
        <v>0</v>
      </c>
      <c r="G197" s="205">
        <v>0</v>
      </c>
      <c r="H197" s="38">
        <f t="shared" si="12"/>
        <v>0</v>
      </c>
    </row>
    <row r="198" spans="1:8" ht="63">
      <c r="A198" s="149" t="s">
        <v>384</v>
      </c>
      <c r="B198" s="150"/>
      <c r="C198" s="138" t="s">
        <v>385</v>
      </c>
      <c r="D198" s="14">
        <f t="shared" si="15"/>
        <v>640.6</v>
      </c>
      <c r="E198" s="14">
        <f t="shared" si="15"/>
        <v>0</v>
      </c>
      <c r="F198" s="14">
        <f t="shared" si="15"/>
        <v>0</v>
      </c>
      <c r="G198" s="205">
        <v>0</v>
      </c>
      <c r="H198" s="38">
        <f t="shared" si="12"/>
        <v>0</v>
      </c>
    </row>
    <row r="199" spans="1:8" ht="47.25">
      <c r="A199" s="149" t="s">
        <v>386</v>
      </c>
      <c r="B199" s="21" t="s">
        <v>1</v>
      </c>
      <c r="C199" s="116" t="s">
        <v>41</v>
      </c>
      <c r="D199" s="14">
        <f>'Ведомственная (прил.3)'!F520</f>
        <v>640.6</v>
      </c>
      <c r="E199" s="14">
        <f>'Ведомственная (прил.3)'!G520</f>
        <v>0</v>
      </c>
      <c r="F199" s="14">
        <f>'Ведомственная (прил.3)'!H520</f>
        <v>0</v>
      </c>
      <c r="G199" s="205">
        <v>0</v>
      </c>
      <c r="H199" s="38">
        <f t="shared" si="12"/>
        <v>0</v>
      </c>
    </row>
    <row r="200" spans="1:8" ht="47.25">
      <c r="A200" s="18" t="s">
        <v>94</v>
      </c>
      <c r="B200" s="18"/>
      <c r="C200" s="139" t="s">
        <v>668</v>
      </c>
      <c r="D200" s="14">
        <f>D201+D212+D220</f>
        <v>15533.699999999999</v>
      </c>
      <c r="E200" s="14">
        <f>E201+E212+E220</f>
        <v>11900.3</v>
      </c>
      <c r="F200" s="14">
        <f>F201+F212+F220</f>
        <v>5039.2</v>
      </c>
      <c r="G200" s="39">
        <f t="shared" si="13"/>
        <v>42.345150962580774</v>
      </c>
      <c r="H200" s="38">
        <f t="shared" si="12"/>
        <v>-6861.099999999999</v>
      </c>
    </row>
    <row r="201" spans="1:8" ht="78.75">
      <c r="A201" s="16" t="s">
        <v>95</v>
      </c>
      <c r="B201" s="17"/>
      <c r="C201" s="138" t="s">
        <v>389</v>
      </c>
      <c r="D201" s="14">
        <f>D202+D205</f>
        <v>8462.4</v>
      </c>
      <c r="E201" s="14">
        <f>E202+E205</f>
        <v>4986.099999999999</v>
      </c>
      <c r="F201" s="14">
        <f>F202+F205</f>
        <v>4986.099999999999</v>
      </c>
      <c r="G201" s="39">
        <f t="shared" si="13"/>
        <v>100</v>
      </c>
      <c r="H201" s="38">
        <f t="shared" si="12"/>
        <v>0</v>
      </c>
    </row>
    <row r="202" spans="1:8" ht="47.25">
      <c r="A202" s="16" t="s">
        <v>143</v>
      </c>
      <c r="B202" s="16"/>
      <c r="C202" s="138" t="s">
        <v>51</v>
      </c>
      <c r="D202" s="14">
        <f aca="true" t="shared" si="16" ref="D202:F203">D203</f>
        <v>795.2</v>
      </c>
      <c r="E202" s="14">
        <f t="shared" si="16"/>
        <v>340.9</v>
      </c>
      <c r="F202" s="14">
        <f t="shared" si="16"/>
        <v>340.9</v>
      </c>
      <c r="G202" s="39">
        <f t="shared" si="13"/>
        <v>100</v>
      </c>
      <c r="H202" s="38">
        <f t="shared" si="12"/>
        <v>0</v>
      </c>
    </row>
    <row r="203" spans="1:8" ht="28.5" customHeight="1">
      <c r="A203" s="17" t="s">
        <v>144</v>
      </c>
      <c r="B203" s="16"/>
      <c r="C203" s="138" t="s">
        <v>147</v>
      </c>
      <c r="D203" s="14">
        <f t="shared" si="16"/>
        <v>795.2</v>
      </c>
      <c r="E203" s="14">
        <f t="shared" si="16"/>
        <v>340.9</v>
      </c>
      <c r="F203" s="14">
        <f t="shared" si="16"/>
        <v>340.9</v>
      </c>
      <c r="G203" s="39">
        <f t="shared" si="13"/>
        <v>100</v>
      </c>
      <c r="H203" s="38">
        <f t="shared" si="12"/>
        <v>0</v>
      </c>
    </row>
    <row r="204" spans="1:8" ht="47.25">
      <c r="A204" s="17" t="s">
        <v>144</v>
      </c>
      <c r="B204" s="16" t="s">
        <v>4</v>
      </c>
      <c r="C204" s="145" t="s">
        <v>5</v>
      </c>
      <c r="D204" s="38">
        <f>'Ведомственная (прил.3)'!F64+'Ведомственная (прил.3)'!F288</f>
        <v>795.2</v>
      </c>
      <c r="E204" s="38">
        <f>'Ведомственная (прил.3)'!G64+'Ведомственная (прил.3)'!G288</f>
        <v>340.9</v>
      </c>
      <c r="F204" s="38">
        <f>'Ведомственная (прил.3)'!H64+'Ведомственная (прил.3)'!H288</f>
        <v>340.9</v>
      </c>
      <c r="G204" s="39">
        <f t="shared" si="13"/>
        <v>100</v>
      </c>
      <c r="H204" s="38">
        <f t="shared" si="12"/>
        <v>0</v>
      </c>
    </row>
    <row r="205" spans="1:8" ht="78.75">
      <c r="A205" s="16" t="s">
        <v>145</v>
      </c>
      <c r="B205" s="16"/>
      <c r="C205" s="138" t="s">
        <v>390</v>
      </c>
      <c r="D205" s="14">
        <f>D206+D208+D210</f>
        <v>7667.2</v>
      </c>
      <c r="E205" s="14">
        <f>E206+E208+E210</f>
        <v>4645.2</v>
      </c>
      <c r="F205" s="14">
        <f>F206+F208+F210</f>
        <v>4645.2</v>
      </c>
      <c r="G205" s="39">
        <f t="shared" si="13"/>
        <v>100</v>
      </c>
      <c r="H205" s="38">
        <f t="shared" si="12"/>
        <v>0</v>
      </c>
    </row>
    <row r="206" spans="1:8" ht="78.75">
      <c r="A206" s="17" t="s">
        <v>146</v>
      </c>
      <c r="B206" s="16"/>
      <c r="C206" s="138" t="s">
        <v>391</v>
      </c>
      <c r="D206" s="14">
        <f>D207</f>
        <v>5829.7</v>
      </c>
      <c r="E206" s="14">
        <f>E207</f>
        <v>3082.8999999999996</v>
      </c>
      <c r="F206" s="14">
        <f>F207</f>
        <v>3082.8999999999996</v>
      </c>
      <c r="G206" s="39">
        <f t="shared" si="13"/>
        <v>100</v>
      </c>
      <c r="H206" s="38">
        <f t="shared" si="12"/>
        <v>0</v>
      </c>
    </row>
    <row r="207" spans="1:8" ht="31.5">
      <c r="A207" s="17" t="s">
        <v>146</v>
      </c>
      <c r="B207" s="17" t="s">
        <v>2</v>
      </c>
      <c r="C207" s="139" t="s">
        <v>3</v>
      </c>
      <c r="D207" s="38">
        <f>'Ведомственная (прил.3)'!F663+'Ведомственная (прил.3)'!F176</f>
        <v>5829.7</v>
      </c>
      <c r="E207" s="38">
        <f>'Ведомственная (прил.3)'!G663+'Ведомственная (прил.3)'!G176</f>
        <v>3082.8999999999996</v>
      </c>
      <c r="F207" s="38">
        <f>'Ведомственная (прил.3)'!H663+'Ведомственная (прил.3)'!H176</f>
        <v>3082.8999999999996</v>
      </c>
      <c r="G207" s="39">
        <f t="shared" si="13"/>
        <v>100</v>
      </c>
      <c r="H207" s="38">
        <f t="shared" si="12"/>
        <v>0</v>
      </c>
    </row>
    <row r="208" spans="1:8" ht="141.75">
      <c r="A208" s="149" t="s">
        <v>667</v>
      </c>
      <c r="B208" s="150"/>
      <c r="C208" s="166" t="s">
        <v>609</v>
      </c>
      <c r="D208" s="38">
        <f>D209</f>
        <v>1562.3</v>
      </c>
      <c r="E208" s="38">
        <f>E209</f>
        <v>1562.3</v>
      </c>
      <c r="F208" s="38">
        <f>F209</f>
        <v>1562.3</v>
      </c>
      <c r="G208" s="39">
        <f t="shared" si="13"/>
        <v>100</v>
      </c>
      <c r="H208" s="38">
        <f t="shared" si="12"/>
        <v>0</v>
      </c>
    </row>
    <row r="209" spans="1:8" ht="31.5">
      <c r="A209" s="149" t="s">
        <v>667</v>
      </c>
      <c r="B209" s="172" t="s">
        <v>2</v>
      </c>
      <c r="C209" s="101" t="s">
        <v>3</v>
      </c>
      <c r="D209" s="38">
        <f>'Ведомственная (прил.3)'!F182</f>
        <v>1562.3</v>
      </c>
      <c r="E209" s="38">
        <f>'Ведомственная (прил.3)'!G182</f>
        <v>1562.3</v>
      </c>
      <c r="F209" s="38">
        <f>'Ведомственная (прил.3)'!H182</f>
        <v>1562.3</v>
      </c>
      <c r="G209" s="39">
        <f t="shared" si="13"/>
        <v>100</v>
      </c>
      <c r="H209" s="38">
        <f t="shared" si="12"/>
        <v>0</v>
      </c>
    </row>
    <row r="210" spans="1:8" ht="63">
      <c r="A210" s="20" t="s">
        <v>189</v>
      </c>
      <c r="B210" s="16"/>
      <c r="C210" s="144" t="s">
        <v>52</v>
      </c>
      <c r="D210" s="38">
        <f>D211</f>
        <v>275.2</v>
      </c>
      <c r="E210" s="38">
        <f>E211</f>
        <v>0</v>
      </c>
      <c r="F210" s="38">
        <f>F211</f>
        <v>0</v>
      </c>
      <c r="G210" s="205">
        <v>0</v>
      </c>
      <c r="H210" s="38">
        <f t="shared" si="12"/>
        <v>0</v>
      </c>
    </row>
    <row r="211" spans="1:8" ht="47.25">
      <c r="A211" s="20" t="s">
        <v>189</v>
      </c>
      <c r="B211" s="18" t="s">
        <v>1</v>
      </c>
      <c r="C211" s="116" t="s">
        <v>41</v>
      </c>
      <c r="D211" s="38">
        <f>'Ведомственная (прил.3)'!F689</f>
        <v>275.2</v>
      </c>
      <c r="E211" s="38">
        <f>'Ведомственная (прил.3)'!G689</f>
        <v>0</v>
      </c>
      <c r="F211" s="38">
        <f>'Ведомственная (прил.3)'!H689</f>
        <v>0</v>
      </c>
      <c r="G211" s="205">
        <v>0</v>
      </c>
      <c r="H211" s="38">
        <f t="shared" si="12"/>
        <v>0</v>
      </c>
    </row>
    <row r="212" spans="1:8" ht="46.5" customHeight="1">
      <c r="A212" s="18" t="s">
        <v>172</v>
      </c>
      <c r="B212" s="22"/>
      <c r="C212" s="153" t="s">
        <v>173</v>
      </c>
      <c r="D212" s="14">
        <f aca="true" t="shared" si="17" ref="D212:F214">D213</f>
        <v>5643.299999999999</v>
      </c>
      <c r="E212" s="14">
        <f t="shared" si="17"/>
        <v>5486.2</v>
      </c>
      <c r="F212" s="14">
        <f t="shared" si="17"/>
        <v>53.1</v>
      </c>
      <c r="G212" s="39">
        <f t="shared" si="13"/>
        <v>0.9678830520214357</v>
      </c>
      <c r="H212" s="38">
        <f t="shared" si="12"/>
        <v>-5433.099999999999</v>
      </c>
    </row>
    <row r="213" spans="1:8" ht="126">
      <c r="A213" s="18" t="s">
        <v>174</v>
      </c>
      <c r="B213" s="22"/>
      <c r="C213" s="139" t="s">
        <v>175</v>
      </c>
      <c r="D213" s="14">
        <f>D214+D216+D218</f>
        <v>5643.299999999999</v>
      </c>
      <c r="E213" s="14">
        <f>E214+E216+E218</f>
        <v>5486.2</v>
      </c>
      <c r="F213" s="14">
        <f>F214+F216+F218</f>
        <v>53.1</v>
      </c>
      <c r="G213" s="39">
        <f t="shared" si="13"/>
        <v>0.9678830520214357</v>
      </c>
      <c r="H213" s="38">
        <f t="shared" si="12"/>
        <v>-5433.099999999999</v>
      </c>
    </row>
    <row r="214" spans="1:8" ht="110.25">
      <c r="A214" s="18" t="s">
        <v>176</v>
      </c>
      <c r="B214" s="152"/>
      <c r="C214" s="22" t="s">
        <v>177</v>
      </c>
      <c r="D214" s="14">
        <f t="shared" si="17"/>
        <v>65</v>
      </c>
      <c r="E214" s="14">
        <f t="shared" si="17"/>
        <v>32.5</v>
      </c>
      <c r="F214" s="14">
        <f t="shared" si="17"/>
        <v>32.5</v>
      </c>
      <c r="G214" s="39">
        <f t="shared" si="13"/>
        <v>100</v>
      </c>
      <c r="H214" s="38">
        <f t="shared" si="12"/>
        <v>0</v>
      </c>
    </row>
    <row r="215" spans="1:8" ht="110.25">
      <c r="A215" s="18" t="s">
        <v>176</v>
      </c>
      <c r="B215" s="152">
        <v>100</v>
      </c>
      <c r="C215" s="116" t="s">
        <v>40</v>
      </c>
      <c r="D215" s="38">
        <f>'Ведомственная (прил.3)'!F44+'Ведомственная (прил.3)'!F239</f>
        <v>65</v>
      </c>
      <c r="E215" s="38">
        <f>'Ведомственная (прил.3)'!G44+'Ведомственная (прил.3)'!G239</f>
        <v>32.5</v>
      </c>
      <c r="F215" s="38">
        <f>'Ведомственная (прил.3)'!H44+'Ведомственная (прил.3)'!H239</f>
        <v>32.5</v>
      </c>
      <c r="G215" s="39">
        <f t="shared" si="13"/>
        <v>100</v>
      </c>
      <c r="H215" s="38">
        <f t="shared" si="12"/>
        <v>0</v>
      </c>
    </row>
    <row r="216" spans="1:8" ht="157.5">
      <c r="A216" s="149" t="s">
        <v>190</v>
      </c>
      <c r="B216" s="150"/>
      <c r="C216" s="166" t="s">
        <v>191</v>
      </c>
      <c r="D216" s="38">
        <f>D217</f>
        <v>5391.4</v>
      </c>
      <c r="E216" s="38">
        <f>E217</f>
        <v>5391.4</v>
      </c>
      <c r="F216" s="38">
        <f>F217</f>
        <v>0</v>
      </c>
      <c r="G216" s="205">
        <v>0</v>
      </c>
      <c r="H216" s="38">
        <f t="shared" si="12"/>
        <v>-5391.4</v>
      </c>
    </row>
    <row r="217" spans="1:8" ht="47.25">
      <c r="A217" s="149" t="s">
        <v>190</v>
      </c>
      <c r="B217" s="17">
        <v>400</v>
      </c>
      <c r="C217" s="139" t="s">
        <v>188</v>
      </c>
      <c r="D217" s="38">
        <f>'Ведомственная (прил.3)'!F717</f>
        <v>5391.4</v>
      </c>
      <c r="E217" s="38">
        <f>'Ведомственная (прил.3)'!G717</f>
        <v>5391.4</v>
      </c>
      <c r="F217" s="38">
        <f>'Ведомственная (прил.3)'!H717</f>
        <v>0</v>
      </c>
      <c r="G217" s="205">
        <v>0</v>
      </c>
      <c r="H217" s="38">
        <f t="shared" si="12"/>
        <v>-5391.4</v>
      </c>
    </row>
    <row r="218" spans="1:8" ht="78.75">
      <c r="A218" s="18" t="s">
        <v>184</v>
      </c>
      <c r="B218" s="16"/>
      <c r="C218" s="138" t="s">
        <v>185</v>
      </c>
      <c r="D218" s="14">
        <f>D219</f>
        <v>186.9</v>
      </c>
      <c r="E218" s="14">
        <f>E219</f>
        <v>62.3</v>
      </c>
      <c r="F218" s="14">
        <f>F219</f>
        <v>20.6</v>
      </c>
      <c r="G218" s="39">
        <f t="shared" si="13"/>
        <v>33.06581059390049</v>
      </c>
      <c r="H218" s="38">
        <f t="shared" si="12"/>
        <v>-41.699999999999996</v>
      </c>
    </row>
    <row r="219" spans="1:8" ht="47.25">
      <c r="A219" s="18" t="s">
        <v>184</v>
      </c>
      <c r="B219" s="16" t="s">
        <v>1</v>
      </c>
      <c r="C219" s="160" t="s">
        <v>41</v>
      </c>
      <c r="D219" s="38">
        <f>'Ведомственная (прил.3)'!F292</f>
        <v>186.9</v>
      </c>
      <c r="E219" s="38">
        <f>'Ведомственная (прил.3)'!G292</f>
        <v>62.3</v>
      </c>
      <c r="F219" s="38">
        <f>'Ведомственная (прил.3)'!H292</f>
        <v>20.6</v>
      </c>
      <c r="G219" s="39">
        <f t="shared" si="13"/>
        <v>33.06581059390049</v>
      </c>
      <c r="H219" s="38">
        <f t="shared" si="12"/>
        <v>-41.699999999999996</v>
      </c>
    </row>
    <row r="220" spans="1:8" ht="47.25">
      <c r="A220" s="172" t="s">
        <v>198</v>
      </c>
      <c r="B220" s="172"/>
      <c r="C220" s="138" t="s">
        <v>397</v>
      </c>
      <c r="D220" s="38">
        <f>D221</f>
        <v>1428</v>
      </c>
      <c r="E220" s="38">
        <f>E221</f>
        <v>1428</v>
      </c>
      <c r="F220" s="38">
        <f>F221</f>
        <v>0</v>
      </c>
      <c r="G220" s="39">
        <f aca="true" t="shared" si="18" ref="G220:G225">F220/E220*100</f>
        <v>0</v>
      </c>
      <c r="H220" s="38">
        <f aca="true" t="shared" si="19" ref="H220:H225">F220-E220</f>
        <v>-1428</v>
      </c>
    </row>
    <row r="221" spans="1:8" ht="65.25" customHeight="1">
      <c r="A221" s="172" t="s">
        <v>199</v>
      </c>
      <c r="B221" s="172"/>
      <c r="C221" s="138" t="s">
        <v>398</v>
      </c>
      <c r="D221" s="38">
        <f>D222+D224</f>
        <v>1428</v>
      </c>
      <c r="E221" s="38">
        <f>E222+E224</f>
        <v>1428</v>
      </c>
      <c r="F221" s="38">
        <f>F222+F224</f>
        <v>0</v>
      </c>
      <c r="G221" s="39">
        <f t="shared" si="18"/>
        <v>0</v>
      </c>
      <c r="H221" s="38">
        <f t="shared" si="19"/>
        <v>-1428</v>
      </c>
    </row>
    <row r="222" spans="1:8" ht="31.5">
      <c r="A222" s="172" t="s">
        <v>200</v>
      </c>
      <c r="B222" s="172"/>
      <c r="C222" s="138" t="s">
        <v>201</v>
      </c>
      <c r="D222" s="38">
        <f>'Ведомственная (прил.3)'!F693</f>
        <v>523.6</v>
      </c>
      <c r="E222" s="38">
        <f>E223</f>
        <v>523.6</v>
      </c>
      <c r="F222" s="38">
        <f>F223</f>
        <v>0</v>
      </c>
      <c r="G222" s="39">
        <f t="shared" si="18"/>
        <v>0</v>
      </c>
      <c r="H222" s="38">
        <f t="shared" si="19"/>
        <v>-523.6</v>
      </c>
    </row>
    <row r="223" spans="1:8" ht="31.5">
      <c r="A223" s="172" t="s">
        <v>200</v>
      </c>
      <c r="B223" s="172" t="s">
        <v>2</v>
      </c>
      <c r="C223" s="192" t="s">
        <v>3</v>
      </c>
      <c r="D223" s="38">
        <f>'Ведомственная (прил.3)'!F693</f>
        <v>523.6</v>
      </c>
      <c r="E223" s="38">
        <f>'Ведомственная (прил.3)'!G693</f>
        <v>523.6</v>
      </c>
      <c r="F223" s="38">
        <f>'Ведомственная (прил.3)'!H693</f>
        <v>0</v>
      </c>
      <c r="G223" s="39">
        <f t="shared" si="18"/>
        <v>0</v>
      </c>
      <c r="H223" s="38">
        <f t="shared" si="19"/>
        <v>-523.6</v>
      </c>
    </row>
    <row r="224" spans="1:8" ht="78" customHeight="1">
      <c r="A224" s="36" t="s">
        <v>202</v>
      </c>
      <c r="B224" s="31"/>
      <c r="C224" s="101" t="s">
        <v>203</v>
      </c>
      <c r="D224" s="38">
        <f>D225</f>
        <v>904.4</v>
      </c>
      <c r="E224" s="38">
        <f>E225</f>
        <v>904.4</v>
      </c>
      <c r="F224" s="38">
        <f>F225</f>
        <v>0</v>
      </c>
      <c r="G224" s="39">
        <f t="shared" si="18"/>
        <v>0</v>
      </c>
      <c r="H224" s="38">
        <f t="shared" si="19"/>
        <v>-904.4</v>
      </c>
    </row>
    <row r="225" spans="1:8" ht="31.5">
      <c r="A225" s="36" t="s">
        <v>202</v>
      </c>
      <c r="B225" s="31" t="s">
        <v>2</v>
      </c>
      <c r="C225" s="101" t="s">
        <v>3</v>
      </c>
      <c r="D225" s="38">
        <f>'Ведомственная (прил.3)'!F695</f>
        <v>904.4</v>
      </c>
      <c r="E225" s="38">
        <f>'Ведомственная (прил.3)'!G695</f>
        <v>904.4</v>
      </c>
      <c r="F225" s="38">
        <f>'Ведомственная (прил.3)'!H695</f>
        <v>0</v>
      </c>
      <c r="G225" s="39">
        <f t="shared" si="18"/>
        <v>0</v>
      </c>
      <c r="H225" s="38">
        <f t="shared" si="19"/>
        <v>-904.4</v>
      </c>
    </row>
    <row r="226" spans="1:8" ht="63">
      <c r="A226" s="149" t="s">
        <v>113</v>
      </c>
      <c r="B226" s="150"/>
      <c r="C226" s="138" t="s">
        <v>406</v>
      </c>
      <c r="D226" s="14">
        <f aca="true" t="shared" si="20" ref="D226:F228">D227</f>
        <v>11999.6</v>
      </c>
      <c r="E226" s="14">
        <f t="shared" si="20"/>
        <v>3997</v>
      </c>
      <c r="F226" s="14">
        <f t="shared" si="20"/>
        <v>3988.3</v>
      </c>
      <c r="G226" s="39">
        <f t="shared" si="13"/>
        <v>99.78233675256443</v>
      </c>
      <c r="H226" s="38">
        <f t="shared" si="12"/>
        <v>-8.699999999999818</v>
      </c>
    </row>
    <row r="227" spans="1:8" ht="47.25">
      <c r="A227" s="149" t="s">
        <v>407</v>
      </c>
      <c r="B227" s="150"/>
      <c r="C227" s="138" t="s">
        <v>408</v>
      </c>
      <c r="D227" s="14">
        <f>D228+D231</f>
        <v>11999.6</v>
      </c>
      <c r="E227" s="14">
        <f>E228+E231</f>
        <v>3997</v>
      </c>
      <c r="F227" s="14">
        <f>F228+F231</f>
        <v>3988.3</v>
      </c>
      <c r="G227" s="39">
        <f t="shared" si="13"/>
        <v>99.78233675256443</v>
      </c>
      <c r="H227" s="38">
        <f t="shared" si="12"/>
        <v>-8.699999999999818</v>
      </c>
    </row>
    <row r="228" spans="1:8" ht="78.75">
      <c r="A228" s="149" t="s">
        <v>409</v>
      </c>
      <c r="B228" s="150"/>
      <c r="C228" s="138" t="s">
        <v>410</v>
      </c>
      <c r="D228" s="14">
        <f t="shared" si="20"/>
        <v>11483.2</v>
      </c>
      <c r="E228" s="14">
        <f t="shared" si="20"/>
        <v>3988.3</v>
      </c>
      <c r="F228" s="14">
        <f t="shared" si="20"/>
        <v>3988.3</v>
      </c>
      <c r="G228" s="39">
        <f t="shared" si="13"/>
        <v>100</v>
      </c>
      <c r="H228" s="38">
        <f t="shared" si="12"/>
        <v>0</v>
      </c>
    </row>
    <row r="229" spans="1:8" ht="47.25">
      <c r="A229" s="149" t="s">
        <v>409</v>
      </c>
      <c r="B229" s="164">
        <v>200</v>
      </c>
      <c r="C229" s="116" t="s">
        <v>41</v>
      </c>
      <c r="D229" s="38">
        <f>'Ведомственная (прил.3)'!F110+'Ведомственная (прил.3)'!F409</f>
        <v>11483.2</v>
      </c>
      <c r="E229" s="38">
        <f>'Ведомственная (прил.3)'!G110+'Ведомственная (прил.3)'!G409</f>
        <v>3988.3</v>
      </c>
      <c r="F229" s="38">
        <f>'Ведомственная (прил.3)'!H110+'Ведомственная (прил.3)'!H409</f>
        <v>3988.3</v>
      </c>
      <c r="G229" s="39">
        <f t="shared" si="13"/>
        <v>100</v>
      </c>
      <c r="H229" s="38">
        <f t="shared" si="12"/>
        <v>0</v>
      </c>
    </row>
    <row r="230" spans="1:8" ht="127.5" customHeight="1">
      <c r="A230" s="149" t="s">
        <v>666</v>
      </c>
      <c r="B230" s="150"/>
      <c r="C230" s="166" t="s">
        <v>610</v>
      </c>
      <c r="D230" s="38">
        <f>D231</f>
        <v>516.4</v>
      </c>
      <c r="E230" s="38">
        <f>E231</f>
        <v>8.7</v>
      </c>
      <c r="F230" s="38">
        <f>F231</f>
        <v>0</v>
      </c>
      <c r="G230" s="205">
        <v>0</v>
      </c>
      <c r="H230" s="38">
        <f t="shared" si="12"/>
        <v>-8.7</v>
      </c>
    </row>
    <row r="231" spans="1:8" ht="31.5">
      <c r="A231" s="149" t="s">
        <v>666</v>
      </c>
      <c r="B231" s="149" t="s">
        <v>6</v>
      </c>
      <c r="C231" s="138" t="s">
        <v>7</v>
      </c>
      <c r="D231" s="38">
        <f>'Ведомственная (прил.3)'!F699</f>
        <v>516.4</v>
      </c>
      <c r="E231" s="38">
        <f>'Ведомственная (прил.3)'!G699</f>
        <v>8.7</v>
      </c>
      <c r="F231" s="38">
        <f>'Ведомственная (прил.3)'!H699</f>
        <v>0</v>
      </c>
      <c r="G231" s="205">
        <v>0</v>
      </c>
      <c r="H231" s="38">
        <f t="shared" si="12"/>
        <v>-8.7</v>
      </c>
    </row>
    <row r="232" spans="1:8" ht="63">
      <c r="A232" s="149" t="s">
        <v>101</v>
      </c>
      <c r="B232" s="150"/>
      <c r="C232" s="138" t="s">
        <v>415</v>
      </c>
      <c r="D232" s="66">
        <f>D233+D241+D247</f>
        <v>1054.4</v>
      </c>
      <c r="E232" s="66">
        <f>E233+E241+E247</f>
        <v>75.3</v>
      </c>
      <c r="F232" s="66">
        <f>F233+F241+F247</f>
        <v>54</v>
      </c>
      <c r="G232" s="39">
        <f t="shared" si="13"/>
        <v>71.71314741035857</v>
      </c>
      <c r="H232" s="38">
        <f t="shared" si="12"/>
        <v>-21.299999999999997</v>
      </c>
    </row>
    <row r="233" spans="1:8" ht="126">
      <c r="A233" s="149" t="s">
        <v>102</v>
      </c>
      <c r="B233" s="150"/>
      <c r="C233" s="166" t="s">
        <v>416</v>
      </c>
      <c r="D233" s="66">
        <f>D234</f>
        <v>554</v>
      </c>
      <c r="E233" s="66">
        <f>E234</f>
        <v>54</v>
      </c>
      <c r="F233" s="66">
        <f>F234</f>
        <v>54</v>
      </c>
      <c r="G233" s="39">
        <f t="shared" si="13"/>
        <v>100</v>
      </c>
      <c r="H233" s="38">
        <f t="shared" si="12"/>
        <v>0</v>
      </c>
    </row>
    <row r="234" spans="1:8" ht="94.5">
      <c r="A234" s="149" t="s">
        <v>103</v>
      </c>
      <c r="B234" s="150"/>
      <c r="C234" s="138" t="s">
        <v>417</v>
      </c>
      <c r="D234" s="66">
        <f>D235+D237+D239</f>
        <v>554</v>
      </c>
      <c r="E234" s="66">
        <f>E235+E237+E239</f>
        <v>54</v>
      </c>
      <c r="F234" s="66">
        <f>F235+F237+F239</f>
        <v>54</v>
      </c>
      <c r="G234" s="39">
        <f t="shared" si="13"/>
        <v>100</v>
      </c>
      <c r="H234" s="38">
        <f t="shared" si="12"/>
        <v>0</v>
      </c>
    </row>
    <row r="235" spans="1:8" ht="63">
      <c r="A235" s="149" t="s">
        <v>217</v>
      </c>
      <c r="B235" s="150"/>
      <c r="C235" s="138" t="s">
        <v>418</v>
      </c>
      <c r="D235" s="66">
        <f>D236</f>
        <v>54</v>
      </c>
      <c r="E235" s="66">
        <f>E236</f>
        <v>54</v>
      </c>
      <c r="F235" s="66">
        <f>F236</f>
        <v>54</v>
      </c>
      <c r="G235" s="39">
        <f t="shared" si="13"/>
        <v>100</v>
      </c>
      <c r="H235" s="38">
        <f t="shared" si="12"/>
        <v>0</v>
      </c>
    </row>
    <row r="236" spans="1:8" ht="47.25">
      <c r="A236" s="149" t="s">
        <v>217</v>
      </c>
      <c r="B236" s="21" t="s">
        <v>1</v>
      </c>
      <c r="C236" s="116" t="s">
        <v>41</v>
      </c>
      <c r="D236" s="14">
        <f>'Ведомственная (прил.3)'!F162</f>
        <v>54</v>
      </c>
      <c r="E236" s="14">
        <f>'Ведомственная (прил.3)'!G162</f>
        <v>54</v>
      </c>
      <c r="F236" s="14">
        <f>'Ведомственная (прил.3)'!H162</f>
        <v>54</v>
      </c>
      <c r="G236" s="39">
        <f>F236/E236*100</f>
        <v>100</v>
      </c>
      <c r="H236" s="38">
        <f aca="true" t="shared" si="21" ref="H236:H299">F236-E236</f>
        <v>0</v>
      </c>
    </row>
    <row r="237" spans="1:8" ht="63">
      <c r="A237" s="149" t="s">
        <v>216</v>
      </c>
      <c r="B237" s="150"/>
      <c r="C237" s="138" t="s">
        <v>419</v>
      </c>
      <c r="D237" s="66">
        <f>D238</f>
        <v>500</v>
      </c>
      <c r="E237" s="66">
        <f>E238</f>
        <v>0</v>
      </c>
      <c r="F237" s="66">
        <f>F238</f>
        <v>0</v>
      </c>
      <c r="G237" s="205">
        <v>0</v>
      </c>
      <c r="H237" s="38">
        <f t="shared" si="21"/>
        <v>0</v>
      </c>
    </row>
    <row r="238" spans="1:8" ht="47.25">
      <c r="A238" s="149" t="s">
        <v>216</v>
      </c>
      <c r="B238" s="21" t="s">
        <v>1</v>
      </c>
      <c r="C238" s="116" t="s">
        <v>41</v>
      </c>
      <c r="D238" s="14">
        <f>'Ведомственная (прил.3)'!F525</f>
        <v>500</v>
      </c>
      <c r="E238" s="14">
        <f>'Ведомственная (прил.3)'!G525</f>
        <v>0</v>
      </c>
      <c r="F238" s="14">
        <f>'Ведомственная (прил.3)'!H525</f>
        <v>0</v>
      </c>
      <c r="G238" s="205">
        <v>0</v>
      </c>
      <c r="H238" s="38">
        <f t="shared" si="21"/>
        <v>0</v>
      </c>
    </row>
    <row r="239" spans="1:8" ht="78.75">
      <c r="A239" s="149" t="s">
        <v>665</v>
      </c>
      <c r="B239" s="150"/>
      <c r="C239" s="138" t="s">
        <v>597</v>
      </c>
      <c r="D239" s="169">
        <f>D240</f>
        <v>0</v>
      </c>
      <c r="E239" s="169">
        <f>E240</f>
        <v>0</v>
      </c>
      <c r="F239" s="169">
        <f>F240</f>
        <v>0</v>
      </c>
      <c r="G239" s="205">
        <v>0</v>
      </c>
      <c r="H239" s="38">
        <f t="shared" si="21"/>
        <v>0</v>
      </c>
    </row>
    <row r="240" spans="1:8" ht="47.25">
      <c r="A240" s="149" t="s">
        <v>665</v>
      </c>
      <c r="B240" s="21" t="s">
        <v>1</v>
      </c>
      <c r="C240" s="116" t="s">
        <v>41</v>
      </c>
      <c r="D240" s="169"/>
      <c r="E240" s="14">
        <v>0</v>
      </c>
      <c r="F240" s="14">
        <v>0</v>
      </c>
      <c r="G240" s="205">
        <v>0</v>
      </c>
      <c r="H240" s="38">
        <f t="shared" si="21"/>
        <v>0</v>
      </c>
    </row>
    <row r="241" spans="1:8" ht="63">
      <c r="A241" s="149" t="s">
        <v>104</v>
      </c>
      <c r="B241" s="164"/>
      <c r="C241" s="138" t="s">
        <v>422</v>
      </c>
      <c r="D241" s="14">
        <f>D242</f>
        <v>33.4</v>
      </c>
      <c r="E241" s="14">
        <f aca="true" t="shared" si="22" ref="E241:F243">E242</f>
        <v>21.3</v>
      </c>
      <c r="F241" s="14">
        <f t="shared" si="22"/>
        <v>0</v>
      </c>
      <c r="G241" s="205">
        <v>0</v>
      </c>
      <c r="H241" s="38">
        <f t="shared" si="21"/>
        <v>-21.3</v>
      </c>
    </row>
    <row r="242" spans="1:8" ht="54.75" customHeight="1">
      <c r="A242" s="149" t="s">
        <v>105</v>
      </c>
      <c r="B242" s="164"/>
      <c r="C242" s="138" t="s">
        <v>423</v>
      </c>
      <c r="D242" s="14">
        <f>D243+D245</f>
        <v>33.4</v>
      </c>
      <c r="E242" s="14">
        <f>E243+E245</f>
        <v>21.3</v>
      </c>
      <c r="F242" s="14">
        <f>F243+F245</f>
        <v>0</v>
      </c>
      <c r="G242" s="205">
        <v>0</v>
      </c>
      <c r="H242" s="38">
        <f t="shared" si="21"/>
        <v>-21.3</v>
      </c>
    </row>
    <row r="243" spans="1:8" ht="78.75">
      <c r="A243" s="149" t="s">
        <v>623</v>
      </c>
      <c r="B243" s="164"/>
      <c r="C243" s="138" t="s">
        <v>593</v>
      </c>
      <c r="D243" s="14">
        <f>D244</f>
        <v>28.4</v>
      </c>
      <c r="E243" s="14">
        <f t="shared" si="22"/>
        <v>21.3</v>
      </c>
      <c r="F243" s="14">
        <f t="shared" si="22"/>
        <v>0</v>
      </c>
      <c r="G243" s="205">
        <v>0</v>
      </c>
      <c r="H243" s="38">
        <f t="shared" si="21"/>
        <v>-21.3</v>
      </c>
    </row>
    <row r="244" spans="1:8" ht="47.25">
      <c r="A244" s="149" t="s">
        <v>623</v>
      </c>
      <c r="B244" s="18" t="s">
        <v>1</v>
      </c>
      <c r="C244" s="116" t="s">
        <v>41</v>
      </c>
      <c r="D244" s="38">
        <f>'Ведомственная (прил.3)'!F392</f>
        <v>28.4</v>
      </c>
      <c r="E244" s="38">
        <f>'Ведомственная (прил.3)'!G392</f>
        <v>21.3</v>
      </c>
      <c r="F244" s="38">
        <f>'Ведомственная (прил.3)'!H392</f>
        <v>0</v>
      </c>
      <c r="G244" s="205">
        <v>0</v>
      </c>
      <c r="H244" s="38">
        <f t="shared" si="21"/>
        <v>-21.3</v>
      </c>
    </row>
    <row r="245" spans="1:8" ht="47.25">
      <c r="A245" s="149" t="s">
        <v>106</v>
      </c>
      <c r="B245" s="17"/>
      <c r="C245" s="138" t="s">
        <v>426</v>
      </c>
      <c r="D245" s="14">
        <f>D246</f>
        <v>5</v>
      </c>
      <c r="E245" s="14">
        <f>E246</f>
        <v>0</v>
      </c>
      <c r="F245" s="14">
        <f>F246</f>
        <v>0</v>
      </c>
      <c r="G245" s="205">
        <v>0</v>
      </c>
      <c r="H245" s="38">
        <f t="shared" si="21"/>
        <v>0</v>
      </c>
    </row>
    <row r="246" spans="1:8" ht="47.25">
      <c r="A246" s="149" t="s">
        <v>106</v>
      </c>
      <c r="B246" s="21" t="s">
        <v>1</v>
      </c>
      <c r="C246" s="116" t="s">
        <v>41</v>
      </c>
      <c r="D246" s="38">
        <f>'Ведомственная (прил.3)'!F532</f>
        <v>5</v>
      </c>
      <c r="E246" s="38">
        <v>0</v>
      </c>
      <c r="F246" s="38">
        <v>0</v>
      </c>
      <c r="G246" s="205">
        <v>0</v>
      </c>
      <c r="H246" s="38">
        <f t="shared" si="21"/>
        <v>0</v>
      </c>
    </row>
    <row r="247" spans="1:8" ht="94.5">
      <c r="A247" s="149" t="s">
        <v>427</v>
      </c>
      <c r="B247" s="150"/>
      <c r="C247" s="138" t="s">
        <v>428</v>
      </c>
      <c r="D247" s="14">
        <f>D248</f>
        <v>467</v>
      </c>
      <c r="E247" s="14">
        <f>E248</f>
        <v>0</v>
      </c>
      <c r="F247" s="14">
        <f>F248</f>
        <v>0</v>
      </c>
      <c r="G247" s="205">
        <v>0</v>
      </c>
      <c r="H247" s="38">
        <f t="shared" si="21"/>
        <v>0</v>
      </c>
    </row>
    <row r="248" spans="1:8" ht="110.25">
      <c r="A248" s="149" t="s">
        <v>429</v>
      </c>
      <c r="B248" s="150"/>
      <c r="C248" s="138" t="s">
        <v>430</v>
      </c>
      <c r="D248" s="14">
        <f>D249+D251</f>
        <v>467</v>
      </c>
      <c r="E248" s="14">
        <f>E249+E251</f>
        <v>0</v>
      </c>
      <c r="F248" s="14">
        <f>F249+F251</f>
        <v>0</v>
      </c>
      <c r="G248" s="205">
        <v>0</v>
      </c>
      <c r="H248" s="38">
        <f t="shared" si="21"/>
        <v>0</v>
      </c>
    </row>
    <row r="249" spans="1:8" ht="47.25">
      <c r="A249" s="149" t="s">
        <v>433</v>
      </c>
      <c r="B249" s="150"/>
      <c r="C249" s="138" t="s">
        <v>434</v>
      </c>
      <c r="D249" s="14">
        <f>D250</f>
        <v>279</v>
      </c>
      <c r="E249" s="14">
        <f>E250</f>
        <v>0</v>
      </c>
      <c r="F249" s="14">
        <f>F250</f>
        <v>0</v>
      </c>
      <c r="G249" s="205">
        <v>0</v>
      </c>
      <c r="H249" s="38">
        <f t="shared" si="21"/>
        <v>0</v>
      </c>
    </row>
    <row r="250" spans="1:8" ht="47.25">
      <c r="A250" s="149" t="s">
        <v>433</v>
      </c>
      <c r="B250" s="18" t="s">
        <v>1</v>
      </c>
      <c r="C250" s="116" t="s">
        <v>41</v>
      </c>
      <c r="D250" s="14">
        <f>'Ведомственная (прил.3)'!F402</f>
        <v>279</v>
      </c>
      <c r="E250" s="14">
        <f>'Ведомственная (прил.3)'!G402</f>
        <v>0</v>
      </c>
      <c r="F250" s="14">
        <f>'Ведомственная (прил.3)'!H402</f>
        <v>0</v>
      </c>
      <c r="G250" s="205">
        <v>0</v>
      </c>
      <c r="H250" s="38">
        <f t="shared" si="21"/>
        <v>0</v>
      </c>
    </row>
    <row r="251" spans="1:8" ht="78.75">
      <c r="A251" s="149" t="s">
        <v>435</v>
      </c>
      <c r="B251" s="150"/>
      <c r="C251" s="138" t="s">
        <v>436</v>
      </c>
      <c r="D251" s="14">
        <f>D252</f>
        <v>188</v>
      </c>
      <c r="E251" s="14">
        <f>E252</f>
        <v>0</v>
      </c>
      <c r="F251" s="14">
        <f>F252</f>
        <v>0</v>
      </c>
      <c r="G251" s="205">
        <v>0</v>
      </c>
      <c r="H251" s="38">
        <f t="shared" si="21"/>
        <v>0</v>
      </c>
    </row>
    <row r="252" spans="1:8" ht="47.25">
      <c r="A252" s="149" t="s">
        <v>435</v>
      </c>
      <c r="B252" s="18" t="s">
        <v>1</v>
      </c>
      <c r="C252" s="116" t="s">
        <v>41</v>
      </c>
      <c r="D252" s="38">
        <f>'Ведомственная (прил.3)'!F404</f>
        <v>188</v>
      </c>
      <c r="E252" s="38">
        <f>'Ведомственная (прил.3)'!G404</f>
        <v>0</v>
      </c>
      <c r="F252" s="38">
        <f>'Ведомственная (прил.3)'!H404</f>
        <v>0</v>
      </c>
      <c r="G252" s="205">
        <v>0</v>
      </c>
      <c r="H252" s="38">
        <f t="shared" si="21"/>
        <v>0</v>
      </c>
    </row>
    <row r="253" spans="1:8" ht="63">
      <c r="A253" s="18" t="s">
        <v>99</v>
      </c>
      <c r="B253" s="16"/>
      <c r="C253" s="138" t="s">
        <v>437</v>
      </c>
      <c r="D253" s="38">
        <f aca="true" t="shared" si="23" ref="D253:F254">D254</f>
        <v>200</v>
      </c>
      <c r="E253" s="38">
        <f t="shared" si="23"/>
        <v>0</v>
      </c>
      <c r="F253" s="38">
        <f t="shared" si="23"/>
        <v>0</v>
      </c>
      <c r="G253" s="205">
        <v>0</v>
      </c>
      <c r="H253" s="38">
        <f t="shared" si="21"/>
        <v>0</v>
      </c>
    </row>
    <row r="254" spans="1:8" ht="47.25">
      <c r="A254" s="18" t="s">
        <v>438</v>
      </c>
      <c r="B254" s="16"/>
      <c r="C254" s="138" t="s">
        <v>439</v>
      </c>
      <c r="D254" s="38">
        <f t="shared" si="23"/>
        <v>200</v>
      </c>
      <c r="E254" s="38">
        <f t="shared" si="23"/>
        <v>0</v>
      </c>
      <c r="F254" s="38">
        <f t="shared" si="23"/>
        <v>0</v>
      </c>
      <c r="G254" s="205">
        <v>0</v>
      </c>
      <c r="H254" s="38">
        <f t="shared" si="21"/>
        <v>0</v>
      </c>
    </row>
    <row r="255" spans="1:8" ht="31.5">
      <c r="A255" s="18" t="s">
        <v>440</v>
      </c>
      <c r="B255" s="16"/>
      <c r="C255" s="138" t="s">
        <v>441</v>
      </c>
      <c r="D255" s="38">
        <f>D256+D257</f>
        <v>200</v>
      </c>
      <c r="E255" s="38">
        <f>E256+E257</f>
        <v>0</v>
      </c>
      <c r="F255" s="38">
        <f>F256+F257</f>
        <v>0</v>
      </c>
      <c r="G255" s="205">
        <v>0</v>
      </c>
      <c r="H255" s="38">
        <f t="shared" si="21"/>
        <v>0</v>
      </c>
    </row>
    <row r="256" spans="1:8" ht="94.5">
      <c r="A256" s="18" t="s">
        <v>440</v>
      </c>
      <c r="B256" s="16" t="s">
        <v>0</v>
      </c>
      <c r="C256" s="116" t="s">
        <v>40</v>
      </c>
      <c r="D256" s="38">
        <v>100</v>
      </c>
      <c r="E256" s="38">
        <v>0</v>
      </c>
      <c r="F256" s="38">
        <v>0</v>
      </c>
      <c r="G256" s="205">
        <v>0</v>
      </c>
      <c r="H256" s="38">
        <f t="shared" si="21"/>
        <v>0</v>
      </c>
    </row>
    <row r="257" spans="1:8" ht="47.25">
      <c r="A257" s="18" t="s">
        <v>440</v>
      </c>
      <c r="B257" s="30">
        <v>200</v>
      </c>
      <c r="C257" s="116" t="s">
        <v>41</v>
      </c>
      <c r="D257" s="38">
        <v>100</v>
      </c>
      <c r="E257" s="38">
        <v>0</v>
      </c>
      <c r="F257" s="38">
        <v>0</v>
      </c>
      <c r="G257" s="205">
        <v>0</v>
      </c>
      <c r="H257" s="38">
        <f t="shared" si="21"/>
        <v>0</v>
      </c>
    </row>
    <row r="258" spans="1:8" ht="47.25">
      <c r="A258" s="18" t="s">
        <v>36</v>
      </c>
      <c r="B258" s="18"/>
      <c r="C258" s="138" t="s">
        <v>443</v>
      </c>
      <c r="D258" s="14">
        <f aca="true" t="shared" si="24" ref="D258:F259">D259</f>
        <v>12623.100000000002</v>
      </c>
      <c r="E258" s="14">
        <f t="shared" si="24"/>
        <v>5971.1</v>
      </c>
      <c r="F258" s="14">
        <f t="shared" si="24"/>
        <v>5366.100000000001</v>
      </c>
      <c r="G258" s="39">
        <f>F258/E258*100</f>
        <v>89.86786354273084</v>
      </c>
      <c r="H258" s="38">
        <f t="shared" si="21"/>
        <v>-604.9999999999991</v>
      </c>
    </row>
    <row r="259" spans="1:8" ht="47.25">
      <c r="A259" s="18" t="s">
        <v>35</v>
      </c>
      <c r="B259" s="16"/>
      <c r="C259" s="138" t="s">
        <v>445</v>
      </c>
      <c r="D259" s="14">
        <f t="shared" si="24"/>
        <v>12623.100000000002</v>
      </c>
      <c r="E259" s="14">
        <f t="shared" si="24"/>
        <v>5971.1</v>
      </c>
      <c r="F259" s="14">
        <f t="shared" si="24"/>
        <v>5366.100000000001</v>
      </c>
      <c r="G259" s="39">
        <f>F259/E259*100</f>
        <v>89.86786354273084</v>
      </c>
      <c r="H259" s="38">
        <f t="shared" si="21"/>
        <v>-604.9999999999991</v>
      </c>
    </row>
    <row r="260" spans="1:8" ht="31.5">
      <c r="A260" s="18" t="s">
        <v>37</v>
      </c>
      <c r="B260" s="16"/>
      <c r="C260" s="138" t="s">
        <v>577</v>
      </c>
      <c r="D260" s="14">
        <f>D269+D271+D261+D263+D265+D267+D274+D276+D278+D280</f>
        <v>12623.100000000002</v>
      </c>
      <c r="E260" s="14">
        <f>E269+E271+E261+E263+E265+E267+E274+E276+E278+E280</f>
        <v>5971.1</v>
      </c>
      <c r="F260" s="14">
        <f>F269+F271+F261+F263+F265+F267+F274+F276+F278+F280</f>
        <v>5366.100000000001</v>
      </c>
      <c r="G260" s="39">
        <f>F260/E260*100</f>
        <v>89.86786354273084</v>
      </c>
      <c r="H260" s="38">
        <f t="shared" si="21"/>
        <v>-604.9999999999991</v>
      </c>
    </row>
    <row r="261" spans="1:8" ht="31.5">
      <c r="A261" s="149" t="s">
        <v>615</v>
      </c>
      <c r="B261" s="150"/>
      <c r="C261" s="138" t="s">
        <v>578</v>
      </c>
      <c r="D261" s="14">
        <f>D262</f>
        <v>200</v>
      </c>
      <c r="E261" s="14">
        <f>E262</f>
        <v>0</v>
      </c>
      <c r="F261" s="14">
        <f>F262</f>
        <v>0</v>
      </c>
      <c r="G261" s="205">
        <v>0</v>
      </c>
      <c r="H261" s="38">
        <f t="shared" si="21"/>
        <v>0</v>
      </c>
    </row>
    <row r="262" spans="1:8" ht="47.25">
      <c r="A262" s="149" t="s">
        <v>615</v>
      </c>
      <c r="B262" s="18" t="s">
        <v>1</v>
      </c>
      <c r="C262" s="116" t="s">
        <v>41</v>
      </c>
      <c r="D262" s="14">
        <f>'Ведомственная (прил.3)'!F297</f>
        <v>200</v>
      </c>
      <c r="E262" s="14">
        <f>'Ведомственная (прил.3)'!G297</f>
        <v>0</v>
      </c>
      <c r="F262" s="14">
        <f>'Ведомственная (прил.3)'!H297</f>
        <v>0</v>
      </c>
      <c r="G262" s="205">
        <v>0</v>
      </c>
      <c r="H262" s="38">
        <f t="shared" si="21"/>
        <v>0</v>
      </c>
    </row>
    <row r="263" spans="1:8" ht="47.25">
      <c r="A263" s="149" t="s">
        <v>616</v>
      </c>
      <c r="B263" s="150"/>
      <c r="C263" s="138" t="s">
        <v>579</v>
      </c>
      <c r="D263" s="14">
        <f>D264</f>
        <v>66</v>
      </c>
      <c r="E263" s="14">
        <f>E264</f>
        <v>16.5</v>
      </c>
      <c r="F263" s="14">
        <f>F264</f>
        <v>16.5</v>
      </c>
      <c r="G263" s="39">
        <f>F263/E263*100</f>
        <v>100</v>
      </c>
      <c r="H263" s="38">
        <f>F263-E263</f>
        <v>0</v>
      </c>
    </row>
    <row r="264" spans="1:8" ht="47.25">
      <c r="A264" s="149" t="s">
        <v>616</v>
      </c>
      <c r="B264" s="18" t="s">
        <v>1</v>
      </c>
      <c r="C264" s="116" t="s">
        <v>41</v>
      </c>
      <c r="D264" s="14">
        <f>'Ведомственная (прил.3)'!F299+'Ведомственная (прил.3)'!F69</f>
        <v>66</v>
      </c>
      <c r="E264" s="14">
        <f>'Ведомственная (прил.3)'!G299+'Ведомственная (прил.3)'!G69</f>
        <v>16.5</v>
      </c>
      <c r="F264" s="14">
        <f>'Ведомственная (прил.3)'!H299+'Ведомственная (прил.3)'!H69</f>
        <v>16.5</v>
      </c>
      <c r="G264" s="39">
        <f>F264/E264*100</f>
        <v>100</v>
      </c>
      <c r="H264" s="38">
        <f>F264-E264</f>
        <v>0</v>
      </c>
    </row>
    <row r="265" spans="1:8" ht="31.5">
      <c r="A265" s="149" t="s">
        <v>617</v>
      </c>
      <c r="B265" s="150"/>
      <c r="C265" s="138" t="s">
        <v>580</v>
      </c>
      <c r="D265" s="14">
        <f>D266</f>
        <v>150.7</v>
      </c>
      <c r="E265" s="14">
        <f>E266</f>
        <v>0</v>
      </c>
      <c r="F265" s="14">
        <f>F266</f>
        <v>0</v>
      </c>
      <c r="G265" s="205">
        <v>0</v>
      </c>
      <c r="H265" s="38">
        <f t="shared" si="21"/>
        <v>0</v>
      </c>
    </row>
    <row r="266" spans="1:8" ht="47.25">
      <c r="A266" s="149" t="s">
        <v>617</v>
      </c>
      <c r="B266" s="18" t="s">
        <v>1</v>
      </c>
      <c r="C266" s="116" t="s">
        <v>41</v>
      </c>
      <c r="D266" s="14">
        <f>'Ведомственная (прил.3)'!F301</f>
        <v>150.7</v>
      </c>
      <c r="E266" s="14">
        <f>'Ведомственная (прил.3)'!G301</f>
        <v>0</v>
      </c>
      <c r="F266" s="14">
        <f>'Ведомственная (прил.3)'!H301</f>
        <v>0</v>
      </c>
      <c r="G266" s="205">
        <v>0</v>
      </c>
      <c r="H266" s="38">
        <f t="shared" si="21"/>
        <v>0</v>
      </c>
    </row>
    <row r="267" spans="1:8" ht="1.5" customHeight="1" hidden="1">
      <c r="A267" s="149" t="s">
        <v>618</v>
      </c>
      <c r="B267" s="150"/>
      <c r="C267" s="138" t="s">
        <v>581</v>
      </c>
      <c r="D267" s="14">
        <f>D268</f>
        <v>0</v>
      </c>
      <c r="E267" s="14">
        <f>E268</f>
        <v>0</v>
      </c>
      <c r="F267" s="14">
        <f>F268</f>
        <v>0</v>
      </c>
      <c r="G267" s="205">
        <v>0</v>
      </c>
      <c r="H267" s="38">
        <f t="shared" si="21"/>
        <v>0</v>
      </c>
    </row>
    <row r="268" spans="1:8" ht="47.25" hidden="1">
      <c r="A268" s="149" t="s">
        <v>618</v>
      </c>
      <c r="B268" s="18" t="s">
        <v>1</v>
      </c>
      <c r="C268" s="116" t="s">
        <v>41</v>
      </c>
      <c r="D268" s="14">
        <v>0</v>
      </c>
      <c r="E268" s="14">
        <v>0</v>
      </c>
      <c r="F268" s="14">
        <v>0</v>
      </c>
      <c r="G268" s="205">
        <v>0</v>
      </c>
      <c r="H268" s="38">
        <f t="shared" si="21"/>
        <v>0</v>
      </c>
    </row>
    <row r="269" spans="1:8" ht="15.75">
      <c r="A269" s="18" t="s">
        <v>38</v>
      </c>
      <c r="B269" s="16"/>
      <c r="C269" s="138" t="s">
        <v>447</v>
      </c>
      <c r="D269" s="14">
        <f>D270</f>
        <v>80</v>
      </c>
      <c r="E269" s="14">
        <f>E270</f>
        <v>0</v>
      </c>
      <c r="F269" s="14">
        <f>F270</f>
        <v>0</v>
      </c>
      <c r="G269" s="205">
        <v>0</v>
      </c>
      <c r="H269" s="38">
        <f t="shared" si="21"/>
        <v>0</v>
      </c>
    </row>
    <row r="270" spans="1:8" ht="47.25">
      <c r="A270" s="18" t="s">
        <v>38</v>
      </c>
      <c r="B270" s="18" t="s">
        <v>1</v>
      </c>
      <c r="C270" s="116" t="s">
        <v>41</v>
      </c>
      <c r="D270" s="38">
        <f>'Ведомственная (прил.3)'!F303</f>
        <v>80</v>
      </c>
      <c r="E270" s="38">
        <f>'Ведомственная (прил.3)'!G303</f>
        <v>0</v>
      </c>
      <c r="F270" s="38">
        <f>'Ведомственная (прил.3)'!H303</f>
        <v>0</v>
      </c>
      <c r="G270" s="205">
        <v>0</v>
      </c>
      <c r="H270" s="38">
        <f t="shared" si="21"/>
        <v>0</v>
      </c>
    </row>
    <row r="271" spans="1:8" ht="15.75">
      <c r="A271" s="18" t="s">
        <v>39</v>
      </c>
      <c r="B271" s="16"/>
      <c r="C271" s="138" t="s">
        <v>448</v>
      </c>
      <c r="D271" s="14">
        <f>D272+D273</f>
        <v>9144</v>
      </c>
      <c r="E271" s="14">
        <f>E272+E273</f>
        <v>4602.400000000001</v>
      </c>
      <c r="F271" s="14">
        <f>F272+F273</f>
        <v>4602.400000000001</v>
      </c>
      <c r="G271" s="39">
        <f>F271/E271*100</f>
        <v>100</v>
      </c>
      <c r="H271" s="38">
        <f t="shared" si="21"/>
        <v>0</v>
      </c>
    </row>
    <row r="272" spans="1:8" ht="47.25">
      <c r="A272" s="18" t="s">
        <v>39</v>
      </c>
      <c r="B272" s="18" t="s">
        <v>1</v>
      </c>
      <c r="C272" s="116" t="s">
        <v>41</v>
      </c>
      <c r="D272" s="38">
        <f>'Ведомственная (прил.3)'!F305+'Ведомственная (прил.3)'!F71</f>
        <v>9059.2</v>
      </c>
      <c r="E272" s="38">
        <f>'Ведомственная (прил.3)'!G305+'Ведомственная (прил.3)'!G71</f>
        <v>4519.8</v>
      </c>
      <c r="F272" s="38">
        <f>'Ведомственная (прил.3)'!H305+'Ведомственная (прил.3)'!H71</f>
        <v>4519.8</v>
      </c>
      <c r="G272" s="39">
        <f>F272/E272*100</f>
        <v>100</v>
      </c>
      <c r="H272" s="38">
        <f t="shared" si="21"/>
        <v>0</v>
      </c>
    </row>
    <row r="273" spans="1:8" ht="15.75">
      <c r="A273" s="18" t="s">
        <v>39</v>
      </c>
      <c r="B273" s="149" t="s">
        <v>6</v>
      </c>
      <c r="C273" s="138" t="s">
        <v>7</v>
      </c>
      <c r="D273" s="38">
        <f>'Ведомственная (прил.3)'!F72+'Ведомственная (прил.3)'!F306</f>
        <v>84.8</v>
      </c>
      <c r="E273" s="38">
        <f>'Ведомственная (прил.3)'!G72+'Ведомственная (прил.3)'!G306</f>
        <v>82.6</v>
      </c>
      <c r="F273" s="38">
        <f>'Ведомственная (прил.3)'!H72+'Ведомственная (прил.3)'!H306</f>
        <v>82.6</v>
      </c>
      <c r="G273" s="39">
        <f>F273/E273*100</f>
        <v>100</v>
      </c>
      <c r="H273" s="38">
        <f t="shared" si="21"/>
        <v>0</v>
      </c>
    </row>
    <row r="274" spans="1:8" ht="31.5">
      <c r="A274" s="149" t="s">
        <v>449</v>
      </c>
      <c r="B274" s="150"/>
      <c r="C274" s="138" t="s">
        <v>450</v>
      </c>
      <c r="D274" s="14">
        <f>D275</f>
        <v>205.1</v>
      </c>
      <c r="E274" s="14">
        <f>E275</f>
        <v>0</v>
      </c>
      <c r="F274" s="14">
        <f>F275</f>
        <v>0</v>
      </c>
      <c r="G274" s="205">
        <v>0</v>
      </c>
      <c r="H274" s="38">
        <f t="shared" si="21"/>
        <v>0</v>
      </c>
    </row>
    <row r="275" spans="1:8" ht="47.25">
      <c r="A275" s="149" t="s">
        <v>449</v>
      </c>
      <c r="B275" s="18" t="s">
        <v>1</v>
      </c>
      <c r="C275" s="116" t="s">
        <v>41</v>
      </c>
      <c r="D275" s="38">
        <f>'Ведомственная (прил.3)'!F308</f>
        <v>205.1</v>
      </c>
      <c r="E275" s="38">
        <f>'Ведомственная (прил.3)'!G308</f>
        <v>0</v>
      </c>
      <c r="F275" s="38">
        <f>'Ведомственная (прил.3)'!H308</f>
        <v>0</v>
      </c>
      <c r="G275" s="205">
        <v>0</v>
      </c>
      <c r="H275" s="38">
        <f t="shared" si="21"/>
        <v>0</v>
      </c>
    </row>
    <row r="276" spans="1:8" ht="47.25">
      <c r="A276" s="149" t="s">
        <v>451</v>
      </c>
      <c r="B276" s="150"/>
      <c r="C276" s="138" t="s">
        <v>582</v>
      </c>
      <c r="D276" s="14">
        <f>D277</f>
        <v>1493.7</v>
      </c>
      <c r="E276" s="14">
        <f>E277</f>
        <v>278.6</v>
      </c>
      <c r="F276" s="14">
        <f>F277</f>
        <v>278.6</v>
      </c>
      <c r="G276" s="39">
        <f aca="true" t="shared" si="25" ref="G276:G284">F276/E276*100</f>
        <v>100</v>
      </c>
      <c r="H276" s="38">
        <f aca="true" t="shared" si="26" ref="H276:H281">F276-E276</f>
        <v>0</v>
      </c>
    </row>
    <row r="277" spans="1:8" ht="47.25">
      <c r="A277" s="149" t="s">
        <v>451</v>
      </c>
      <c r="B277" s="18" t="s">
        <v>1</v>
      </c>
      <c r="C277" s="116" t="s">
        <v>41</v>
      </c>
      <c r="D277" s="38">
        <f>'Ведомственная (прил.3)'!F310+'Ведомственная (прил.3)'!F74</f>
        <v>1493.7</v>
      </c>
      <c r="E277" s="38">
        <f>'Ведомственная (прил.3)'!G310+'Ведомственная (прил.3)'!G74</f>
        <v>278.6</v>
      </c>
      <c r="F277" s="38">
        <f>'Ведомственная (прил.3)'!H310+'Ведомственная (прил.3)'!H74</f>
        <v>278.6</v>
      </c>
      <c r="G277" s="39">
        <f t="shared" si="25"/>
        <v>100</v>
      </c>
      <c r="H277" s="38">
        <f t="shared" si="26"/>
        <v>0</v>
      </c>
    </row>
    <row r="278" spans="1:8" ht="47.25">
      <c r="A278" s="149" t="s">
        <v>453</v>
      </c>
      <c r="B278" s="150"/>
      <c r="C278" s="138" t="s">
        <v>454</v>
      </c>
      <c r="D278" s="14">
        <f>D279</f>
        <v>225</v>
      </c>
      <c r="E278" s="14">
        <f>E279</f>
        <v>15</v>
      </c>
      <c r="F278" s="14">
        <f>F279</f>
        <v>15</v>
      </c>
      <c r="G278" s="39">
        <f t="shared" si="25"/>
        <v>100</v>
      </c>
      <c r="H278" s="38">
        <f t="shared" si="26"/>
        <v>0</v>
      </c>
    </row>
    <row r="279" spans="1:8" ht="47.25">
      <c r="A279" s="149" t="s">
        <v>453</v>
      </c>
      <c r="B279" s="18" t="s">
        <v>1</v>
      </c>
      <c r="C279" s="116" t="s">
        <v>41</v>
      </c>
      <c r="D279" s="38">
        <f>'Ведомственная (прил.3)'!F312</f>
        <v>225</v>
      </c>
      <c r="E279" s="38">
        <f>'Ведомственная (прил.3)'!G312</f>
        <v>15</v>
      </c>
      <c r="F279" s="38">
        <f>'Ведомственная (прил.3)'!H312</f>
        <v>15</v>
      </c>
      <c r="G279" s="39">
        <f t="shared" si="25"/>
        <v>100</v>
      </c>
      <c r="H279" s="38">
        <f t="shared" si="26"/>
        <v>0</v>
      </c>
    </row>
    <row r="280" spans="1:8" ht="63">
      <c r="A280" s="149" t="s">
        <v>624</v>
      </c>
      <c r="B280" s="150"/>
      <c r="C280" s="138" t="s">
        <v>596</v>
      </c>
      <c r="D280" s="14">
        <f>D281</f>
        <v>1058.6</v>
      </c>
      <c r="E280" s="14">
        <f>E281</f>
        <v>1058.6</v>
      </c>
      <c r="F280" s="14">
        <f>F281</f>
        <v>453.6</v>
      </c>
      <c r="G280" s="39">
        <f t="shared" si="25"/>
        <v>42.84904590969205</v>
      </c>
      <c r="H280" s="38">
        <f t="shared" si="26"/>
        <v>-604.9999999999999</v>
      </c>
    </row>
    <row r="281" spans="1:8" ht="47.25">
      <c r="A281" s="149" t="s">
        <v>624</v>
      </c>
      <c r="B281" s="164">
        <v>200</v>
      </c>
      <c r="C281" s="116" t="s">
        <v>41</v>
      </c>
      <c r="D281" s="14">
        <f>'Ведомственная (прил.3)'!F443</f>
        <v>1058.6</v>
      </c>
      <c r="E281" s="14">
        <f>'Ведомственная (прил.3)'!G443</f>
        <v>1058.6</v>
      </c>
      <c r="F281" s="14">
        <f>'Ведомственная (прил.3)'!H443</f>
        <v>453.6</v>
      </c>
      <c r="G281" s="39">
        <f t="shared" si="25"/>
        <v>42.84904590969205</v>
      </c>
      <c r="H281" s="38">
        <f t="shared" si="26"/>
        <v>-604.9999999999999</v>
      </c>
    </row>
    <row r="282" spans="1:8" ht="53.25" customHeight="1">
      <c r="A282" s="149" t="s">
        <v>136</v>
      </c>
      <c r="B282" s="150"/>
      <c r="C282" s="138" t="s">
        <v>455</v>
      </c>
      <c r="D282" s="14">
        <f aca="true" t="shared" si="27" ref="D282:F283">D283</f>
        <v>101752.2</v>
      </c>
      <c r="E282" s="14">
        <f t="shared" si="27"/>
        <v>16324.7</v>
      </c>
      <c r="F282" s="14">
        <f t="shared" si="27"/>
        <v>16324.7</v>
      </c>
      <c r="G282" s="39">
        <f t="shared" si="25"/>
        <v>100</v>
      </c>
      <c r="H282" s="38">
        <f t="shared" si="21"/>
        <v>0</v>
      </c>
    </row>
    <row r="283" spans="1:8" ht="47.25">
      <c r="A283" s="149" t="s">
        <v>139</v>
      </c>
      <c r="B283" s="150"/>
      <c r="C283" s="138" t="s">
        <v>456</v>
      </c>
      <c r="D283" s="14">
        <f t="shared" si="27"/>
        <v>101752.2</v>
      </c>
      <c r="E283" s="14">
        <f t="shared" si="27"/>
        <v>16324.7</v>
      </c>
      <c r="F283" s="14">
        <f t="shared" si="27"/>
        <v>16324.7</v>
      </c>
      <c r="G283" s="39">
        <f t="shared" si="25"/>
        <v>100</v>
      </c>
      <c r="H283" s="38">
        <f t="shared" si="21"/>
        <v>0</v>
      </c>
    </row>
    <row r="284" spans="1:8" ht="47.25">
      <c r="A284" s="149" t="s">
        <v>140</v>
      </c>
      <c r="B284" s="150"/>
      <c r="C284" s="138" t="s">
        <v>457</v>
      </c>
      <c r="D284" s="14">
        <f>D289+D291+D285+D287</f>
        <v>101752.2</v>
      </c>
      <c r="E284" s="14">
        <f>E289+E291+E285+E287</f>
        <v>16324.7</v>
      </c>
      <c r="F284" s="14">
        <f>F289+F291+F285+F287</f>
        <v>16324.7</v>
      </c>
      <c r="G284" s="39">
        <f t="shared" si="25"/>
        <v>100</v>
      </c>
      <c r="H284" s="38">
        <f t="shared" si="21"/>
        <v>0</v>
      </c>
    </row>
    <row r="285" spans="1:8" ht="47.25">
      <c r="A285" s="32" t="s">
        <v>700</v>
      </c>
      <c r="B285" s="32"/>
      <c r="C285" s="127" t="s">
        <v>701</v>
      </c>
      <c r="D285" s="14">
        <f>D286</f>
        <v>518</v>
      </c>
      <c r="E285" s="14">
        <f>E286</f>
        <v>0</v>
      </c>
      <c r="F285" s="14">
        <f>F286</f>
        <v>0</v>
      </c>
      <c r="G285" s="39">
        <v>0</v>
      </c>
      <c r="H285" s="38">
        <f>F285-E285</f>
        <v>0</v>
      </c>
    </row>
    <row r="286" spans="1:8" ht="47.25">
      <c r="A286" s="32" t="s">
        <v>700</v>
      </c>
      <c r="B286" s="32" t="s">
        <v>1</v>
      </c>
      <c r="C286" s="127" t="s">
        <v>41</v>
      </c>
      <c r="D286" s="14">
        <f>'Ведомственная (прил.3)'!F415</f>
        <v>518</v>
      </c>
      <c r="E286" s="14">
        <f>'Ведомственная (прил.3)'!G415</f>
        <v>0</v>
      </c>
      <c r="F286" s="14">
        <f>'Ведомственная (прил.3)'!H415</f>
        <v>0</v>
      </c>
      <c r="G286" s="39">
        <v>0</v>
      </c>
      <c r="H286" s="38">
        <f>F286-E286</f>
        <v>0</v>
      </c>
    </row>
    <row r="287" spans="1:8" ht="47.25">
      <c r="A287" s="32" t="s">
        <v>702</v>
      </c>
      <c r="B287" s="32"/>
      <c r="C287" s="127" t="s">
        <v>703</v>
      </c>
      <c r="D287" s="14">
        <f>D288</f>
        <v>270.3</v>
      </c>
      <c r="E287" s="14">
        <f>E288</f>
        <v>270.3</v>
      </c>
      <c r="F287" s="14">
        <f>F288</f>
        <v>270.3</v>
      </c>
      <c r="G287" s="39">
        <f>F287/E287*100</f>
        <v>100</v>
      </c>
      <c r="H287" s="38">
        <f>F287-E287</f>
        <v>0</v>
      </c>
    </row>
    <row r="288" spans="1:8" ht="47.25">
      <c r="A288" s="32" t="s">
        <v>702</v>
      </c>
      <c r="B288" s="32" t="s">
        <v>1</v>
      </c>
      <c r="C288" s="127" t="s">
        <v>41</v>
      </c>
      <c r="D288" s="14">
        <f>'Ведомственная (прил.3)'!F417</f>
        <v>270.3</v>
      </c>
      <c r="E288" s="14">
        <f>'Ведомственная (прил.3)'!G417</f>
        <v>270.3</v>
      </c>
      <c r="F288" s="14">
        <f>'Ведомственная (прил.3)'!H417</f>
        <v>270.3</v>
      </c>
      <c r="G288" s="39">
        <f>F288/E288*100</f>
        <v>100</v>
      </c>
      <c r="H288" s="38">
        <f>F288-E288</f>
        <v>0</v>
      </c>
    </row>
    <row r="289" spans="1:8" ht="47.25">
      <c r="A289" s="149" t="s">
        <v>141</v>
      </c>
      <c r="B289" s="150"/>
      <c r="C289" s="138" t="s">
        <v>458</v>
      </c>
      <c r="D289" s="14">
        <f>D290</f>
        <v>30524.4</v>
      </c>
      <c r="E289" s="14">
        <f>E290</f>
        <v>16054.400000000001</v>
      </c>
      <c r="F289" s="14">
        <f>F290</f>
        <v>16054.400000000001</v>
      </c>
      <c r="G289" s="39">
        <f>F289/E289*100</f>
        <v>100</v>
      </c>
      <c r="H289" s="38">
        <f t="shared" si="21"/>
        <v>0</v>
      </c>
    </row>
    <row r="290" spans="1:8" ht="47.25">
      <c r="A290" s="149" t="s">
        <v>141</v>
      </c>
      <c r="B290" s="162" t="s">
        <v>1</v>
      </c>
      <c r="C290" s="116" t="s">
        <v>41</v>
      </c>
      <c r="D290" s="14">
        <f>'Ведомственная (прил.3)'!F116+'Ведомственная (прил.3)'!F419</f>
        <v>30524.4</v>
      </c>
      <c r="E290" s="14">
        <f>'Ведомственная (прил.3)'!G116+'Ведомственная (прил.3)'!G419</f>
        <v>16054.400000000001</v>
      </c>
      <c r="F290" s="14">
        <f>'Ведомственная (прил.3)'!H116+'Ведомственная (прил.3)'!H419</f>
        <v>16054.400000000001</v>
      </c>
      <c r="G290" s="39">
        <f>F290/E290*100</f>
        <v>100</v>
      </c>
      <c r="H290" s="38">
        <f t="shared" si="21"/>
        <v>0</v>
      </c>
    </row>
    <row r="291" spans="1:8" ht="67.5" customHeight="1">
      <c r="A291" s="149" t="s">
        <v>459</v>
      </c>
      <c r="B291" s="150"/>
      <c r="C291" s="138" t="s">
        <v>460</v>
      </c>
      <c r="D291" s="38">
        <f>D292</f>
        <v>70439.5</v>
      </c>
      <c r="E291" s="38">
        <f>E292</f>
        <v>0</v>
      </c>
      <c r="F291" s="38">
        <f>F292</f>
        <v>0</v>
      </c>
      <c r="G291" s="205">
        <v>0</v>
      </c>
      <c r="H291" s="38">
        <f t="shared" si="21"/>
        <v>0</v>
      </c>
    </row>
    <row r="292" spans="1:8" ht="47.25">
      <c r="A292" s="149" t="s">
        <v>459</v>
      </c>
      <c r="B292" s="162" t="s">
        <v>1</v>
      </c>
      <c r="C292" s="116" t="s">
        <v>41</v>
      </c>
      <c r="D292" s="37">
        <f>'Ведомственная (прил.3)'!F421</f>
        <v>70439.5</v>
      </c>
      <c r="E292" s="37">
        <f>'Ведомственная (прил.3)'!G421</f>
        <v>0</v>
      </c>
      <c r="F292" s="37">
        <f>'Ведомственная (прил.3)'!H421</f>
        <v>0</v>
      </c>
      <c r="G292" s="205">
        <v>0</v>
      </c>
      <c r="H292" s="38">
        <f t="shared" si="21"/>
        <v>0</v>
      </c>
    </row>
    <row r="293" spans="1:8" ht="47.25">
      <c r="A293" s="149" t="s">
        <v>461</v>
      </c>
      <c r="B293" s="150"/>
      <c r="C293" s="138" t="s">
        <v>462</v>
      </c>
      <c r="D293" s="14">
        <f>D294</f>
        <v>5029.4</v>
      </c>
      <c r="E293" s="14">
        <f>E294</f>
        <v>2046.1000000000001</v>
      </c>
      <c r="F293" s="14">
        <f>F294</f>
        <v>2046.1000000000001</v>
      </c>
      <c r="G293" s="39">
        <f aca="true" t="shared" si="28" ref="G293:G299">F293/E293*100</f>
        <v>100</v>
      </c>
      <c r="H293" s="38">
        <f t="shared" si="21"/>
        <v>0</v>
      </c>
    </row>
    <row r="294" spans="1:8" ht="47.25">
      <c r="A294" s="149" t="s">
        <v>463</v>
      </c>
      <c r="B294" s="150"/>
      <c r="C294" s="138" t="s">
        <v>464</v>
      </c>
      <c r="D294" s="14">
        <f>D295+D300</f>
        <v>5029.4</v>
      </c>
      <c r="E294" s="14">
        <f>E295+E300</f>
        <v>2046.1000000000001</v>
      </c>
      <c r="F294" s="14">
        <f>F295+F300</f>
        <v>2046.1000000000001</v>
      </c>
      <c r="G294" s="39">
        <f t="shared" si="28"/>
        <v>100</v>
      </c>
      <c r="H294" s="38">
        <f t="shared" si="21"/>
        <v>0</v>
      </c>
    </row>
    <row r="295" spans="1:8" ht="47.25">
      <c r="A295" s="149" t="s">
        <v>465</v>
      </c>
      <c r="B295" s="150"/>
      <c r="C295" s="138" t="s">
        <v>118</v>
      </c>
      <c r="D295" s="14">
        <f>D296</f>
        <v>3952.5</v>
      </c>
      <c r="E295" s="14">
        <f>E296</f>
        <v>2009.1000000000001</v>
      </c>
      <c r="F295" s="14">
        <f>F296</f>
        <v>2009.1000000000001</v>
      </c>
      <c r="G295" s="39">
        <f t="shared" si="28"/>
        <v>100</v>
      </c>
      <c r="H295" s="38">
        <f t="shared" si="21"/>
        <v>0</v>
      </c>
    </row>
    <row r="296" spans="1:8" ht="15.75">
      <c r="A296" s="149" t="s">
        <v>466</v>
      </c>
      <c r="B296" s="150"/>
      <c r="C296" s="138" t="s">
        <v>8</v>
      </c>
      <c r="D296" s="38">
        <f>D297+D298+D299</f>
        <v>3952.5</v>
      </c>
      <c r="E296" s="38">
        <f>E297+E298+E299</f>
        <v>2009.1000000000001</v>
      </c>
      <c r="F296" s="38">
        <f>F297+F298+F299</f>
        <v>2009.1000000000001</v>
      </c>
      <c r="G296" s="39">
        <f t="shared" si="28"/>
        <v>100</v>
      </c>
      <c r="H296" s="38">
        <f t="shared" si="21"/>
        <v>0</v>
      </c>
    </row>
    <row r="297" spans="1:8" ht="94.5">
      <c r="A297" s="149" t="s">
        <v>466</v>
      </c>
      <c r="B297" s="30">
        <v>100</v>
      </c>
      <c r="C297" s="116" t="s">
        <v>40</v>
      </c>
      <c r="D297" s="38">
        <f>'Ведомственная (прил.3)'!F317</f>
        <v>3022.4</v>
      </c>
      <c r="E297" s="38">
        <f>'Ведомственная (прил.3)'!G317</f>
        <v>1558</v>
      </c>
      <c r="F297" s="38">
        <f>'Ведомственная (прил.3)'!H317</f>
        <v>1558</v>
      </c>
      <c r="G297" s="39">
        <f t="shared" si="28"/>
        <v>100</v>
      </c>
      <c r="H297" s="38">
        <f t="shared" si="21"/>
        <v>0</v>
      </c>
    </row>
    <row r="298" spans="1:8" ht="47.25">
      <c r="A298" s="149" t="s">
        <v>466</v>
      </c>
      <c r="B298" s="16" t="s">
        <v>1</v>
      </c>
      <c r="C298" s="116" t="s">
        <v>41</v>
      </c>
      <c r="D298" s="38">
        <f>'Ведомственная (прил.3)'!F318</f>
        <v>927</v>
      </c>
      <c r="E298" s="38">
        <f>'Ведомственная (прил.3)'!G318</f>
        <v>448.9</v>
      </c>
      <c r="F298" s="38">
        <f>'Ведомственная (прил.3)'!H318</f>
        <v>448.9</v>
      </c>
      <c r="G298" s="39">
        <f t="shared" si="28"/>
        <v>100</v>
      </c>
      <c r="H298" s="38">
        <f t="shared" si="21"/>
        <v>0</v>
      </c>
    </row>
    <row r="299" spans="1:8" ht="15.75">
      <c r="A299" s="149" t="s">
        <v>466</v>
      </c>
      <c r="B299" s="16" t="s">
        <v>6</v>
      </c>
      <c r="C299" s="155" t="s">
        <v>7</v>
      </c>
      <c r="D299" s="38">
        <f>'Ведомственная (прил.3)'!F319</f>
        <v>3.1</v>
      </c>
      <c r="E299" s="38">
        <f>'Ведомственная (прил.3)'!G319</f>
        <v>2.2</v>
      </c>
      <c r="F299" s="38">
        <f>'Ведомственная (прил.3)'!H319</f>
        <v>2.2</v>
      </c>
      <c r="G299" s="39">
        <f t="shared" si="28"/>
        <v>100</v>
      </c>
      <c r="H299" s="38">
        <f t="shared" si="21"/>
        <v>0</v>
      </c>
    </row>
    <row r="300" spans="1:8" ht="63">
      <c r="A300" s="149" t="s">
        <v>467</v>
      </c>
      <c r="B300" s="150"/>
      <c r="C300" s="138" t="s">
        <v>468</v>
      </c>
      <c r="D300" s="14">
        <f>D301+D303+D305</f>
        <v>1076.9</v>
      </c>
      <c r="E300" s="14">
        <f>E301+E303+E305</f>
        <v>37</v>
      </c>
      <c r="F300" s="14">
        <f>F301+F303+F305</f>
        <v>37</v>
      </c>
      <c r="G300" s="39">
        <f>F300/E300*100</f>
        <v>100</v>
      </c>
      <c r="H300" s="38">
        <f>F300-E300</f>
        <v>0</v>
      </c>
    </row>
    <row r="301" spans="1:8" ht="15.75">
      <c r="A301" s="149" t="s">
        <v>469</v>
      </c>
      <c r="B301" s="150"/>
      <c r="C301" s="138" t="s">
        <v>447</v>
      </c>
      <c r="D301" s="14">
        <f aca="true" t="shared" si="29" ref="D301:F305">D302</f>
        <v>180</v>
      </c>
      <c r="E301" s="14">
        <f t="shared" si="29"/>
        <v>13</v>
      </c>
      <c r="F301" s="14">
        <f t="shared" si="29"/>
        <v>13</v>
      </c>
      <c r="G301" s="39">
        <f>F301/E301*100</f>
        <v>100</v>
      </c>
      <c r="H301" s="38">
        <f>F301-E301</f>
        <v>0</v>
      </c>
    </row>
    <row r="302" spans="1:8" ht="47.25">
      <c r="A302" s="149" t="s">
        <v>469</v>
      </c>
      <c r="B302" s="16" t="s">
        <v>1</v>
      </c>
      <c r="C302" s="116" t="s">
        <v>41</v>
      </c>
      <c r="D302" s="38">
        <f>'Ведомственная (прил.3)'!F322+'Ведомственная (прил.3)'!F79</f>
        <v>180</v>
      </c>
      <c r="E302" s="38">
        <f>'Ведомственная (прил.3)'!G322+'Ведомственная (прил.3)'!G79</f>
        <v>13</v>
      </c>
      <c r="F302" s="38">
        <f>'Ведомственная (прил.3)'!H322+'Ведомственная (прил.3)'!H79</f>
        <v>13</v>
      </c>
      <c r="G302" s="39">
        <f>F302/E302*100</f>
        <v>100</v>
      </c>
      <c r="H302" s="38">
        <f>F302-E302</f>
        <v>0</v>
      </c>
    </row>
    <row r="303" spans="1:8" ht="15.75">
      <c r="A303" s="149" t="s">
        <v>470</v>
      </c>
      <c r="B303" s="150"/>
      <c r="C303" s="138" t="s">
        <v>471</v>
      </c>
      <c r="D303" s="14">
        <f t="shared" si="29"/>
        <v>893.9</v>
      </c>
      <c r="E303" s="14">
        <f t="shared" si="29"/>
        <v>24</v>
      </c>
      <c r="F303" s="14">
        <f t="shared" si="29"/>
        <v>24</v>
      </c>
      <c r="G303" s="39">
        <f>F303/E303*100</f>
        <v>100</v>
      </c>
      <c r="H303" s="38">
        <f>F303-E303</f>
        <v>0</v>
      </c>
    </row>
    <row r="304" spans="1:8" ht="47.25">
      <c r="A304" s="149" t="s">
        <v>470</v>
      </c>
      <c r="B304" s="16" t="s">
        <v>1</v>
      </c>
      <c r="C304" s="116" t="s">
        <v>41</v>
      </c>
      <c r="D304" s="38">
        <f>'Ведомственная (прил.3)'!F324</f>
        <v>893.9</v>
      </c>
      <c r="E304" s="38">
        <f>'Ведомственная (прил.3)'!G324</f>
        <v>24</v>
      </c>
      <c r="F304" s="38">
        <f>'Ведомственная (прил.3)'!H324</f>
        <v>24</v>
      </c>
      <c r="G304" s="39">
        <f>F304/E304*100</f>
        <v>100</v>
      </c>
      <c r="H304" s="38">
        <f>F304-E304</f>
        <v>0</v>
      </c>
    </row>
    <row r="305" spans="1:8" ht="47.25">
      <c r="A305" s="149" t="s">
        <v>619</v>
      </c>
      <c r="B305" s="150"/>
      <c r="C305" s="138" t="s">
        <v>676</v>
      </c>
      <c r="D305" s="14">
        <f t="shared" si="29"/>
        <v>3</v>
      </c>
      <c r="E305" s="14">
        <f t="shared" si="29"/>
        <v>0</v>
      </c>
      <c r="F305" s="14">
        <f t="shared" si="29"/>
        <v>0</v>
      </c>
      <c r="G305" s="205">
        <v>0</v>
      </c>
      <c r="H305" s="38">
        <f aca="true" t="shared" si="30" ref="H305:H377">F305-E305</f>
        <v>0</v>
      </c>
    </row>
    <row r="306" spans="1:8" ht="33" customHeight="1">
      <c r="A306" s="149" t="s">
        <v>619</v>
      </c>
      <c r="B306" s="16" t="s">
        <v>1</v>
      </c>
      <c r="C306" s="116" t="s">
        <v>41</v>
      </c>
      <c r="D306" s="38">
        <f>'Ведомственная (прил.3)'!F326</f>
        <v>3</v>
      </c>
      <c r="E306" s="38">
        <f>'Ведомственная (прил.3)'!G326</f>
        <v>0</v>
      </c>
      <c r="F306" s="38">
        <f>'Ведомственная (прил.3)'!H326</f>
        <v>0</v>
      </c>
      <c r="G306" s="205">
        <v>0</v>
      </c>
      <c r="H306" s="38">
        <f t="shared" si="30"/>
        <v>0</v>
      </c>
    </row>
    <row r="307" spans="1:8" ht="47.25">
      <c r="A307" s="149" t="s">
        <v>192</v>
      </c>
      <c r="B307" s="150"/>
      <c r="C307" s="138" t="s">
        <v>472</v>
      </c>
      <c r="D307" s="169">
        <f>D308+D345</f>
        <v>41316.200000000004</v>
      </c>
      <c r="E307" s="169">
        <f>E308+E345</f>
        <v>8125.3</v>
      </c>
      <c r="F307" s="169">
        <f>F308+F345</f>
        <v>5125.3</v>
      </c>
      <c r="G307" s="39">
        <f>F307/E307*100</f>
        <v>63.07828634019666</v>
      </c>
      <c r="H307" s="38">
        <f t="shared" si="30"/>
        <v>-3000</v>
      </c>
    </row>
    <row r="308" spans="1:8" ht="47.25">
      <c r="A308" s="149" t="s">
        <v>193</v>
      </c>
      <c r="B308" s="150"/>
      <c r="C308" s="138" t="s">
        <v>473</v>
      </c>
      <c r="D308" s="169">
        <f>D309+D311+D313+D315+D317+D319+D321+D323+D325+D343+D327+D329+D331+D333+D335+D337+D339+D341</f>
        <v>31818.200000000004</v>
      </c>
      <c r="E308" s="169">
        <f>E309+E311+E313+E315+E317+E319+E321+E323+E325+E343+E327+E329+E331+E333+E335+E337+E339+E341</f>
        <v>8125.3</v>
      </c>
      <c r="F308" s="169">
        <f>F309+F311+F313+F315+F317+F319+F321+F323+F325+F343+F327+F329+F331+F333+F335+F337+F339+F341</f>
        <v>5125.3</v>
      </c>
      <c r="G308" s="39">
        <f>F308/E308*100</f>
        <v>63.07828634019666</v>
      </c>
      <c r="H308" s="38">
        <f t="shared" si="30"/>
        <v>-3000</v>
      </c>
    </row>
    <row r="309" spans="1:8" ht="47.25">
      <c r="A309" s="149" t="s">
        <v>476</v>
      </c>
      <c r="B309" s="150"/>
      <c r="C309" s="138" t="s">
        <v>477</v>
      </c>
      <c r="D309" s="169">
        <f>D310</f>
        <v>400</v>
      </c>
      <c r="E309" s="169">
        <f>E310</f>
        <v>0</v>
      </c>
      <c r="F309" s="169">
        <f>F310</f>
        <v>0</v>
      </c>
      <c r="G309" s="205">
        <v>0</v>
      </c>
      <c r="H309" s="38">
        <f t="shared" si="30"/>
        <v>0</v>
      </c>
    </row>
    <row r="310" spans="1:8" ht="33" customHeight="1">
      <c r="A310" s="149" t="s">
        <v>476</v>
      </c>
      <c r="B310" s="21" t="s">
        <v>1</v>
      </c>
      <c r="C310" s="116" t="s">
        <v>41</v>
      </c>
      <c r="D310" s="169">
        <f>'Ведомственная (прил.3)'!F458</f>
        <v>400</v>
      </c>
      <c r="E310" s="169">
        <f>'Ведомственная (прил.3)'!G458</f>
        <v>0</v>
      </c>
      <c r="F310" s="169">
        <f>'Ведомственная (прил.3)'!H458</f>
        <v>0</v>
      </c>
      <c r="G310" s="205">
        <v>0</v>
      </c>
      <c r="H310" s="38">
        <f t="shared" si="30"/>
        <v>0</v>
      </c>
    </row>
    <row r="311" spans="1:8" ht="31.5">
      <c r="A311" s="149" t="s">
        <v>478</v>
      </c>
      <c r="B311" s="150"/>
      <c r="C311" s="138" t="s">
        <v>479</v>
      </c>
      <c r="D311" s="169">
        <f>D312</f>
        <v>450</v>
      </c>
      <c r="E311" s="169">
        <f>E312</f>
        <v>162.4</v>
      </c>
      <c r="F311" s="169">
        <f>F312</f>
        <v>162.4</v>
      </c>
      <c r="G311" s="39">
        <f>F311/E311*100</f>
        <v>100</v>
      </c>
      <c r="H311" s="38">
        <f t="shared" si="30"/>
        <v>0</v>
      </c>
    </row>
    <row r="312" spans="1:8" ht="33" customHeight="1">
      <c r="A312" s="149" t="s">
        <v>478</v>
      </c>
      <c r="B312" s="21" t="s">
        <v>1</v>
      </c>
      <c r="C312" s="116" t="s">
        <v>41</v>
      </c>
      <c r="D312" s="169">
        <f>'Ведомственная (прил.3)'!F136+'Ведомственная (прил.3)'!F460</f>
        <v>450</v>
      </c>
      <c r="E312" s="169">
        <f>'Ведомственная (прил.3)'!G136+'Ведомственная (прил.3)'!G460</f>
        <v>162.4</v>
      </c>
      <c r="F312" s="169">
        <f>'Ведомственная (прил.3)'!H136+'Ведомственная (прил.3)'!H460</f>
        <v>162.4</v>
      </c>
      <c r="G312" s="39">
        <f>F312/E312*100</f>
        <v>100</v>
      </c>
      <c r="H312" s="38">
        <f t="shared" si="30"/>
        <v>0</v>
      </c>
    </row>
    <row r="313" spans="1:8" ht="110.25">
      <c r="A313" s="149" t="s">
        <v>480</v>
      </c>
      <c r="B313" s="150"/>
      <c r="C313" s="138" t="s">
        <v>598</v>
      </c>
      <c r="D313" s="169">
        <f>D314</f>
        <v>5098.6</v>
      </c>
      <c r="E313" s="169">
        <f>E314</f>
        <v>306.1</v>
      </c>
      <c r="F313" s="169">
        <f>F314</f>
        <v>306.1</v>
      </c>
      <c r="G313" s="39">
        <f>F313/E313*100</f>
        <v>100</v>
      </c>
      <c r="H313" s="38">
        <f t="shared" si="30"/>
        <v>0</v>
      </c>
    </row>
    <row r="314" spans="1:8" ht="15.75">
      <c r="A314" s="149" t="s">
        <v>480</v>
      </c>
      <c r="B314" s="149" t="s">
        <v>6</v>
      </c>
      <c r="C314" s="138" t="s">
        <v>7</v>
      </c>
      <c r="D314" s="169">
        <f>'Ведомственная (прил.3)'!F462+'Ведомственная (прил.3)'!F138</f>
        <v>5098.6</v>
      </c>
      <c r="E314" s="169">
        <f>'Ведомственная (прил.3)'!G462+'Ведомственная (прил.3)'!G138</f>
        <v>306.1</v>
      </c>
      <c r="F314" s="169">
        <f>'Ведомственная (прил.3)'!H462+'Ведомственная (прил.3)'!H138</f>
        <v>306.1</v>
      </c>
      <c r="G314" s="39">
        <f>F314/E314*100</f>
        <v>100</v>
      </c>
      <c r="H314" s="38">
        <f t="shared" si="30"/>
        <v>0</v>
      </c>
    </row>
    <row r="315" spans="1:8" ht="15.75">
      <c r="A315" s="149" t="s">
        <v>482</v>
      </c>
      <c r="B315" s="150"/>
      <c r="C315" s="138" t="s">
        <v>599</v>
      </c>
      <c r="D315" s="169">
        <f>D316</f>
        <v>2400</v>
      </c>
      <c r="E315" s="169">
        <f>E316</f>
        <v>0</v>
      </c>
      <c r="F315" s="169">
        <f>F316</f>
        <v>0</v>
      </c>
      <c r="G315" s="205">
        <v>0</v>
      </c>
      <c r="H315" s="38">
        <f t="shared" si="30"/>
        <v>0</v>
      </c>
    </row>
    <row r="316" spans="1:8" ht="33" customHeight="1">
      <c r="A316" s="149" t="s">
        <v>482</v>
      </c>
      <c r="B316" s="21" t="s">
        <v>1</v>
      </c>
      <c r="C316" s="116" t="s">
        <v>41</v>
      </c>
      <c r="D316" s="169">
        <f>'Ведомственная (прил.3)'!F464</f>
        <v>2400</v>
      </c>
      <c r="E316" s="169">
        <f>'Ведомственная (прил.3)'!G464</f>
        <v>0</v>
      </c>
      <c r="F316" s="169">
        <f>'Ведомственная (прил.3)'!H464</f>
        <v>0</v>
      </c>
      <c r="G316" s="205">
        <v>0</v>
      </c>
      <c r="H316" s="38">
        <f t="shared" si="30"/>
        <v>0</v>
      </c>
    </row>
    <row r="317" spans="1:8" ht="78.75">
      <c r="A317" s="149" t="s">
        <v>664</v>
      </c>
      <c r="B317" s="150"/>
      <c r="C317" s="138" t="s">
        <v>600</v>
      </c>
      <c r="D317" s="169">
        <f>D318</f>
        <v>5522.8</v>
      </c>
      <c r="E317" s="169">
        <f>E318</f>
        <v>0</v>
      </c>
      <c r="F317" s="169">
        <f>F318</f>
        <v>0</v>
      </c>
      <c r="G317" s="205">
        <v>0</v>
      </c>
      <c r="H317" s="38">
        <f t="shared" si="30"/>
        <v>0</v>
      </c>
    </row>
    <row r="318" spans="1:8" ht="15.75">
      <c r="A318" s="149" t="s">
        <v>664</v>
      </c>
      <c r="B318" s="149" t="s">
        <v>6</v>
      </c>
      <c r="C318" s="138" t="s">
        <v>7</v>
      </c>
      <c r="D318" s="169">
        <f>'Ведомственная (прил.3)'!F466</f>
        <v>5522.8</v>
      </c>
      <c r="E318" s="169">
        <f>'Ведомственная (прил.3)'!G466</f>
        <v>0</v>
      </c>
      <c r="F318" s="169">
        <f>'Ведомственная (прил.3)'!H466</f>
        <v>0</v>
      </c>
      <c r="G318" s="205">
        <v>0</v>
      </c>
      <c r="H318" s="38">
        <f t="shared" si="30"/>
        <v>0</v>
      </c>
    </row>
    <row r="319" spans="1:8" ht="51.75" customHeight="1">
      <c r="A319" s="149" t="s">
        <v>663</v>
      </c>
      <c r="B319" s="150"/>
      <c r="C319" s="138" t="s">
        <v>601</v>
      </c>
      <c r="D319" s="169">
        <f>D320</f>
        <v>5500</v>
      </c>
      <c r="E319" s="169">
        <f>E320</f>
        <v>0</v>
      </c>
      <c r="F319" s="169">
        <f>F320</f>
        <v>0</v>
      </c>
      <c r="G319" s="205">
        <v>0</v>
      </c>
      <c r="H319" s="38">
        <f t="shared" si="30"/>
        <v>0</v>
      </c>
    </row>
    <row r="320" spans="1:8" ht="33" customHeight="1">
      <c r="A320" s="149" t="s">
        <v>663</v>
      </c>
      <c r="B320" s="21" t="s">
        <v>1</v>
      </c>
      <c r="C320" s="116" t="s">
        <v>41</v>
      </c>
      <c r="D320" s="169">
        <f>'Ведомственная (прил.3)'!F468</f>
        <v>5500</v>
      </c>
      <c r="E320" s="169">
        <f>'Ведомственная (прил.3)'!G468</f>
        <v>0</v>
      </c>
      <c r="F320" s="169">
        <f>'Ведомственная (прил.3)'!H468</f>
        <v>0</v>
      </c>
      <c r="G320" s="205">
        <v>0</v>
      </c>
      <c r="H320" s="38">
        <f t="shared" si="30"/>
        <v>0</v>
      </c>
    </row>
    <row r="321" spans="1:8" ht="78.75">
      <c r="A321" s="149" t="s">
        <v>662</v>
      </c>
      <c r="B321" s="150"/>
      <c r="C321" s="138" t="s">
        <v>602</v>
      </c>
      <c r="D321" s="169">
        <f>D322</f>
        <v>185.5</v>
      </c>
      <c r="E321" s="169">
        <f>E322</f>
        <v>185.5</v>
      </c>
      <c r="F321" s="169">
        <f>F322</f>
        <v>185.5</v>
      </c>
      <c r="G321" s="39">
        <f>F321/E321*100</f>
        <v>100</v>
      </c>
      <c r="H321" s="38">
        <f>F321-E321</f>
        <v>0</v>
      </c>
    </row>
    <row r="322" spans="1:8" ht="33" customHeight="1">
      <c r="A322" s="149" t="s">
        <v>662</v>
      </c>
      <c r="B322" s="21" t="s">
        <v>1</v>
      </c>
      <c r="C322" s="116" t="s">
        <v>41</v>
      </c>
      <c r="D322" s="169">
        <f>'Ведомственная (прил.3)'!F140</f>
        <v>185.5</v>
      </c>
      <c r="E322" s="169">
        <f>'Ведомственная (прил.3)'!G140</f>
        <v>185.5</v>
      </c>
      <c r="F322" s="169">
        <f>'Ведомственная (прил.3)'!H140</f>
        <v>185.5</v>
      </c>
      <c r="G322" s="39">
        <f>F322/E322*100</f>
        <v>100</v>
      </c>
      <c r="H322" s="38">
        <f>F322-E322</f>
        <v>0</v>
      </c>
    </row>
    <row r="323" spans="1:8" ht="15.75">
      <c r="A323" s="149" t="s">
        <v>661</v>
      </c>
      <c r="B323" s="150"/>
      <c r="C323" s="209" t="s">
        <v>732</v>
      </c>
      <c r="D323" s="169">
        <f>D324</f>
        <v>346.4</v>
      </c>
      <c r="E323" s="169">
        <f>E324</f>
        <v>346.3</v>
      </c>
      <c r="F323" s="169">
        <f>F324</f>
        <v>346.3</v>
      </c>
      <c r="G323" s="39">
        <f>F323/E323*100</f>
        <v>100</v>
      </c>
      <c r="H323" s="38">
        <f>F323-E323</f>
        <v>0</v>
      </c>
    </row>
    <row r="324" spans="1:8" ht="33" customHeight="1">
      <c r="A324" s="149" t="s">
        <v>661</v>
      </c>
      <c r="B324" s="21" t="s">
        <v>1</v>
      </c>
      <c r="C324" s="116" t="s">
        <v>41</v>
      </c>
      <c r="D324" s="169">
        <f>'Ведомственная (прил.3)'!F470</f>
        <v>346.4</v>
      </c>
      <c r="E324" s="169">
        <f>'Ведомственная (прил.3)'!G470</f>
        <v>346.3</v>
      </c>
      <c r="F324" s="169">
        <f>'Ведомственная (прил.3)'!H470</f>
        <v>346.3</v>
      </c>
      <c r="G324" s="39">
        <f>F324/E324*100</f>
        <v>100</v>
      </c>
      <c r="H324" s="38">
        <f>F324-E324</f>
        <v>0</v>
      </c>
    </row>
    <row r="325" spans="1:8" ht="47.25">
      <c r="A325" s="149" t="s">
        <v>660</v>
      </c>
      <c r="B325" s="150"/>
      <c r="C325" s="138" t="s">
        <v>603</v>
      </c>
      <c r="D325" s="169">
        <f>D326</f>
        <v>407.2</v>
      </c>
      <c r="E325" s="169">
        <f>E326</f>
        <v>0</v>
      </c>
      <c r="F325" s="169">
        <f>F326</f>
        <v>0</v>
      </c>
      <c r="G325" s="205">
        <v>0</v>
      </c>
      <c r="H325" s="38">
        <f t="shared" si="30"/>
        <v>0</v>
      </c>
    </row>
    <row r="326" spans="1:8" ht="33" customHeight="1">
      <c r="A326" s="149" t="s">
        <v>660</v>
      </c>
      <c r="B326" s="21" t="s">
        <v>1</v>
      </c>
      <c r="C326" s="116" t="s">
        <v>41</v>
      </c>
      <c r="D326" s="169">
        <f>'Ведомственная (прил.3)'!F472</f>
        <v>407.2</v>
      </c>
      <c r="E326" s="169">
        <f>'Ведомственная (прил.3)'!G472</f>
        <v>0</v>
      </c>
      <c r="F326" s="169">
        <f>'Ведомственная (прил.3)'!H472</f>
        <v>0</v>
      </c>
      <c r="G326" s="205">
        <v>0</v>
      </c>
      <c r="H326" s="38">
        <f t="shared" si="30"/>
        <v>0</v>
      </c>
    </row>
    <row r="327" spans="1:8" ht="33" customHeight="1">
      <c r="A327" s="128" t="s">
        <v>705</v>
      </c>
      <c r="B327" s="128"/>
      <c r="C327" s="129" t="s">
        <v>706</v>
      </c>
      <c r="D327" s="169">
        <f>D328</f>
        <v>387.5</v>
      </c>
      <c r="E327" s="169">
        <f>'Ведомственная (прил.3)'!G473</f>
        <v>0</v>
      </c>
      <c r="F327" s="169">
        <f>'Ведомственная (прил.3)'!H473</f>
        <v>0</v>
      </c>
      <c r="G327" s="205">
        <v>0</v>
      </c>
      <c r="H327" s="38">
        <f aca="true" t="shared" si="31" ref="H327:H342">F327-E327</f>
        <v>0</v>
      </c>
    </row>
    <row r="328" spans="1:8" ht="47.25">
      <c r="A328" s="128" t="s">
        <v>705</v>
      </c>
      <c r="B328" s="128" t="s">
        <v>1</v>
      </c>
      <c r="C328" s="129" t="s">
        <v>41</v>
      </c>
      <c r="D328" s="169">
        <v>387.5</v>
      </c>
      <c r="E328" s="169">
        <f>'Ведомственная (прил.3)'!G474</f>
        <v>0</v>
      </c>
      <c r="F328" s="169">
        <f>'Ведомственная (прил.3)'!H474</f>
        <v>0</v>
      </c>
      <c r="G328" s="205">
        <v>0</v>
      </c>
      <c r="H328" s="38">
        <f t="shared" si="31"/>
        <v>0</v>
      </c>
    </row>
    <row r="329" spans="1:8" ht="33" customHeight="1">
      <c r="A329" s="128" t="s">
        <v>707</v>
      </c>
      <c r="B329" s="128"/>
      <c r="C329" s="129" t="s">
        <v>708</v>
      </c>
      <c r="D329" s="169">
        <f>D330</f>
        <v>146.5</v>
      </c>
      <c r="E329" s="169">
        <f>'Ведомственная (прил.3)'!G475</f>
        <v>0</v>
      </c>
      <c r="F329" s="169">
        <f>'Ведомственная (прил.3)'!H475</f>
        <v>0</v>
      </c>
      <c r="G329" s="205">
        <v>0</v>
      </c>
      <c r="H329" s="38">
        <f t="shared" si="31"/>
        <v>0</v>
      </c>
    </row>
    <row r="330" spans="1:8" ht="47.25">
      <c r="A330" s="128" t="s">
        <v>707</v>
      </c>
      <c r="B330" s="128" t="s">
        <v>1</v>
      </c>
      <c r="C330" s="129" t="s">
        <v>41</v>
      </c>
      <c r="D330" s="169">
        <v>146.5</v>
      </c>
      <c r="E330" s="169">
        <f>'Ведомственная (прил.3)'!G476</f>
        <v>0</v>
      </c>
      <c r="F330" s="169">
        <f>'Ведомственная (прил.3)'!H476</f>
        <v>0</v>
      </c>
      <c r="G330" s="205">
        <v>0</v>
      </c>
      <c r="H330" s="38">
        <f t="shared" si="31"/>
        <v>0</v>
      </c>
    </row>
    <row r="331" spans="1:8" ht="78.75">
      <c r="A331" s="128" t="s">
        <v>709</v>
      </c>
      <c r="B331" s="128"/>
      <c r="C331" s="129" t="s">
        <v>710</v>
      </c>
      <c r="D331" s="169">
        <f>D332</f>
        <v>2000</v>
      </c>
      <c r="E331" s="169">
        <f>'Ведомственная (прил.3)'!G477</f>
        <v>0</v>
      </c>
      <c r="F331" s="169">
        <f>'Ведомственная (прил.3)'!H477</f>
        <v>0</v>
      </c>
      <c r="G331" s="205">
        <v>0</v>
      </c>
      <c r="H331" s="38">
        <f t="shared" si="31"/>
        <v>0</v>
      </c>
    </row>
    <row r="332" spans="1:8" ht="33" customHeight="1">
      <c r="A332" s="128" t="s">
        <v>709</v>
      </c>
      <c r="B332" s="128" t="s">
        <v>6</v>
      </c>
      <c r="C332" s="129" t="s">
        <v>7</v>
      </c>
      <c r="D332" s="169">
        <v>2000</v>
      </c>
      <c r="E332" s="169">
        <f>'Ведомственная (прил.3)'!G478</f>
        <v>0</v>
      </c>
      <c r="F332" s="169">
        <f>'Ведомственная (прил.3)'!H478</f>
        <v>0</v>
      </c>
      <c r="G332" s="205">
        <v>0</v>
      </c>
      <c r="H332" s="38">
        <f t="shared" si="31"/>
        <v>0</v>
      </c>
    </row>
    <row r="333" spans="1:8" ht="47.25">
      <c r="A333" s="128" t="s">
        <v>711</v>
      </c>
      <c r="B333" s="128"/>
      <c r="C333" s="129" t="s">
        <v>712</v>
      </c>
      <c r="D333" s="169">
        <f>D334</f>
        <v>380.8</v>
      </c>
      <c r="E333" s="169">
        <f>'Ведомственная (прил.3)'!G479</f>
        <v>0</v>
      </c>
      <c r="F333" s="169">
        <f>'Ведомственная (прил.3)'!H479</f>
        <v>0</v>
      </c>
      <c r="G333" s="205">
        <v>0</v>
      </c>
      <c r="H333" s="38">
        <f t="shared" si="31"/>
        <v>0</v>
      </c>
    </row>
    <row r="334" spans="1:8" ht="47.25">
      <c r="A334" s="128" t="s">
        <v>711</v>
      </c>
      <c r="B334" s="128" t="s">
        <v>1</v>
      </c>
      <c r="C334" s="129" t="s">
        <v>41</v>
      </c>
      <c r="D334" s="169">
        <v>380.8</v>
      </c>
      <c r="E334" s="169">
        <f>'Ведомственная (прил.3)'!G480</f>
        <v>0</v>
      </c>
      <c r="F334" s="169">
        <f>'Ведомственная (прил.3)'!H480</f>
        <v>0</v>
      </c>
      <c r="G334" s="205">
        <v>0</v>
      </c>
      <c r="H334" s="38">
        <f t="shared" si="31"/>
        <v>0</v>
      </c>
    </row>
    <row r="335" spans="1:8" ht="63">
      <c r="A335" s="128" t="s">
        <v>713</v>
      </c>
      <c r="B335" s="128"/>
      <c r="C335" s="129" t="s">
        <v>714</v>
      </c>
      <c r="D335" s="169">
        <f>D336</f>
        <v>500</v>
      </c>
      <c r="E335" s="169">
        <f>'Ведомственная (прил.3)'!G481</f>
        <v>0</v>
      </c>
      <c r="F335" s="169">
        <f>'Ведомственная (прил.3)'!H481</f>
        <v>0</v>
      </c>
      <c r="G335" s="205">
        <v>0</v>
      </c>
      <c r="H335" s="38">
        <f t="shared" si="31"/>
        <v>0</v>
      </c>
    </row>
    <row r="336" spans="1:8" ht="33" customHeight="1">
      <c r="A336" s="128" t="s">
        <v>713</v>
      </c>
      <c r="B336" s="128" t="s">
        <v>6</v>
      </c>
      <c r="C336" s="129" t="s">
        <v>7</v>
      </c>
      <c r="D336" s="169">
        <v>500</v>
      </c>
      <c r="E336" s="169">
        <f>'Ведомственная (прил.3)'!G482</f>
        <v>0</v>
      </c>
      <c r="F336" s="169">
        <f>'Ведомственная (прил.3)'!H482</f>
        <v>0</v>
      </c>
      <c r="G336" s="205">
        <v>0</v>
      </c>
      <c r="H336" s="38">
        <f t="shared" si="31"/>
        <v>0</v>
      </c>
    </row>
    <row r="337" spans="1:8" ht="78.75">
      <c r="A337" s="128" t="s">
        <v>715</v>
      </c>
      <c r="B337" s="128"/>
      <c r="C337" s="129" t="s">
        <v>716</v>
      </c>
      <c r="D337" s="169">
        <f>D338</f>
        <v>197</v>
      </c>
      <c r="E337" s="169">
        <f>'Ведомственная (прил.3)'!G483</f>
        <v>0</v>
      </c>
      <c r="F337" s="169">
        <f>'Ведомственная (прил.3)'!H483</f>
        <v>0</v>
      </c>
      <c r="G337" s="205">
        <v>0</v>
      </c>
      <c r="H337" s="38">
        <f t="shared" si="31"/>
        <v>0</v>
      </c>
    </row>
    <row r="338" spans="1:8" ht="47.25">
      <c r="A338" s="128" t="s">
        <v>715</v>
      </c>
      <c r="B338" s="128" t="s">
        <v>1</v>
      </c>
      <c r="C338" s="129" t="s">
        <v>41</v>
      </c>
      <c r="D338" s="169">
        <v>197</v>
      </c>
      <c r="E338" s="169">
        <f>'Ведомственная (прил.3)'!G484</f>
        <v>0</v>
      </c>
      <c r="F338" s="169">
        <f>'Ведомственная (прил.3)'!H484</f>
        <v>0</v>
      </c>
      <c r="G338" s="205">
        <v>0</v>
      </c>
      <c r="H338" s="38">
        <f t="shared" si="31"/>
        <v>0</v>
      </c>
    </row>
    <row r="339" spans="1:8" ht="47.25">
      <c r="A339" s="32" t="s">
        <v>717</v>
      </c>
      <c r="B339" s="32"/>
      <c r="C339" s="127" t="s">
        <v>418</v>
      </c>
      <c r="D339" s="169">
        <f>D340</f>
        <v>440.9</v>
      </c>
      <c r="E339" s="169">
        <f>'Ведомственная (прил.3)'!G485</f>
        <v>0</v>
      </c>
      <c r="F339" s="169">
        <f>'Ведомственная (прил.3)'!H485</f>
        <v>0</v>
      </c>
      <c r="G339" s="205">
        <v>0</v>
      </c>
      <c r="H339" s="38">
        <f t="shared" si="31"/>
        <v>0</v>
      </c>
    </row>
    <row r="340" spans="1:8" ht="47.25">
      <c r="A340" s="32" t="s">
        <v>717</v>
      </c>
      <c r="B340" s="32" t="s">
        <v>1</v>
      </c>
      <c r="C340" s="129" t="s">
        <v>41</v>
      </c>
      <c r="D340" s="169">
        <f>'Ведомственная (прил.3)'!F486</f>
        <v>440.9</v>
      </c>
      <c r="E340" s="169">
        <f>'Ведомственная (прил.3)'!G486</f>
        <v>0</v>
      </c>
      <c r="F340" s="169">
        <f>'Ведомственная (прил.3)'!H486</f>
        <v>0</v>
      </c>
      <c r="G340" s="205">
        <v>0</v>
      </c>
      <c r="H340" s="38">
        <f t="shared" si="31"/>
        <v>0</v>
      </c>
    </row>
    <row r="341" spans="1:8" ht="78.75">
      <c r="A341" s="32" t="s">
        <v>718</v>
      </c>
      <c r="B341" s="32"/>
      <c r="C341" s="127" t="s">
        <v>597</v>
      </c>
      <c r="D341" s="169">
        <f>D342</f>
        <v>330</v>
      </c>
      <c r="E341" s="169">
        <f>'Ведомственная (прил.3)'!G487</f>
        <v>0</v>
      </c>
      <c r="F341" s="169">
        <f>'Ведомственная (прил.3)'!H487</f>
        <v>0</v>
      </c>
      <c r="G341" s="205">
        <v>0</v>
      </c>
      <c r="H341" s="38">
        <f t="shared" si="31"/>
        <v>0</v>
      </c>
    </row>
    <row r="342" spans="1:8" ht="47.25">
      <c r="A342" s="32" t="s">
        <v>718</v>
      </c>
      <c r="B342" s="128" t="s">
        <v>1</v>
      </c>
      <c r="C342" s="129" t="s">
        <v>41</v>
      </c>
      <c r="D342" s="169">
        <f>'Ведомственная (прил.3)'!F488</f>
        <v>330</v>
      </c>
      <c r="E342" s="169">
        <f>'Ведомственная (прил.3)'!G488</f>
        <v>0</v>
      </c>
      <c r="F342" s="169">
        <f>'Ведомственная (прил.3)'!H488</f>
        <v>0</v>
      </c>
      <c r="G342" s="205">
        <v>0</v>
      </c>
      <c r="H342" s="38">
        <f t="shared" si="31"/>
        <v>0</v>
      </c>
    </row>
    <row r="343" spans="1:8" ht="63">
      <c r="A343" s="149" t="s">
        <v>486</v>
      </c>
      <c r="B343" s="150"/>
      <c r="C343" s="138" t="s">
        <v>487</v>
      </c>
      <c r="D343" s="169">
        <f>D344</f>
        <v>7125</v>
      </c>
      <c r="E343" s="169">
        <f>E344</f>
        <v>7125</v>
      </c>
      <c r="F343" s="169">
        <f>F344</f>
        <v>4125</v>
      </c>
      <c r="G343" s="39">
        <f>F343/E343*100</f>
        <v>57.89473684210527</v>
      </c>
      <c r="H343" s="38">
        <f t="shared" si="30"/>
        <v>-3000</v>
      </c>
    </row>
    <row r="344" spans="1:8" ht="33" customHeight="1">
      <c r="A344" s="149" t="s">
        <v>486</v>
      </c>
      <c r="B344" s="149" t="s">
        <v>396</v>
      </c>
      <c r="C344" s="138" t="s">
        <v>188</v>
      </c>
      <c r="D344" s="169">
        <f>'Ведомственная (прил.3)'!F142+'Ведомственная (прил.3)'!F490</f>
        <v>7125</v>
      </c>
      <c r="E344" s="169">
        <f>'Ведомственная (прил.3)'!G142+'Ведомственная (прил.3)'!G490</f>
        <v>7125</v>
      </c>
      <c r="F344" s="169">
        <f>'Ведомственная (прил.3)'!H142+'Ведомственная (прил.3)'!H490</f>
        <v>4125</v>
      </c>
      <c r="G344" s="39">
        <f>F344/E344*100</f>
        <v>57.89473684210527</v>
      </c>
      <c r="H344" s="38">
        <f t="shared" si="30"/>
        <v>-3000</v>
      </c>
    </row>
    <row r="345" spans="1:8" ht="63">
      <c r="A345" s="149" t="s">
        <v>490</v>
      </c>
      <c r="B345" s="150"/>
      <c r="C345" s="138" t="s">
        <v>491</v>
      </c>
      <c r="D345" s="169">
        <f aca="true" t="shared" si="32" ref="D345:F346">D346</f>
        <v>9498</v>
      </c>
      <c r="E345" s="169">
        <f t="shared" si="32"/>
        <v>0</v>
      </c>
      <c r="F345" s="169">
        <f t="shared" si="32"/>
        <v>0</v>
      </c>
      <c r="G345" s="205">
        <v>0</v>
      </c>
      <c r="H345" s="38">
        <f t="shared" si="30"/>
        <v>0</v>
      </c>
    </row>
    <row r="346" spans="1:8" ht="33" customHeight="1">
      <c r="A346" s="149" t="s">
        <v>492</v>
      </c>
      <c r="B346" s="150"/>
      <c r="C346" s="138" t="s">
        <v>278</v>
      </c>
      <c r="D346" s="169">
        <f t="shared" si="32"/>
        <v>9498</v>
      </c>
      <c r="E346" s="169">
        <f t="shared" si="32"/>
        <v>0</v>
      </c>
      <c r="F346" s="169">
        <f t="shared" si="32"/>
        <v>0</v>
      </c>
      <c r="G346" s="205">
        <v>0</v>
      </c>
      <c r="H346" s="38">
        <f t="shared" si="30"/>
        <v>0</v>
      </c>
    </row>
    <row r="347" spans="1:8" ht="33" customHeight="1">
      <c r="A347" s="149" t="s">
        <v>492</v>
      </c>
      <c r="B347" s="21" t="s">
        <v>1</v>
      </c>
      <c r="C347" s="116" t="s">
        <v>41</v>
      </c>
      <c r="D347" s="169">
        <f>'Ведомственная (прил.3)'!F493</f>
        <v>9498</v>
      </c>
      <c r="E347" s="169">
        <f>'Ведомственная (прил.3)'!G493</f>
        <v>0</v>
      </c>
      <c r="F347" s="169">
        <f>'Ведомственная (прил.3)'!H493</f>
        <v>0</v>
      </c>
      <c r="G347" s="205">
        <v>0</v>
      </c>
      <c r="H347" s="38">
        <f t="shared" si="30"/>
        <v>0</v>
      </c>
    </row>
    <row r="348" spans="1:8" ht="47.25">
      <c r="A348" s="149" t="s">
        <v>157</v>
      </c>
      <c r="B348" s="150"/>
      <c r="C348" s="138" t="s">
        <v>493</v>
      </c>
      <c r="D348" s="14">
        <f>D349</f>
        <v>8749.2</v>
      </c>
      <c r="E348" s="14">
        <f>E349</f>
        <v>8749.2</v>
      </c>
      <c r="F348" s="14">
        <f>F349</f>
        <v>4016.8999999999996</v>
      </c>
      <c r="G348" s="39">
        <f aca="true" t="shared" si="33" ref="G348:G359">F348/E348*100</f>
        <v>45.911626205824525</v>
      </c>
      <c r="H348" s="38">
        <f t="shared" si="30"/>
        <v>-4732.300000000001</v>
      </c>
    </row>
    <row r="349" spans="1:8" ht="47.25">
      <c r="A349" s="149" t="s">
        <v>494</v>
      </c>
      <c r="B349" s="150"/>
      <c r="C349" s="138" t="s">
        <v>495</v>
      </c>
      <c r="D349" s="14">
        <f>D350+D353</f>
        <v>8749.2</v>
      </c>
      <c r="E349" s="14">
        <f>E350+E353</f>
        <v>8749.2</v>
      </c>
      <c r="F349" s="14">
        <f>F350+F353</f>
        <v>4016.8999999999996</v>
      </c>
      <c r="G349" s="39">
        <f t="shared" si="33"/>
        <v>45.911626205824525</v>
      </c>
      <c r="H349" s="38">
        <f t="shared" si="30"/>
        <v>-4732.300000000001</v>
      </c>
    </row>
    <row r="350" spans="1:8" ht="63">
      <c r="A350" s="149" t="s">
        <v>496</v>
      </c>
      <c r="B350" s="150"/>
      <c r="C350" s="138" t="s">
        <v>497</v>
      </c>
      <c r="D350" s="14">
        <f aca="true" t="shared" si="34" ref="D350:F351">D351</f>
        <v>2617.3</v>
      </c>
      <c r="E350" s="14">
        <f t="shared" si="34"/>
        <v>2617.3</v>
      </c>
      <c r="F350" s="14">
        <f t="shared" si="34"/>
        <v>1116.2</v>
      </c>
      <c r="G350" s="39">
        <f t="shared" si="33"/>
        <v>42.647002636304585</v>
      </c>
      <c r="H350" s="38">
        <f>F350-E350</f>
        <v>-1501.1000000000001</v>
      </c>
    </row>
    <row r="351" spans="1:8" ht="47.25">
      <c r="A351" s="149" t="s">
        <v>502</v>
      </c>
      <c r="B351" s="150"/>
      <c r="C351" s="138" t="s">
        <v>503</v>
      </c>
      <c r="D351" s="14">
        <f t="shared" si="34"/>
        <v>2617.3</v>
      </c>
      <c r="E351" s="14">
        <f t="shared" si="34"/>
        <v>2617.3</v>
      </c>
      <c r="F351" s="14">
        <f t="shared" si="34"/>
        <v>1116.2</v>
      </c>
      <c r="G351" s="39">
        <f t="shared" si="33"/>
        <v>42.647002636304585</v>
      </c>
      <c r="H351" s="38">
        <f>F351-E351</f>
        <v>-1501.1000000000001</v>
      </c>
    </row>
    <row r="352" spans="1:8" ht="33" customHeight="1">
      <c r="A352" s="149" t="s">
        <v>502</v>
      </c>
      <c r="B352" s="149" t="s">
        <v>396</v>
      </c>
      <c r="C352" s="138" t="s">
        <v>188</v>
      </c>
      <c r="D352" s="14">
        <f>'Ведомственная (прил.3)'!F448</f>
        <v>2617.3</v>
      </c>
      <c r="E352" s="14">
        <f>'Ведомственная (прил.3)'!G448</f>
        <v>2617.3</v>
      </c>
      <c r="F352" s="14">
        <f>'Ведомственная (прил.3)'!H448</f>
        <v>1116.2</v>
      </c>
      <c r="G352" s="39">
        <f t="shared" si="33"/>
        <v>42.647002636304585</v>
      </c>
      <c r="H352" s="38">
        <f>F352-E352</f>
        <v>-1501.1000000000001</v>
      </c>
    </row>
    <row r="353" spans="1:8" ht="126">
      <c r="A353" s="149" t="s">
        <v>508</v>
      </c>
      <c r="B353" s="150"/>
      <c r="C353" s="138" t="s">
        <v>509</v>
      </c>
      <c r="D353" s="14">
        <f>D354+D357</f>
        <v>6131.9</v>
      </c>
      <c r="E353" s="14">
        <f>E354+E357</f>
        <v>6131.9</v>
      </c>
      <c r="F353" s="14">
        <f>F354+F357</f>
        <v>2900.7</v>
      </c>
      <c r="G353" s="39">
        <f t="shared" si="33"/>
        <v>47.305076729887965</v>
      </c>
      <c r="H353" s="38">
        <f t="shared" si="30"/>
        <v>-3231.2</v>
      </c>
    </row>
    <row r="354" spans="1:8" ht="33" customHeight="1">
      <c r="A354" s="149" t="s">
        <v>510</v>
      </c>
      <c r="B354" s="150"/>
      <c r="C354" s="138" t="s">
        <v>511</v>
      </c>
      <c r="D354" s="14">
        <f>D355+D356</f>
        <v>5706.299999999999</v>
      </c>
      <c r="E354" s="14">
        <f>E355+E356</f>
        <v>5706.299999999999</v>
      </c>
      <c r="F354" s="14">
        <f>F355+F356</f>
        <v>2755.7</v>
      </c>
      <c r="G354" s="39">
        <f t="shared" si="33"/>
        <v>48.29223840316843</v>
      </c>
      <c r="H354" s="38">
        <f t="shared" si="30"/>
        <v>-2950.5999999999995</v>
      </c>
    </row>
    <row r="355" spans="1:8" ht="47.25">
      <c r="A355" s="149" t="s">
        <v>510</v>
      </c>
      <c r="B355" s="149" t="s">
        <v>396</v>
      </c>
      <c r="C355" s="138" t="s">
        <v>188</v>
      </c>
      <c r="D355" s="169">
        <f>'Ведомственная (прил.3)'!F451+'Ведомственная (прил.3)'!F129</f>
        <v>5105.9</v>
      </c>
      <c r="E355" s="169">
        <f>'Ведомственная (прил.3)'!G451+'Ведомственная (прил.3)'!G129</f>
        <v>5105.9</v>
      </c>
      <c r="F355" s="169">
        <f>'Ведомственная (прил.3)'!H451+'Ведомственная (прил.3)'!H129</f>
        <v>2755.7</v>
      </c>
      <c r="G355" s="39">
        <f t="shared" si="33"/>
        <v>53.97089641395249</v>
      </c>
      <c r="H355" s="38">
        <f>F355-E355</f>
        <v>-2350.2</v>
      </c>
    </row>
    <row r="356" spans="1:8" ht="31.5">
      <c r="A356" s="132" t="s">
        <v>510</v>
      </c>
      <c r="B356" s="132" t="s">
        <v>2</v>
      </c>
      <c r="C356" s="133" t="s">
        <v>3</v>
      </c>
      <c r="D356" s="169">
        <f>'Ведомственная (прил.3)'!F704</f>
        <v>600.4</v>
      </c>
      <c r="E356" s="169">
        <f>'Ведомственная (прил.3)'!G704</f>
        <v>600.4</v>
      </c>
      <c r="F356" s="169">
        <f>'Ведомственная (прил.3)'!H704</f>
        <v>0</v>
      </c>
      <c r="G356" s="39">
        <f t="shared" si="33"/>
        <v>0</v>
      </c>
      <c r="H356" s="38">
        <f>F356-E356</f>
        <v>-600.4</v>
      </c>
    </row>
    <row r="357" spans="1:8" ht="47.25">
      <c r="A357" s="149" t="s">
        <v>512</v>
      </c>
      <c r="B357" s="150"/>
      <c r="C357" s="138" t="s">
        <v>513</v>
      </c>
      <c r="D357" s="169">
        <f>D358+D359</f>
        <v>425.6</v>
      </c>
      <c r="E357" s="169">
        <f>E358+E359</f>
        <v>425.6</v>
      </c>
      <c r="F357" s="169">
        <f>F358+F359</f>
        <v>145</v>
      </c>
      <c r="G357" s="39">
        <f t="shared" si="33"/>
        <v>34.06954887218045</v>
      </c>
      <c r="H357" s="38">
        <f t="shared" si="30"/>
        <v>-280.6</v>
      </c>
    </row>
    <row r="358" spans="1:8" ht="47.25">
      <c r="A358" s="149" t="s">
        <v>512</v>
      </c>
      <c r="B358" s="149" t="s">
        <v>396</v>
      </c>
      <c r="C358" s="138" t="s">
        <v>188</v>
      </c>
      <c r="D358" s="169">
        <f>'Ведомственная (прил.3)'!F453+'Ведомственная (прил.3)'!F131</f>
        <v>394</v>
      </c>
      <c r="E358" s="169">
        <f>'Ведомственная (прил.3)'!G453+'Ведомственная (прил.3)'!G131</f>
        <v>394</v>
      </c>
      <c r="F358" s="169">
        <f>'Ведомственная (прил.3)'!H453+'Ведомственная (прил.3)'!H131</f>
        <v>145</v>
      </c>
      <c r="G358" s="39">
        <f t="shared" si="33"/>
        <v>36.80203045685279</v>
      </c>
      <c r="H358" s="38">
        <f t="shared" si="30"/>
        <v>-249</v>
      </c>
    </row>
    <row r="359" spans="1:8" ht="31.5">
      <c r="A359" s="132" t="s">
        <v>512</v>
      </c>
      <c r="B359" s="132" t="s">
        <v>2</v>
      </c>
      <c r="C359" s="133" t="s">
        <v>3</v>
      </c>
      <c r="D359" s="169">
        <f>'Ведомственная (прил.3)'!F706</f>
        <v>31.6</v>
      </c>
      <c r="E359" s="169">
        <f>'Ведомственная (прил.3)'!G706</f>
        <v>31.6</v>
      </c>
      <c r="F359" s="169">
        <f>'Ведомственная (прил.3)'!H706</f>
        <v>0</v>
      </c>
      <c r="G359" s="39">
        <f t="shared" si="33"/>
        <v>0</v>
      </c>
      <c r="H359" s="38">
        <f>F359-E359</f>
        <v>-31.6</v>
      </c>
    </row>
    <row r="360" spans="1:8" ht="78.75">
      <c r="A360" s="149" t="s">
        <v>159</v>
      </c>
      <c r="B360" s="150"/>
      <c r="C360" s="138" t="s">
        <v>514</v>
      </c>
      <c r="D360" s="38">
        <f aca="true" t="shared" si="35" ref="D360:F361">D361</f>
        <v>398.7000000000003</v>
      </c>
      <c r="E360" s="38">
        <f t="shared" si="35"/>
        <v>0</v>
      </c>
      <c r="F360" s="38">
        <f t="shared" si="35"/>
        <v>0</v>
      </c>
      <c r="G360" s="205">
        <v>0</v>
      </c>
      <c r="H360" s="38">
        <f t="shared" si="30"/>
        <v>0</v>
      </c>
    </row>
    <row r="361" spans="1:8" ht="78.75">
      <c r="A361" s="149" t="s">
        <v>225</v>
      </c>
      <c r="B361" s="150"/>
      <c r="C361" s="138" t="s">
        <v>23</v>
      </c>
      <c r="D361" s="38">
        <f>D362</f>
        <v>398.7000000000003</v>
      </c>
      <c r="E361" s="38">
        <f t="shared" si="35"/>
        <v>0</v>
      </c>
      <c r="F361" s="38">
        <f t="shared" si="35"/>
        <v>0</v>
      </c>
      <c r="G361" s="205">
        <v>0</v>
      </c>
      <c r="H361" s="38">
        <f t="shared" si="30"/>
        <v>0</v>
      </c>
    </row>
    <row r="362" spans="1:8" ht="15.75">
      <c r="A362" s="149" t="s">
        <v>225</v>
      </c>
      <c r="B362" s="149" t="s">
        <v>6</v>
      </c>
      <c r="C362" s="138" t="s">
        <v>7</v>
      </c>
      <c r="D362" s="38">
        <f>'Ведомственная (прил.3)'!F329</f>
        <v>398.7000000000003</v>
      </c>
      <c r="E362" s="14">
        <v>0</v>
      </c>
      <c r="F362" s="14">
        <v>0</v>
      </c>
      <c r="G362" s="205">
        <v>0</v>
      </c>
      <c r="H362" s="38">
        <f t="shared" si="30"/>
        <v>0</v>
      </c>
    </row>
    <row r="363" spans="1:8" ht="31.5">
      <c r="A363" s="149" t="s">
        <v>620</v>
      </c>
      <c r="B363" s="16"/>
      <c r="C363" s="138" t="s">
        <v>584</v>
      </c>
      <c r="D363" s="38">
        <f>D364</f>
        <v>8.1</v>
      </c>
      <c r="E363" s="14">
        <v>0</v>
      </c>
      <c r="F363" s="14">
        <v>0</v>
      </c>
      <c r="G363" s="205">
        <v>0</v>
      </c>
      <c r="H363" s="38">
        <f t="shared" si="30"/>
        <v>0</v>
      </c>
    </row>
    <row r="364" spans="1:8" ht="47.25">
      <c r="A364" s="149" t="s">
        <v>621</v>
      </c>
      <c r="B364" s="16"/>
      <c r="C364" s="138" t="s">
        <v>278</v>
      </c>
      <c r="D364" s="38">
        <f>D365</f>
        <v>8.1</v>
      </c>
      <c r="E364" s="14">
        <v>0</v>
      </c>
      <c r="F364" s="14">
        <v>0</v>
      </c>
      <c r="G364" s="205">
        <v>0</v>
      </c>
      <c r="H364" s="38">
        <f t="shared" si="30"/>
        <v>0</v>
      </c>
    </row>
    <row r="365" spans="1:8" ht="15.75">
      <c r="A365" s="149" t="s">
        <v>621</v>
      </c>
      <c r="B365" s="149" t="s">
        <v>6</v>
      </c>
      <c r="C365" s="138" t="s">
        <v>7</v>
      </c>
      <c r="D365" s="38">
        <f>'Ведомственная (прил.3)'!F330</f>
        <v>8.1</v>
      </c>
      <c r="E365" s="38">
        <f>'Ведомственная (прил.3)'!G330</f>
        <v>0</v>
      </c>
      <c r="F365" s="38">
        <f>'Ведомственная (прил.3)'!H330</f>
        <v>0</v>
      </c>
      <c r="G365" s="205">
        <v>0</v>
      </c>
      <c r="H365" s="38">
        <f t="shared" si="30"/>
        <v>0</v>
      </c>
    </row>
    <row r="366" spans="1:8" ht="47.25">
      <c r="A366" s="149" t="s">
        <v>515</v>
      </c>
      <c r="B366" s="150"/>
      <c r="C366" s="138" t="s">
        <v>516</v>
      </c>
      <c r="D366" s="14">
        <f>D367</f>
        <v>300</v>
      </c>
      <c r="E366" s="14">
        <f>E367+E369</f>
        <v>0</v>
      </c>
      <c r="F366" s="14">
        <f>F367+F369</f>
        <v>0</v>
      </c>
      <c r="G366" s="205">
        <v>0</v>
      </c>
      <c r="H366" s="38">
        <f t="shared" si="30"/>
        <v>0</v>
      </c>
    </row>
    <row r="367" spans="1:8" ht="47.25">
      <c r="A367" s="149" t="s">
        <v>517</v>
      </c>
      <c r="B367" s="150"/>
      <c r="C367" s="138" t="s">
        <v>518</v>
      </c>
      <c r="D367" s="14">
        <f>D368</f>
        <v>300</v>
      </c>
      <c r="E367" s="14">
        <f>E368</f>
        <v>0</v>
      </c>
      <c r="F367" s="14">
        <f>F368</f>
        <v>0</v>
      </c>
      <c r="G367" s="205">
        <v>0</v>
      </c>
      <c r="H367" s="38">
        <f t="shared" si="30"/>
        <v>0</v>
      </c>
    </row>
    <row r="368" spans="1:8" ht="78.75">
      <c r="A368" s="149" t="s">
        <v>519</v>
      </c>
      <c r="B368" s="150"/>
      <c r="C368" s="138" t="s">
        <v>520</v>
      </c>
      <c r="D368" s="37">
        <f>D369</f>
        <v>300</v>
      </c>
      <c r="E368" s="37">
        <v>0</v>
      </c>
      <c r="F368" s="37">
        <v>0</v>
      </c>
      <c r="G368" s="205">
        <v>0</v>
      </c>
      <c r="H368" s="38">
        <f t="shared" si="30"/>
        <v>0</v>
      </c>
    </row>
    <row r="369" spans="1:8" ht="31.5">
      <c r="A369" s="149" t="s">
        <v>523</v>
      </c>
      <c r="B369" s="150"/>
      <c r="C369" s="138" t="s">
        <v>524</v>
      </c>
      <c r="D369" s="14">
        <f>D370</f>
        <v>300</v>
      </c>
      <c r="E369" s="14">
        <f>E370</f>
        <v>0</v>
      </c>
      <c r="F369" s="14">
        <f>F370</f>
        <v>0</v>
      </c>
      <c r="G369" s="205">
        <v>0</v>
      </c>
      <c r="H369" s="38">
        <f t="shared" si="30"/>
        <v>0</v>
      </c>
    </row>
    <row r="370" spans="1:8" ht="47.25">
      <c r="A370" s="149" t="s">
        <v>523</v>
      </c>
      <c r="B370" s="164">
        <v>200</v>
      </c>
      <c r="C370" s="116" t="s">
        <v>41</v>
      </c>
      <c r="D370" s="38">
        <v>300</v>
      </c>
      <c r="E370" s="38">
        <v>0</v>
      </c>
      <c r="F370" s="38">
        <v>0</v>
      </c>
      <c r="G370" s="205">
        <v>0</v>
      </c>
      <c r="H370" s="38">
        <f t="shared" si="30"/>
        <v>0</v>
      </c>
    </row>
    <row r="371" spans="1:8" ht="15.75">
      <c r="A371" s="23" t="s">
        <v>56</v>
      </c>
      <c r="B371" s="18"/>
      <c r="C371" s="143" t="s">
        <v>9</v>
      </c>
      <c r="D371" s="14">
        <f>D372+D421+D427+D436+D448</f>
        <v>91936.9</v>
      </c>
      <c r="E371" s="14">
        <f>E372+E421+E427+E436+E448</f>
        <v>52213.80000000001</v>
      </c>
      <c r="F371" s="14">
        <f>F372+F421+F427+F436+F448</f>
        <v>50847.40000000001</v>
      </c>
      <c r="G371" s="39">
        <f aca="true" t="shared" si="36" ref="G371:G378">F371/E371*100</f>
        <v>97.38306731170687</v>
      </c>
      <c r="H371" s="38">
        <f t="shared" si="30"/>
        <v>-1366.4000000000015</v>
      </c>
    </row>
    <row r="372" spans="1:8" ht="47.25">
      <c r="A372" s="148" t="s">
        <v>47</v>
      </c>
      <c r="B372" s="18"/>
      <c r="C372" s="139" t="s">
        <v>46</v>
      </c>
      <c r="D372" s="14">
        <f>D373+D375+D380+D382+D385+D387+D391+D393+D395+D397+D401+D404+D406+D409+D411+D413+D415+D418</f>
        <v>69210.59999999999</v>
      </c>
      <c r="E372" s="14">
        <f>E373+E375+E380+E382+E385+E387+E391+E393+E395+E397+E401+E404+E406+E409+E411+E413+E415+E418</f>
        <v>37930.50000000001</v>
      </c>
      <c r="F372" s="14">
        <f>F373+F375+F380+F382+F385+F387+F391+F393+F395+F397+F401+F404+F406+F409+F411+F413+F415+F418</f>
        <v>36677.8</v>
      </c>
      <c r="G372" s="39">
        <f t="shared" si="36"/>
        <v>96.69738073581945</v>
      </c>
      <c r="H372" s="38">
        <f t="shared" si="30"/>
        <v>-1252.7000000000044</v>
      </c>
    </row>
    <row r="373" spans="1:8" ht="15.75">
      <c r="A373" s="148" t="s">
        <v>48</v>
      </c>
      <c r="B373" s="16"/>
      <c r="C373" s="140" t="s">
        <v>10</v>
      </c>
      <c r="D373" s="14">
        <f>D374</f>
        <v>965.6</v>
      </c>
      <c r="E373" s="14">
        <f>E374</f>
        <v>267.6</v>
      </c>
      <c r="F373" s="14">
        <f>F374</f>
        <v>267.6</v>
      </c>
      <c r="G373" s="39">
        <f t="shared" si="36"/>
        <v>100</v>
      </c>
      <c r="H373" s="38">
        <f>F373-E373</f>
        <v>0</v>
      </c>
    </row>
    <row r="374" spans="1:8" ht="94.5">
      <c r="A374" s="148" t="s">
        <v>48</v>
      </c>
      <c r="B374" s="30">
        <v>100</v>
      </c>
      <c r="C374" s="116" t="s">
        <v>40</v>
      </c>
      <c r="D374" s="38">
        <f>'Ведомственная (прил.3)'!F30+'Ведомственная (прил.3)'!F231</f>
        <v>965.6</v>
      </c>
      <c r="E374" s="38">
        <f>'Ведомственная (прил.3)'!G30+'Ведомственная (прил.3)'!G231</f>
        <v>267.6</v>
      </c>
      <c r="F374" s="38">
        <f>'Ведомственная (прил.3)'!H30+'Ведомственная (прил.3)'!H231</f>
        <v>267.6</v>
      </c>
      <c r="G374" s="39">
        <f t="shared" si="36"/>
        <v>100</v>
      </c>
      <c r="H374" s="38">
        <f>F374-E374</f>
        <v>0</v>
      </c>
    </row>
    <row r="375" spans="1:8" ht="31.5">
      <c r="A375" s="18" t="s">
        <v>98</v>
      </c>
      <c r="B375" s="18"/>
      <c r="C375" s="138" t="s">
        <v>264</v>
      </c>
      <c r="D375" s="14">
        <f>D376+D377+D379+D378</f>
        <v>57340.399999999994</v>
      </c>
      <c r="E375" s="14">
        <f>E376+E377+E379+E378</f>
        <v>30618.9</v>
      </c>
      <c r="F375" s="14">
        <f>F376+F377+F379+F378</f>
        <v>30607.800000000003</v>
      </c>
      <c r="G375" s="39">
        <f t="shared" si="36"/>
        <v>99.96374788121062</v>
      </c>
      <c r="H375" s="38">
        <f t="shared" si="30"/>
        <v>-11.099999999998545</v>
      </c>
    </row>
    <row r="376" spans="1:8" ht="94.5">
      <c r="A376" s="18" t="s">
        <v>98</v>
      </c>
      <c r="B376" s="16" t="s">
        <v>0</v>
      </c>
      <c r="C376" s="116" t="s">
        <v>40</v>
      </c>
      <c r="D376" s="154">
        <f>'Ведомственная (прил.3)'!F248+'Ведомственная (прил.3)'!F48+'Ведомственная (прил.3)'!F203+'Ведомственная (прил.3)'!F778</f>
        <v>45367.9</v>
      </c>
      <c r="E376" s="154">
        <f>'Ведомственная (прил.3)'!G248+'Ведомственная (прил.3)'!G48+'Ведомственная (прил.3)'!G203+'Ведомственная (прил.3)'!G778</f>
        <v>26141.3</v>
      </c>
      <c r="F376" s="154">
        <f>'Ведомственная (прил.3)'!H248+'Ведомственная (прил.3)'!H48+'Ведомственная (прил.3)'!H203+'Ведомственная (прил.3)'!H778</f>
        <v>26137.2</v>
      </c>
      <c r="G376" s="39">
        <f t="shared" si="36"/>
        <v>99.98431600570746</v>
      </c>
      <c r="H376" s="38">
        <f t="shared" si="30"/>
        <v>-4.099999999998545</v>
      </c>
    </row>
    <row r="377" spans="1:8" ht="47.25">
      <c r="A377" s="18" t="s">
        <v>98</v>
      </c>
      <c r="B377" s="16" t="s">
        <v>1</v>
      </c>
      <c r="C377" s="116" t="s">
        <v>41</v>
      </c>
      <c r="D377" s="154">
        <f>'Ведомственная (прил.3)'!F49+'Ведомственная (прил.3)'!F204+'Ведомственная (прил.3)'!F249+'Ведомственная (прил.3)'!F779</f>
        <v>9597.8</v>
      </c>
      <c r="E377" s="154">
        <f>'Ведомственная (прил.3)'!G49+'Ведомственная (прил.3)'!G204+'Ведомственная (прил.3)'!G249+'Ведомственная (прил.3)'!G779</f>
        <v>4326.7</v>
      </c>
      <c r="F377" s="154">
        <f>'Ведомственная (прил.3)'!H49+'Ведомственная (прил.3)'!H204+'Ведомственная (прил.3)'!H249+'Ведомственная (прил.3)'!H779</f>
        <v>4319.7</v>
      </c>
      <c r="G377" s="39">
        <f t="shared" si="36"/>
        <v>99.83821388124899</v>
      </c>
      <c r="H377" s="38">
        <f t="shared" si="30"/>
        <v>-7</v>
      </c>
    </row>
    <row r="378" spans="1:8" ht="31.5">
      <c r="A378" s="18" t="s">
        <v>98</v>
      </c>
      <c r="B378" s="16" t="s">
        <v>2</v>
      </c>
      <c r="C378" s="116" t="s">
        <v>3</v>
      </c>
      <c r="D378" s="154">
        <f>'Ведомственная (прил.3)'!F250</f>
        <v>1837</v>
      </c>
      <c r="E378" s="154">
        <f>'Ведомственная (прил.3)'!G250</f>
        <v>57.9</v>
      </c>
      <c r="F378" s="154">
        <f>'Ведомственная (прил.3)'!H250</f>
        <v>57.9</v>
      </c>
      <c r="G378" s="39">
        <f t="shared" si="36"/>
        <v>100</v>
      </c>
      <c r="H378" s="38">
        <f>F378-E378</f>
        <v>0</v>
      </c>
    </row>
    <row r="379" spans="1:8" ht="15.75">
      <c r="A379" s="18" t="s">
        <v>98</v>
      </c>
      <c r="B379" s="16" t="s">
        <v>6</v>
      </c>
      <c r="C379" s="155" t="s">
        <v>7</v>
      </c>
      <c r="D379" s="156">
        <f>'Ведомственная (прил.3)'!F780+'Ведомственная (прил.3)'!F251+'Ведомственная (прил.3)'!F205+'Ведомственная (прил.3)'!F50</f>
        <v>537.7</v>
      </c>
      <c r="E379" s="156">
        <f>'Ведомственная (прил.3)'!G780+'Ведомственная (прил.3)'!G251+'Ведомственная (прил.3)'!G205+'Ведомственная (прил.3)'!G50</f>
        <v>93</v>
      </c>
      <c r="F379" s="156">
        <f>'Ведомственная (прил.3)'!H780+'Ведомственная (прил.3)'!H251+'Ведомственная (прил.3)'!H205+'Ведомственная (прил.3)'!H50</f>
        <v>93</v>
      </c>
      <c r="G379" s="39">
        <f aca="true" t="shared" si="37" ref="G379:G443">F379/E379*100</f>
        <v>100</v>
      </c>
      <c r="H379" s="38">
        <f aca="true" t="shared" si="38" ref="H379:H443">F379-E379</f>
        <v>0</v>
      </c>
    </row>
    <row r="380" spans="1:8" ht="31.5">
      <c r="A380" s="18" t="s">
        <v>96</v>
      </c>
      <c r="B380" s="18"/>
      <c r="C380" s="136" t="s">
        <v>540</v>
      </c>
      <c r="D380" s="14">
        <f>D381</f>
        <v>1391.8</v>
      </c>
      <c r="E380" s="14">
        <f>E381</f>
        <v>723.7</v>
      </c>
      <c r="F380" s="14">
        <f>F381</f>
        <v>568.3</v>
      </c>
      <c r="G380" s="39">
        <f t="shared" si="37"/>
        <v>78.52701395605914</v>
      </c>
      <c r="H380" s="38">
        <f t="shared" si="38"/>
        <v>-155.4000000000001</v>
      </c>
    </row>
    <row r="381" spans="1:8" ht="94.5">
      <c r="A381" s="18" t="s">
        <v>96</v>
      </c>
      <c r="B381" s="21" t="s">
        <v>0</v>
      </c>
      <c r="C381" s="116" t="s">
        <v>40</v>
      </c>
      <c r="D381" s="40">
        <f>'Ведомственная (прил.3)'!F221</f>
        <v>1391.8</v>
      </c>
      <c r="E381" s="40">
        <f>'Ведомственная (прил.3)'!G221</f>
        <v>723.7</v>
      </c>
      <c r="F381" s="40">
        <f>'Ведомственная (прил.3)'!H221</f>
        <v>568.3</v>
      </c>
      <c r="G381" s="39">
        <f t="shared" si="37"/>
        <v>78.52701395605914</v>
      </c>
      <c r="H381" s="38">
        <f t="shared" si="38"/>
        <v>-155.4000000000001</v>
      </c>
    </row>
    <row r="382" spans="1:8" ht="38.25" customHeight="1">
      <c r="A382" s="18" t="s">
        <v>97</v>
      </c>
      <c r="B382" s="16"/>
      <c r="C382" s="140" t="s">
        <v>541</v>
      </c>
      <c r="D382" s="14">
        <f>D383+D384</f>
        <v>1955.2</v>
      </c>
      <c r="E382" s="14">
        <f>E383+E384</f>
        <v>944.1</v>
      </c>
      <c r="F382" s="14">
        <f>F383+F384</f>
        <v>195.6</v>
      </c>
      <c r="G382" s="39">
        <f t="shared" si="37"/>
        <v>20.718144264378772</v>
      </c>
      <c r="H382" s="38">
        <f t="shared" si="38"/>
        <v>-748.5</v>
      </c>
    </row>
    <row r="383" spans="1:8" ht="94.5">
      <c r="A383" s="18" t="s">
        <v>97</v>
      </c>
      <c r="B383" s="21" t="s">
        <v>0</v>
      </c>
      <c r="C383" s="116" t="s">
        <v>40</v>
      </c>
      <c r="D383" s="40">
        <f>'Ведомственная (прил.3)'!F223</f>
        <v>1712.4</v>
      </c>
      <c r="E383" s="40">
        <f>'Ведомственная (прил.3)'!G223</f>
        <v>752</v>
      </c>
      <c r="F383" s="40">
        <f>'Ведомственная (прил.3)'!H223</f>
        <v>21</v>
      </c>
      <c r="G383" s="205">
        <v>0</v>
      </c>
      <c r="H383" s="38">
        <f t="shared" si="38"/>
        <v>-731</v>
      </c>
    </row>
    <row r="384" spans="1:8" ht="47.25">
      <c r="A384" s="18" t="s">
        <v>97</v>
      </c>
      <c r="B384" s="30">
        <v>200</v>
      </c>
      <c r="C384" s="116" t="s">
        <v>41</v>
      </c>
      <c r="D384" s="38">
        <f>'Ведомственная (прил.3)'!F224</f>
        <v>242.8</v>
      </c>
      <c r="E384" s="38">
        <f>'Ведомственная (прил.3)'!G224</f>
        <v>192.1</v>
      </c>
      <c r="F384" s="38">
        <f>'Ведомственная (прил.3)'!H224</f>
        <v>174.6</v>
      </c>
      <c r="G384" s="39">
        <f t="shared" si="37"/>
        <v>90.89016137428423</v>
      </c>
      <c r="H384" s="38">
        <f t="shared" si="38"/>
        <v>-17.5</v>
      </c>
    </row>
    <row r="385" spans="1:8" ht="31.5">
      <c r="A385" s="149" t="s">
        <v>92</v>
      </c>
      <c r="B385" s="150"/>
      <c r="C385" s="138" t="s">
        <v>542</v>
      </c>
      <c r="D385" s="14">
        <f>D386</f>
        <v>1502.1000000000001</v>
      </c>
      <c r="E385" s="14">
        <f>E386</f>
        <v>1502.1000000000001</v>
      </c>
      <c r="F385" s="14">
        <f>F386</f>
        <v>1502.1000000000001</v>
      </c>
      <c r="G385" s="39">
        <f t="shared" si="37"/>
        <v>100</v>
      </c>
      <c r="H385" s="38">
        <f t="shared" si="38"/>
        <v>0</v>
      </c>
    </row>
    <row r="386" spans="1:8" ht="94.5">
      <c r="A386" s="149" t="s">
        <v>92</v>
      </c>
      <c r="B386" s="30">
        <v>100</v>
      </c>
      <c r="C386" s="116" t="s">
        <v>40</v>
      </c>
      <c r="D386" s="38">
        <f>'Ведомственная (прил.3)'!F233+'Ведомственная (прил.3)'!F32</f>
        <v>1502.1000000000001</v>
      </c>
      <c r="E386" s="38">
        <f>'Ведомственная (прил.3)'!G233+'Ведомственная (прил.3)'!G32</f>
        <v>1502.1000000000001</v>
      </c>
      <c r="F386" s="38">
        <f>'Ведомственная (прил.3)'!H233+'Ведомственная (прил.3)'!H32</f>
        <v>1502.1000000000001</v>
      </c>
      <c r="G386" s="39">
        <f t="shared" si="37"/>
        <v>100</v>
      </c>
      <c r="H386" s="38">
        <f t="shared" si="38"/>
        <v>0</v>
      </c>
    </row>
    <row r="387" spans="1:8" ht="31.5">
      <c r="A387" s="18" t="s">
        <v>112</v>
      </c>
      <c r="B387" s="18"/>
      <c r="C387" s="136" t="s">
        <v>543</v>
      </c>
      <c r="D387" s="14">
        <f>D388+D389+D390</f>
        <v>1841</v>
      </c>
      <c r="E387" s="14">
        <f>E388+E389+E390</f>
        <v>1044.9</v>
      </c>
      <c r="F387" s="14">
        <f>F388+F389+F390</f>
        <v>1044.3</v>
      </c>
      <c r="G387" s="39">
        <f t="shared" si="37"/>
        <v>99.94257823715186</v>
      </c>
      <c r="H387" s="38">
        <f t="shared" si="38"/>
        <v>-0.6000000000001364</v>
      </c>
    </row>
    <row r="388" spans="1:8" ht="94.5">
      <c r="A388" s="18" t="s">
        <v>112</v>
      </c>
      <c r="B388" s="21" t="s">
        <v>0</v>
      </c>
      <c r="C388" s="116" t="s">
        <v>40</v>
      </c>
      <c r="D388" s="38">
        <f>'Ведомственная (прил.3)'!F769</f>
        <v>1372.2</v>
      </c>
      <c r="E388" s="38">
        <f>'Ведомственная (прил.3)'!G769</f>
        <v>626.9</v>
      </c>
      <c r="F388" s="38">
        <f>'Ведомственная (прил.3)'!H769</f>
        <v>626.9</v>
      </c>
      <c r="G388" s="39">
        <f t="shared" si="37"/>
        <v>100</v>
      </c>
      <c r="H388" s="38">
        <f t="shared" si="38"/>
        <v>0</v>
      </c>
    </row>
    <row r="389" spans="1:8" ht="47.25">
      <c r="A389" s="18" t="s">
        <v>112</v>
      </c>
      <c r="B389" s="21" t="s">
        <v>1</v>
      </c>
      <c r="C389" s="116" t="s">
        <v>41</v>
      </c>
      <c r="D389" s="38">
        <f>'Ведомственная (прил.3)'!F770</f>
        <v>368.8</v>
      </c>
      <c r="E389" s="38">
        <f>'Ведомственная (прил.3)'!G770</f>
        <v>318</v>
      </c>
      <c r="F389" s="38">
        <f>'Ведомственная (прил.3)'!H770</f>
        <v>317.4</v>
      </c>
      <c r="G389" s="39">
        <f t="shared" si="37"/>
        <v>99.81132075471697</v>
      </c>
      <c r="H389" s="38">
        <f t="shared" si="38"/>
        <v>-0.6000000000000227</v>
      </c>
    </row>
    <row r="390" spans="1:8" ht="15.75">
      <c r="A390" s="18" t="s">
        <v>112</v>
      </c>
      <c r="B390" s="201" t="s">
        <v>6</v>
      </c>
      <c r="C390" s="202" t="s">
        <v>7</v>
      </c>
      <c r="D390" s="38">
        <f>'Ведомственная (прил.3)'!F771</f>
        <v>100</v>
      </c>
      <c r="E390" s="38">
        <f>'Ведомственная (прил.3)'!G771</f>
        <v>100</v>
      </c>
      <c r="F390" s="38">
        <f>'Ведомственная (прил.3)'!H771</f>
        <v>100</v>
      </c>
      <c r="G390" s="39">
        <f t="shared" si="37"/>
        <v>100</v>
      </c>
      <c r="H390" s="38">
        <f t="shared" si="38"/>
        <v>0</v>
      </c>
    </row>
    <row r="391" spans="1:8" ht="15.75">
      <c r="A391" s="149" t="s">
        <v>544</v>
      </c>
      <c r="B391" s="150"/>
      <c r="C391" s="138" t="s">
        <v>545</v>
      </c>
      <c r="D391" s="14">
        <f aca="true" t="shared" si="39" ref="D391:F395">D392</f>
        <v>510.3</v>
      </c>
      <c r="E391" s="14">
        <f t="shared" si="39"/>
        <v>510.3</v>
      </c>
      <c r="F391" s="14">
        <f t="shared" si="39"/>
        <v>510.3</v>
      </c>
      <c r="G391" s="39">
        <f t="shared" si="37"/>
        <v>100</v>
      </c>
      <c r="H391" s="38">
        <f t="shared" si="38"/>
        <v>0</v>
      </c>
    </row>
    <row r="392" spans="1:8" ht="94.5">
      <c r="A392" s="149" t="s">
        <v>544</v>
      </c>
      <c r="B392" s="30">
        <v>100</v>
      </c>
      <c r="C392" s="116" t="s">
        <v>40</v>
      </c>
      <c r="D392" s="38">
        <f>'Ведомственная (прил.3)'!F34</f>
        <v>510.3</v>
      </c>
      <c r="E392" s="38">
        <f>'Ведомственная (прил.3)'!G34</f>
        <v>510.3</v>
      </c>
      <c r="F392" s="38">
        <f>'Ведомственная (прил.3)'!H34</f>
        <v>510.3</v>
      </c>
      <c r="G392" s="39">
        <f t="shared" si="37"/>
        <v>100</v>
      </c>
      <c r="H392" s="38">
        <f t="shared" si="38"/>
        <v>0</v>
      </c>
    </row>
    <row r="393" spans="1:8" ht="31.5">
      <c r="A393" s="149" t="s">
        <v>546</v>
      </c>
      <c r="B393" s="150"/>
      <c r="C393" s="138" t="s">
        <v>547</v>
      </c>
      <c r="D393" s="14">
        <f t="shared" si="39"/>
        <v>94.5</v>
      </c>
      <c r="E393" s="14">
        <f t="shared" si="39"/>
        <v>94.5</v>
      </c>
      <c r="F393" s="14">
        <f t="shared" si="39"/>
        <v>94.5</v>
      </c>
      <c r="G393" s="39">
        <f t="shared" si="37"/>
        <v>100</v>
      </c>
      <c r="H393" s="38">
        <f t="shared" si="38"/>
        <v>0</v>
      </c>
    </row>
    <row r="394" spans="1:8" ht="94.5">
      <c r="A394" s="149" t="s">
        <v>546</v>
      </c>
      <c r="B394" s="30">
        <v>100</v>
      </c>
      <c r="C394" s="116" t="s">
        <v>40</v>
      </c>
      <c r="D394" s="38">
        <f>'Ведомственная (прил.3)'!F36</f>
        <v>94.5</v>
      </c>
      <c r="E394" s="38">
        <f>'Ведомственная (прил.3)'!G36</f>
        <v>94.5</v>
      </c>
      <c r="F394" s="38">
        <f>'Ведомственная (прил.3)'!H36</f>
        <v>94.5</v>
      </c>
      <c r="G394" s="39">
        <f t="shared" si="37"/>
        <v>100</v>
      </c>
      <c r="H394" s="38">
        <f t="shared" si="38"/>
        <v>0</v>
      </c>
    </row>
    <row r="395" spans="1:8" ht="31.5">
      <c r="A395" s="149" t="s">
        <v>550</v>
      </c>
      <c r="B395" s="150"/>
      <c r="C395" s="138" t="s">
        <v>551</v>
      </c>
      <c r="D395" s="14">
        <f t="shared" si="39"/>
        <v>184</v>
      </c>
      <c r="E395" s="14">
        <f t="shared" si="39"/>
        <v>184</v>
      </c>
      <c r="F395" s="14">
        <f t="shared" si="39"/>
        <v>184</v>
      </c>
      <c r="G395" s="39">
        <f t="shared" si="37"/>
        <v>100</v>
      </c>
      <c r="H395" s="38">
        <f t="shared" si="38"/>
        <v>0</v>
      </c>
    </row>
    <row r="396" spans="1:8" ht="94.5">
      <c r="A396" s="149" t="s">
        <v>550</v>
      </c>
      <c r="B396" s="30">
        <v>100</v>
      </c>
      <c r="C396" s="116" t="s">
        <v>40</v>
      </c>
      <c r="D396" s="38">
        <f>'Ведомственная (прил.3)'!F38</f>
        <v>184</v>
      </c>
      <c r="E396" s="38">
        <f>'Ведомственная (прил.3)'!G38</f>
        <v>184</v>
      </c>
      <c r="F396" s="38">
        <f>'Ведомственная (прил.3)'!H38</f>
        <v>184</v>
      </c>
      <c r="G396" s="39">
        <f t="shared" si="37"/>
        <v>100</v>
      </c>
      <c r="H396" s="38">
        <f t="shared" si="38"/>
        <v>0</v>
      </c>
    </row>
    <row r="397" spans="1:8" ht="47.25">
      <c r="A397" s="20" t="s">
        <v>178</v>
      </c>
      <c r="B397" s="30"/>
      <c r="C397" s="140" t="s">
        <v>45</v>
      </c>
      <c r="D397" s="14">
        <f>D398+D399+D400</f>
        <v>1234.5</v>
      </c>
      <c r="E397" s="14">
        <f>E398+E399</f>
        <v>925.9</v>
      </c>
      <c r="F397" s="14">
        <f>F398+F399</f>
        <v>769.5</v>
      </c>
      <c r="G397" s="39">
        <f t="shared" si="37"/>
        <v>83.10832703315693</v>
      </c>
      <c r="H397" s="38">
        <f t="shared" si="38"/>
        <v>-156.39999999999998</v>
      </c>
    </row>
    <row r="398" spans="1:8" ht="94.5">
      <c r="A398" s="20" t="s">
        <v>178</v>
      </c>
      <c r="B398" s="30">
        <v>100</v>
      </c>
      <c r="C398" s="116" t="s">
        <v>40</v>
      </c>
      <c r="D398" s="38">
        <f>'Ведомственная (прил.3)'!F52+'Ведомственная (прил.3)'!F253</f>
        <v>940.9</v>
      </c>
      <c r="E398" s="38">
        <f>'Ведомственная (прил.3)'!G52+'Ведомственная (прил.3)'!G253</f>
        <v>822.8</v>
      </c>
      <c r="F398" s="38">
        <f>'Ведомственная (прил.3)'!H52+'Ведомственная (прил.3)'!H253</f>
        <v>758.5</v>
      </c>
      <c r="G398" s="39">
        <f t="shared" si="37"/>
        <v>92.18522119591638</v>
      </c>
      <c r="H398" s="38">
        <f t="shared" si="38"/>
        <v>-64.29999999999995</v>
      </c>
    </row>
    <row r="399" spans="1:8" ht="30" customHeight="1">
      <c r="A399" s="20" t="s">
        <v>178</v>
      </c>
      <c r="B399" s="30">
        <v>200</v>
      </c>
      <c r="C399" s="116" t="s">
        <v>41</v>
      </c>
      <c r="D399" s="38">
        <f>'Ведомственная (прил.3)'!F254+'Ведомственная (прил.3)'!F53</f>
        <v>209.5</v>
      </c>
      <c r="E399" s="38">
        <f>'Ведомственная (прил.3)'!G254+'Ведомственная (прил.3)'!G53</f>
        <v>103.1</v>
      </c>
      <c r="F399" s="38">
        <f>'Ведомственная (прил.3)'!H254+'Ведомственная (прил.3)'!H53</f>
        <v>11</v>
      </c>
      <c r="G399" s="39">
        <f t="shared" si="37"/>
        <v>10.66925315227934</v>
      </c>
      <c r="H399" s="38">
        <f t="shared" si="38"/>
        <v>-92.1</v>
      </c>
    </row>
    <row r="400" spans="1:8" ht="30" customHeight="1">
      <c r="A400" s="20" t="s">
        <v>178</v>
      </c>
      <c r="B400" s="16" t="s">
        <v>2</v>
      </c>
      <c r="C400" s="116" t="s">
        <v>3</v>
      </c>
      <c r="D400" s="38">
        <f>'Ведомственная (прил.3)'!F255</f>
        <v>84.1</v>
      </c>
      <c r="E400" s="38">
        <f>'Ведомственная (прил.3)'!G255</f>
        <v>0</v>
      </c>
      <c r="F400" s="38">
        <f>'Ведомственная (прил.3)'!H255</f>
        <v>0</v>
      </c>
      <c r="G400" s="39">
        <v>0</v>
      </c>
      <c r="H400" s="38">
        <f>F400-E400</f>
        <v>0</v>
      </c>
    </row>
    <row r="401" spans="1:8" ht="78.75">
      <c r="A401" s="20" t="s">
        <v>179</v>
      </c>
      <c r="B401" s="30"/>
      <c r="C401" s="144" t="s">
        <v>213</v>
      </c>
      <c r="D401" s="14">
        <f>D402+D403</f>
        <v>373.2</v>
      </c>
      <c r="E401" s="14">
        <f>E402+E403</f>
        <v>186.60000000000002</v>
      </c>
      <c r="F401" s="14">
        <f>F402+F403</f>
        <v>130.9</v>
      </c>
      <c r="G401" s="39">
        <f t="shared" si="37"/>
        <v>70.15005359056805</v>
      </c>
      <c r="H401" s="38">
        <f t="shared" si="38"/>
        <v>-55.70000000000002</v>
      </c>
    </row>
    <row r="402" spans="1:8" ht="94.5">
      <c r="A402" s="20" t="s">
        <v>179</v>
      </c>
      <c r="B402" s="30">
        <v>100</v>
      </c>
      <c r="C402" s="116" t="s">
        <v>40</v>
      </c>
      <c r="D402" s="38">
        <f>'Ведомственная (прил.3)'!F55+'Ведомственная (прил.3)'!F257</f>
        <v>174.6</v>
      </c>
      <c r="E402" s="38">
        <f>'Ведомственная (прил.3)'!G55+'Ведомственная (прил.3)'!G257</f>
        <v>96.4</v>
      </c>
      <c r="F402" s="38">
        <f>'Ведомственная (прил.3)'!H55+'Ведомственная (прил.3)'!H257</f>
        <v>96.4</v>
      </c>
      <c r="G402" s="39">
        <f t="shared" si="37"/>
        <v>100</v>
      </c>
      <c r="H402" s="38">
        <f t="shared" si="38"/>
        <v>0</v>
      </c>
    </row>
    <row r="403" spans="1:8" ht="47.25">
      <c r="A403" s="20" t="s">
        <v>179</v>
      </c>
      <c r="B403" s="30">
        <v>200</v>
      </c>
      <c r="C403" s="116" t="s">
        <v>41</v>
      </c>
      <c r="D403" s="38">
        <f>'Ведомственная (прил.3)'!F258+'Ведомственная (прил.3)'!F56</f>
        <v>198.6</v>
      </c>
      <c r="E403" s="38">
        <f>'Ведомственная (прил.3)'!G258+'Ведомственная (прил.3)'!G56</f>
        <v>90.2</v>
      </c>
      <c r="F403" s="38">
        <f>'Ведомственная (прил.3)'!H258+'Ведомственная (прил.3)'!H56</f>
        <v>34.5</v>
      </c>
      <c r="G403" s="39">
        <f t="shared" si="37"/>
        <v>38.24833702882483</v>
      </c>
      <c r="H403" s="38">
        <f t="shared" si="38"/>
        <v>-55.7</v>
      </c>
    </row>
    <row r="404" spans="1:8" ht="31.5">
      <c r="A404" s="20" t="s">
        <v>180</v>
      </c>
      <c r="B404" s="16"/>
      <c r="C404" s="157" t="s">
        <v>16</v>
      </c>
      <c r="D404" s="38">
        <f>D405</f>
        <v>27.4</v>
      </c>
      <c r="E404" s="38">
        <f>E405</f>
        <v>13.7</v>
      </c>
      <c r="F404" s="38">
        <f>F405</f>
        <v>1.1</v>
      </c>
      <c r="G404" s="39">
        <f t="shared" si="37"/>
        <v>8.029197080291972</v>
      </c>
      <c r="H404" s="38">
        <f t="shared" si="38"/>
        <v>-12.6</v>
      </c>
    </row>
    <row r="405" spans="1:8" ht="30" customHeight="1">
      <c r="A405" s="20" t="s">
        <v>180</v>
      </c>
      <c r="B405" s="16" t="s">
        <v>1</v>
      </c>
      <c r="C405" s="116" t="s">
        <v>41</v>
      </c>
      <c r="D405" s="38">
        <f>'Ведомственная (прил.3)'!F58+'Ведомственная (прил.3)'!F260</f>
        <v>27.4</v>
      </c>
      <c r="E405" s="38">
        <f>'Ведомственная (прил.3)'!G58+'Ведомственная (прил.3)'!G260</f>
        <v>13.7</v>
      </c>
      <c r="F405" s="38">
        <f>'Ведомственная (прил.3)'!H58+'Ведомственная (прил.3)'!H260</f>
        <v>1.1</v>
      </c>
      <c r="G405" s="39">
        <f t="shared" si="37"/>
        <v>8.029197080291972</v>
      </c>
      <c r="H405" s="38">
        <f t="shared" si="38"/>
        <v>-12.6</v>
      </c>
    </row>
    <row r="406" spans="1:8" ht="47.25">
      <c r="A406" s="20" t="s">
        <v>181</v>
      </c>
      <c r="B406" s="16"/>
      <c r="C406" s="144" t="s">
        <v>137</v>
      </c>
      <c r="D406" s="14">
        <f>D408+D407</f>
        <v>51.9</v>
      </c>
      <c r="E406" s="14">
        <f>E408+E407</f>
        <v>26</v>
      </c>
      <c r="F406" s="14">
        <f>F408+F407</f>
        <v>0</v>
      </c>
      <c r="G406" s="39">
        <f t="shared" si="37"/>
        <v>0</v>
      </c>
      <c r="H406" s="38">
        <f t="shared" si="38"/>
        <v>-26</v>
      </c>
    </row>
    <row r="407" spans="1:8" ht="94.5">
      <c r="A407" s="20" t="s">
        <v>181</v>
      </c>
      <c r="B407" s="16" t="s">
        <v>0</v>
      </c>
      <c r="C407" s="116" t="s">
        <v>40</v>
      </c>
      <c r="D407" s="38">
        <f>'Ведомственная (прил.3)'!F262</f>
        <v>22.5</v>
      </c>
      <c r="E407" s="38">
        <f>'Ведомственная (прил.3)'!G262</f>
        <v>16.2</v>
      </c>
      <c r="F407" s="38">
        <f>'Ведомственная (прил.3)'!H262</f>
        <v>0</v>
      </c>
      <c r="G407" s="39">
        <f t="shared" si="37"/>
        <v>0</v>
      </c>
      <c r="H407" s="38">
        <f t="shared" si="38"/>
        <v>-16.2</v>
      </c>
    </row>
    <row r="408" spans="1:8" ht="30" customHeight="1">
      <c r="A408" s="20" t="s">
        <v>181</v>
      </c>
      <c r="B408" s="16" t="s">
        <v>1</v>
      </c>
      <c r="C408" s="116" t="s">
        <v>41</v>
      </c>
      <c r="D408" s="38">
        <f>'Ведомственная (прил.3)'!F263</f>
        <v>29.4</v>
      </c>
      <c r="E408" s="38">
        <f>'Ведомственная (прил.3)'!G263</f>
        <v>9.8</v>
      </c>
      <c r="F408" s="38">
        <f>'Ведомственная (прил.3)'!H263</f>
        <v>0</v>
      </c>
      <c r="G408" s="205">
        <v>0</v>
      </c>
      <c r="H408" s="38">
        <f t="shared" si="38"/>
        <v>-9.8</v>
      </c>
    </row>
    <row r="409" spans="1:8" ht="94.5">
      <c r="A409" s="20" t="s">
        <v>182</v>
      </c>
      <c r="B409" s="17"/>
      <c r="C409" s="144" t="s">
        <v>142</v>
      </c>
      <c r="D409" s="14">
        <f>D410</f>
        <v>11.8</v>
      </c>
      <c r="E409" s="14">
        <f>E410</f>
        <v>11.8</v>
      </c>
      <c r="F409" s="14">
        <f>F410</f>
        <v>0</v>
      </c>
      <c r="G409" s="205">
        <v>0</v>
      </c>
      <c r="H409" s="38">
        <f t="shared" si="38"/>
        <v>-11.8</v>
      </c>
    </row>
    <row r="410" spans="1:8" ht="47.25">
      <c r="A410" s="20" t="s">
        <v>182</v>
      </c>
      <c r="B410" s="16" t="s">
        <v>1</v>
      </c>
      <c r="C410" s="116" t="s">
        <v>41</v>
      </c>
      <c r="D410" s="38">
        <f>'Ведомственная (прил.3)'!F265</f>
        <v>11.8</v>
      </c>
      <c r="E410" s="38">
        <f>'Ведомственная (прил.3)'!G265</f>
        <v>11.8</v>
      </c>
      <c r="F410" s="38">
        <f>'Ведомственная (прил.3)'!H265</f>
        <v>0</v>
      </c>
      <c r="G410" s="205">
        <v>0</v>
      </c>
      <c r="H410" s="38">
        <f t="shared" si="38"/>
        <v>-11.8</v>
      </c>
    </row>
    <row r="411" spans="1:8" ht="63">
      <c r="A411" s="149" t="s">
        <v>554</v>
      </c>
      <c r="B411" s="150"/>
      <c r="C411" s="138" t="s">
        <v>555</v>
      </c>
      <c r="D411" s="14">
        <f>D412</f>
        <v>25.8</v>
      </c>
      <c r="E411" s="14">
        <f>E412</f>
        <v>25.8</v>
      </c>
      <c r="F411" s="14">
        <f>F412</f>
        <v>0</v>
      </c>
      <c r="G411" s="39">
        <f t="shared" si="37"/>
        <v>0</v>
      </c>
      <c r="H411" s="38">
        <f t="shared" si="38"/>
        <v>-25.8</v>
      </c>
    </row>
    <row r="412" spans="1:8" ht="94.5">
      <c r="A412" s="149" t="s">
        <v>554</v>
      </c>
      <c r="B412" s="16" t="s">
        <v>0</v>
      </c>
      <c r="C412" s="116" t="s">
        <v>40</v>
      </c>
      <c r="D412" s="38">
        <f>'Ведомственная (прил.3)'!F267</f>
        <v>25.8</v>
      </c>
      <c r="E412" s="38">
        <f>'Ведомственная (прил.3)'!G267</f>
        <v>25.8</v>
      </c>
      <c r="F412" s="38">
        <f>'Ведомственная (прил.3)'!H267</f>
        <v>0</v>
      </c>
      <c r="G412" s="39">
        <f t="shared" si="37"/>
        <v>0</v>
      </c>
      <c r="H412" s="38">
        <f t="shared" si="38"/>
        <v>-25.8</v>
      </c>
    </row>
    <row r="413" spans="1:8" ht="78.75">
      <c r="A413" s="149" t="s">
        <v>560</v>
      </c>
      <c r="B413" s="16"/>
      <c r="C413" s="138" t="s">
        <v>561</v>
      </c>
      <c r="D413" s="14">
        <f>D414</f>
        <v>5.3</v>
      </c>
      <c r="E413" s="14">
        <f>E414</f>
        <v>2.6</v>
      </c>
      <c r="F413" s="14">
        <f>F414</f>
        <v>0</v>
      </c>
      <c r="G413" s="39">
        <f t="shared" si="37"/>
        <v>0</v>
      </c>
      <c r="H413" s="38">
        <f t="shared" si="38"/>
        <v>-2.6</v>
      </c>
    </row>
    <row r="414" spans="1:8" ht="47.25">
      <c r="A414" s="149" t="s">
        <v>560</v>
      </c>
      <c r="B414" s="16" t="s">
        <v>1</v>
      </c>
      <c r="C414" s="116" t="s">
        <v>41</v>
      </c>
      <c r="D414" s="38">
        <f>'Ведомственная (прил.3)'!F272</f>
        <v>5.3</v>
      </c>
      <c r="E414" s="38">
        <f>'Ведомственная (прил.3)'!G272</f>
        <v>2.6</v>
      </c>
      <c r="F414" s="38">
        <f>'Ведомственная (прил.3)'!H272</f>
        <v>0</v>
      </c>
      <c r="G414" s="39">
        <f t="shared" si="37"/>
        <v>0</v>
      </c>
      <c r="H414" s="38">
        <f t="shared" si="38"/>
        <v>-2.6</v>
      </c>
    </row>
    <row r="415" spans="1:8" ht="31.5">
      <c r="A415" s="148" t="s">
        <v>150</v>
      </c>
      <c r="B415" s="16"/>
      <c r="C415" s="140" t="s">
        <v>151</v>
      </c>
      <c r="D415" s="14">
        <f>D416+D417</f>
        <v>1625.3000000000002</v>
      </c>
      <c r="E415" s="14">
        <f>E416+E417</f>
        <v>812.7</v>
      </c>
      <c r="F415" s="14">
        <f>F416+F417</f>
        <v>772.6000000000001</v>
      </c>
      <c r="G415" s="39">
        <f t="shared" si="37"/>
        <v>95.06582994955089</v>
      </c>
      <c r="H415" s="38">
        <f t="shared" si="38"/>
        <v>-40.09999999999991</v>
      </c>
    </row>
    <row r="416" spans="1:8" ht="94.5">
      <c r="A416" s="148" t="s">
        <v>150</v>
      </c>
      <c r="B416" s="30">
        <v>100</v>
      </c>
      <c r="C416" s="116" t="s">
        <v>40</v>
      </c>
      <c r="D416" s="38">
        <f>'Ведомственная (прил.3)'!F83+'Ведомственная (прил.3)'!F336</f>
        <v>1303.4</v>
      </c>
      <c r="E416" s="38">
        <f>'Ведомственная (прил.3)'!G83+'Ведомственная (прил.3)'!G336</f>
        <v>660.4000000000001</v>
      </c>
      <c r="F416" s="38">
        <f>'Ведомственная (прил.3)'!H83+'Ведомственная (прил.3)'!H336</f>
        <v>660.4000000000001</v>
      </c>
      <c r="G416" s="39">
        <f t="shared" si="37"/>
        <v>100</v>
      </c>
      <c r="H416" s="38">
        <f t="shared" si="38"/>
        <v>0</v>
      </c>
    </row>
    <row r="417" spans="1:8" ht="47.25">
      <c r="A417" s="148" t="s">
        <v>150</v>
      </c>
      <c r="B417" s="16" t="s">
        <v>1</v>
      </c>
      <c r="C417" s="116" t="s">
        <v>41</v>
      </c>
      <c r="D417" s="38">
        <f>'Ведомственная (прил.3)'!F337+'Ведомственная (прил.3)'!F84</f>
        <v>321.9</v>
      </c>
      <c r="E417" s="38">
        <f>'Ведомственная (прил.3)'!G337+'Ведомственная (прил.3)'!G84</f>
        <v>152.3</v>
      </c>
      <c r="F417" s="38">
        <f>'Ведомственная (прил.3)'!H337+'Ведомственная (прил.3)'!H84</f>
        <v>112.2</v>
      </c>
      <c r="G417" s="39">
        <f t="shared" si="37"/>
        <v>73.67038739330269</v>
      </c>
      <c r="H417" s="38">
        <f t="shared" si="38"/>
        <v>-40.10000000000001</v>
      </c>
    </row>
    <row r="418" spans="1:8" ht="78.75">
      <c r="A418" s="149" t="s">
        <v>558</v>
      </c>
      <c r="B418" s="150"/>
      <c r="C418" s="138" t="s">
        <v>559</v>
      </c>
      <c r="D418" s="14">
        <f>D419+D420</f>
        <v>70.5</v>
      </c>
      <c r="E418" s="14">
        <f>E419+E420</f>
        <v>35.300000000000004</v>
      </c>
      <c r="F418" s="14">
        <f>F419+F420</f>
        <v>29.200000000000003</v>
      </c>
      <c r="G418" s="39">
        <f t="shared" si="37"/>
        <v>82.71954674220963</v>
      </c>
      <c r="H418" s="38">
        <f t="shared" si="38"/>
        <v>-6.100000000000001</v>
      </c>
    </row>
    <row r="419" spans="1:8" ht="110.25">
      <c r="A419" s="149" t="s">
        <v>558</v>
      </c>
      <c r="B419" s="149" t="s">
        <v>0</v>
      </c>
      <c r="C419" s="138" t="s">
        <v>40</v>
      </c>
      <c r="D419" s="38">
        <f>'Ведомственная (прил.3)'!F207+'Ведомственная (прил.3)'!F782</f>
        <v>18.2</v>
      </c>
      <c r="E419" s="38">
        <f>'Ведомственная (прил.3)'!G207+'Ведомственная (прил.3)'!G782</f>
        <v>9.1</v>
      </c>
      <c r="F419" s="38">
        <f>'Ведомственная (прил.3)'!H207+'Ведомственная (прил.3)'!H782</f>
        <v>7.6</v>
      </c>
      <c r="G419" s="39">
        <f t="shared" si="37"/>
        <v>83.51648351648352</v>
      </c>
      <c r="H419" s="38">
        <f t="shared" si="38"/>
        <v>-1.5</v>
      </c>
    </row>
    <row r="420" spans="1:8" ht="47.25">
      <c r="A420" s="149" t="s">
        <v>558</v>
      </c>
      <c r="B420" s="149" t="s">
        <v>1</v>
      </c>
      <c r="C420" s="138" t="s">
        <v>41</v>
      </c>
      <c r="D420" s="38">
        <f>'Ведомственная (прил.3)'!F783+'Ведомственная (прил.3)'!F208</f>
        <v>52.3</v>
      </c>
      <c r="E420" s="38">
        <f>'Ведомственная (прил.3)'!G783+'Ведомственная (прил.3)'!G208</f>
        <v>26.200000000000003</v>
      </c>
      <c r="F420" s="38">
        <f>'Ведомственная (прил.3)'!H783+'Ведомственная (прил.3)'!H208</f>
        <v>21.6</v>
      </c>
      <c r="G420" s="39">
        <f t="shared" si="37"/>
        <v>82.44274809160305</v>
      </c>
      <c r="H420" s="38">
        <f t="shared" si="38"/>
        <v>-4.600000000000001</v>
      </c>
    </row>
    <row r="421" spans="1:8" ht="31.5">
      <c r="A421" s="172" t="s">
        <v>93</v>
      </c>
      <c r="B421" s="159"/>
      <c r="C421" s="139" t="s">
        <v>12</v>
      </c>
      <c r="D421" s="14">
        <f>D424+D422</f>
        <v>13270.7</v>
      </c>
      <c r="E421" s="14">
        <f>E424+E422</f>
        <v>6931.5</v>
      </c>
      <c r="F421" s="14">
        <f>F424+F422</f>
        <v>6931.5</v>
      </c>
      <c r="G421" s="39">
        <f t="shared" si="37"/>
        <v>100</v>
      </c>
      <c r="H421" s="38">
        <f t="shared" si="38"/>
        <v>0</v>
      </c>
    </row>
    <row r="422" spans="1:8" ht="31.5">
      <c r="A422" s="17" t="s">
        <v>110</v>
      </c>
      <c r="B422" s="17"/>
      <c r="C422" s="139" t="s">
        <v>44</v>
      </c>
      <c r="D422" s="38">
        <f>D423</f>
        <v>2070.4</v>
      </c>
      <c r="E422" s="38">
        <f>E423</f>
        <v>1468</v>
      </c>
      <c r="F422" s="38">
        <f>F423</f>
        <v>1468</v>
      </c>
      <c r="G422" s="39">
        <f t="shared" si="37"/>
        <v>100</v>
      </c>
      <c r="H422" s="38">
        <f t="shared" si="38"/>
        <v>0</v>
      </c>
    </row>
    <row r="423" spans="1:8" ht="47.25">
      <c r="A423" s="17" t="s">
        <v>110</v>
      </c>
      <c r="B423" s="17">
        <v>600</v>
      </c>
      <c r="C423" s="116" t="s">
        <v>13</v>
      </c>
      <c r="D423" s="38">
        <f>'Ведомственная (прил.3)'!F756</f>
        <v>2070.4</v>
      </c>
      <c r="E423" s="38">
        <f>'Ведомственная (прил.3)'!G756</f>
        <v>1468</v>
      </c>
      <c r="F423" s="38">
        <f>'Ведомственная (прил.3)'!H756</f>
        <v>1468</v>
      </c>
      <c r="G423" s="39">
        <f t="shared" si="37"/>
        <v>100</v>
      </c>
      <c r="H423" s="38">
        <f t="shared" si="38"/>
        <v>0</v>
      </c>
    </row>
    <row r="424" spans="1:8" ht="47.25">
      <c r="A424" s="172" t="s">
        <v>219</v>
      </c>
      <c r="B424" s="159"/>
      <c r="C424" s="138" t="s">
        <v>562</v>
      </c>
      <c r="D424" s="14">
        <f>D425+D426</f>
        <v>11200.300000000001</v>
      </c>
      <c r="E424" s="14">
        <f>E425+E426</f>
        <v>5463.5</v>
      </c>
      <c r="F424" s="14">
        <f>F425+F426</f>
        <v>5463.5</v>
      </c>
      <c r="G424" s="39">
        <f t="shared" si="37"/>
        <v>100</v>
      </c>
      <c r="H424" s="38">
        <f t="shared" si="38"/>
        <v>0</v>
      </c>
    </row>
    <row r="425" spans="1:8" ht="94.5">
      <c r="A425" s="172" t="s">
        <v>219</v>
      </c>
      <c r="B425" s="31" t="s">
        <v>0</v>
      </c>
      <c r="C425" s="101" t="s">
        <v>40</v>
      </c>
      <c r="D425" s="38">
        <f>'Ведомственная (прил.3)'!F213</f>
        <v>10788.1</v>
      </c>
      <c r="E425" s="38">
        <f>'Ведомственная (прил.3)'!G213</f>
        <v>5324.8</v>
      </c>
      <c r="F425" s="38">
        <f>'Ведомственная (прил.3)'!H213</f>
        <v>5324.8</v>
      </c>
      <c r="G425" s="39">
        <f t="shared" si="37"/>
        <v>100</v>
      </c>
      <c r="H425" s="38">
        <f t="shared" si="38"/>
        <v>0</v>
      </c>
    </row>
    <row r="426" spans="1:8" ht="47.25">
      <c r="A426" s="172" t="s">
        <v>219</v>
      </c>
      <c r="B426" s="172">
        <v>200</v>
      </c>
      <c r="C426" s="116" t="s">
        <v>41</v>
      </c>
      <c r="D426" s="38">
        <f>'Ведомственная (прил.3)'!F214</f>
        <v>412.2</v>
      </c>
      <c r="E426" s="38">
        <f>'Ведомственная (прил.3)'!G214</f>
        <v>138.7</v>
      </c>
      <c r="F426" s="38">
        <f>'Ведомственная (прил.3)'!H214</f>
        <v>138.7</v>
      </c>
      <c r="G426" s="39">
        <f t="shared" si="37"/>
        <v>100</v>
      </c>
      <c r="H426" s="38">
        <f t="shared" si="38"/>
        <v>0</v>
      </c>
    </row>
    <row r="427" spans="1:8" ht="15.75">
      <c r="A427" s="17" t="s">
        <v>91</v>
      </c>
      <c r="B427" s="16"/>
      <c r="C427" s="161" t="s">
        <v>17</v>
      </c>
      <c r="D427" s="14">
        <f>D428+D430+D432+D434</f>
        <v>1000</v>
      </c>
      <c r="E427" s="14">
        <f>E428+E430+E432+E434</f>
        <v>667.4000000000001</v>
      </c>
      <c r="F427" s="14">
        <f>F428+F430+F432+F434</f>
        <v>667.4000000000001</v>
      </c>
      <c r="G427" s="39">
        <f t="shared" si="37"/>
        <v>100</v>
      </c>
      <c r="H427" s="38">
        <f t="shared" si="38"/>
        <v>0</v>
      </c>
    </row>
    <row r="428" spans="1:8" ht="31.5">
      <c r="A428" s="17" t="s">
        <v>183</v>
      </c>
      <c r="B428" s="16"/>
      <c r="C428" s="140" t="s">
        <v>114</v>
      </c>
      <c r="D428" s="14">
        <f>D429</f>
        <v>254.1</v>
      </c>
      <c r="E428" s="14">
        <f>E429</f>
        <v>0</v>
      </c>
      <c r="F428" s="14">
        <f>F429</f>
        <v>0</v>
      </c>
      <c r="G428" s="205">
        <v>0</v>
      </c>
      <c r="H428" s="38">
        <f t="shared" si="38"/>
        <v>0</v>
      </c>
    </row>
    <row r="429" spans="1:8" ht="15.75">
      <c r="A429" s="17" t="s">
        <v>183</v>
      </c>
      <c r="B429" s="21" t="s">
        <v>6</v>
      </c>
      <c r="C429" s="161" t="s">
        <v>7</v>
      </c>
      <c r="D429" s="38">
        <f>'Ведомственная (прил.3)'!F282</f>
        <v>254.1</v>
      </c>
      <c r="E429" s="38">
        <f>'Ведомственная (прил.3)'!G282</f>
        <v>0</v>
      </c>
      <c r="F429" s="38">
        <f>'Ведомственная (прил.3)'!H282</f>
        <v>0</v>
      </c>
      <c r="G429" s="205">
        <v>0</v>
      </c>
      <c r="H429" s="38">
        <f t="shared" si="38"/>
        <v>0</v>
      </c>
    </row>
    <row r="430" spans="1:8" ht="31.5">
      <c r="A430" s="17" t="s">
        <v>195</v>
      </c>
      <c r="B430" s="16"/>
      <c r="C430" s="116" t="s">
        <v>196</v>
      </c>
      <c r="D430" s="38">
        <f>D431</f>
        <v>80</v>
      </c>
      <c r="E430" s="38">
        <f>E431</f>
        <v>80</v>
      </c>
      <c r="F430" s="38">
        <f>F431</f>
        <v>80</v>
      </c>
      <c r="G430" s="39">
        <f t="shared" si="37"/>
        <v>100</v>
      </c>
      <c r="H430" s="38">
        <f t="shared" si="38"/>
        <v>0</v>
      </c>
    </row>
    <row r="431" spans="1:8" ht="31.5">
      <c r="A431" s="17" t="s">
        <v>195</v>
      </c>
      <c r="B431" s="16" t="s">
        <v>2</v>
      </c>
      <c r="C431" s="116" t="s">
        <v>3</v>
      </c>
      <c r="D431" s="38">
        <f>'Ведомственная (прил.3)'!F87</f>
        <v>80</v>
      </c>
      <c r="E431" s="38">
        <f>'Ведомственная (прил.3)'!G87</f>
        <v>80</v>
      </c>
      <c r="F431" s="38">
        <f>'Ведомственная (прил.3)'!H87</f>
        <v>80</v>
      </c>
      <c r="G431" s="39">
        <f t="shared" si="37"/>
        <v>100</v>
      </c>
      <c r="H431" s="38">
        <f t="shared" si="38"/>
        <v>0</v>
      </c>
    </row>
    <row r="432" spans="1:8" ht="31.5">
      <c r="A432" s="149" t="s">
        <v>625</v>
      </c>
      <c r="B432" s="150"/>
      <c r="C432" s="138" t="s">
        <v>604</v>
      </c>
      <c r="D432" s="169">
        <f>D433</f>
        <v>370.1</v>
      </c>
      <c r="E432" s="169">
        <f>E433</f>
        <v>291.6</v>
      </c>
      <c r="F432" s="169">
        <f>F433</f>
        <v>291.6</v>
      </c>
      <c r="G432" s="39">
        <f t="shared" si="37"/>
        <v>100</v>
      </c>
      <c r="H432" s="38">
        <f t="shared" si="38"/>
        <v>0</v>
      </c>
    </row>
    <row r="433" spans="1:8" ht="47.25">
      <c r="A433" s="149" t="s">
        <v>625</v>
      </c>
      <c r="B433" s="21" t="s">
        <v>1</v>
      </c>
      <c r="C433" s="116" t="s">
        <v>41</v>
      </c>
      <c r="D433" s="169">
        <f>'Ведомственная (прил.3)'!F497+'Ведомственная (прил.3)'!F146</f>
        <v>370.1</v>
      </c>
      <c r="E433" s="169">
        <f>'Ведомственная (прил.3)'!G497+'Ведомственная (прил.3)'!G146</f>
        <v>291.6</v>
      </c>
      <c r="F433" s="169">
        <f>'Ведомственная (прил.3)'!H497+'Ведомственная (прил.3)'!H146</f>
        <v>291.6</v>
      </c>
      <c r="G433" s="39">
        <f t="shared" si="37"/>
        <v>100</v>
      </c>
      <c r="H433" s="38">
        <f t="shared" si="38"/>
        <v>0</v>
      </c>
    </row>
    <row r="434" spans="1:8" ht="47.25">
      <c r="A434" s="149" t="s">
        <v>626</v>
      </c>
      <c r="B434" s="150"/>
      <c r="C434" s="138" t="s">
        <v>605</v>
      </c>
      <c r="D434" s="169">
        <f>D435</f>
        <v>295.8</v>
      </c>
      <c r="E434" s="169">
        <f>E435</f>
        <v>295.8</v>
      </c>
      <c r="F434" s="169">
        <f>F435</f>
        <v>295.8</v>
      </c>
      <c r="G434" s="39">
        <f t="shared" si="37"/>
        <v>100</v>
      </c>
      <c r="H434" s="38">
        <f t="shared" si="38"/>
        <v>0</v>
      </c>
    </row>
    <row r="435" spans="1:8" ht="47.25">
      <c r="A435" s="149" t="s">
        <v>626</v>
      </c>
      <c r="B435" s="21" t="s">
        <v>1</v>
      </c>
      <c r="C435" s="116" t="s">
        <v>41</v>
      </c>
      <c r="D435" s="169">
        <f>'Ведомственная (прил.3)'!F148</f>
        <v>295.8</v>
      </c>
      <c r="E435" s="169">
        <f>'Ведомственная (прил.3)'!G148</f>
        <v>295.8</v>
      </c>
      <c r="F435" s="169">
        <f>'Ведомственная (прил.3)'!H148</f>
        <v>295.8</v>
      </c>
      <c r="G435" s="39">
        <f t="shared" si="37"/>
        <v>100</v>
      </c>
      <c r="H435" s="38">
        <f t="shared" si="38"/>
        <v>0</v>
      </c>
    </row>
    <row r="436" spans="1:8" ht="39.75" customHeight="1">
      <c r="A436" s="149" t="s">
        <v>138</v>
      </c>
      <c r="B436" s="150"/>
      <c r="C436" s="138" t="s">
        <v>206</v>
      </c>
      <c r="D436" s="38">
        <f>D437+D439+D441+D444+D446</f>
        <v>7789.800000000001</v>
      </c>
      <c r="E436" s="38">
        <f>E437+E439+E441+E444+E446</f>
        <v>6684.400000000001</v>
      </c>
      <c r="F436" s="38">
        <f>F437+F439+F441+F444+F446</f>
        <v>6570.700000000001</v>
      </c>
      <c r="G436" s="39">
        <f t="shared" si="37"/>
        <v>98.29902459457843</v>
      </c>
      <c r="H436" s="38">
        <f t="shared" si="38"/>
        <v>-113.69999999999982</v>
      </c>
    </row>
    <row r="437" spans="1:8" ht="47.25">
      <c r="A437" s="149" t="s">
        <v>564</v>
      </c>
      <c r="B437" s="150"/>
      <c r="C437" s="138" t="s">
        <v>565</v>
      </c>
      <c r="D437" s="38">
        <f>D438</f>
        <v>15</v>
      </c>
      <c r="E437" s="38">
        <f>E438</f>
        <v>2</v>
      </c>
      <c r="F437" s="38">
        <f>F438</f>
        <v>2</v>
      </c>
      <c r="G437" s="39">
        <f>F437/E437*100</f>
        <v>100</v>
      </c>
      <c r="H437" s="38">
        <f>F437-E437</f>
        <v>0</v>
      </c>
    </row>
    <row r="438" spans="1:8" ht="31.5">
      <c r="A438" s="149" t="s">
        <v>564</v>
      </c>
      <c r="B438" s="159" t="s">
        <v>204</v>
      </c>
      <c r="C438" s="155" t="s">
        <v>205</v>
      </c>
      <c r="D438" s="38">
        <f>'Ведомственная (прил.3)'!F196+'Ведомственная (прил.3)'!F762</f>
        <v>15</v>
      </c>
      <c r="E438" s="38">
        <f>'Ведомственная (прил.3)'!G196+'Ведомственная (прил.3)'!G762</f>
        <v>2</v>
      </c>
      <c r="F438" s="38">
        <f>'Ведомственная (прил.3)'!H196+'Ведомственная (прил.3)'!H762</f>
        <v>2</v>
      </c>
      <c r="G438" s="39">
        <f>F438/E438*100</f>
        <v>100</v>
      </c>
      <c r="H438" s="38">
        <f>F438-E438</f>
        <v>0</v>
      </c>
    </row>
    <row r="439" spans="1:8" ht="47.25">
      <c r="A439" s="149" t="s">
        <v>568</v>
      </c>
      <c r="B439" s="18"/>
      <c r="C439" s="138" t="s">
        <v>569</v>
      </c>
      <c r="D439" s="38">
        <f>D440</f>
        <v>649.1</v>
      </c>
      <c r="E439" s="38">
        <f>E440</f>
        <v>286.2</v>
      </c>
      <c r="F439" s="38">
        <f>F440</f>
        <v>172.5</v>
      </c>
      <c r="G439" s="39">
        <f t="shared" si="37"/>
        <v>60.27253668763103</v>
      </c>
      <c r="H439" s="38">
        <f t="shared" si="38"/>
        <v>-113.69999999999999</v>
      </c>
    </row>
    <row r="440" spans="1:8" ht="47.25">
      <c r="A440" s="149" t="s">
        <v>568</v>
      </c>
      <c r="B440" s="18" t="s">
        <v>1</v>
      </c>
      <c r="C440" s="116" t="s">
        <v>41</v>
      </c>
      <c r="D440" s="14">
        <f>'Ведомственная (прил.3)'!F396</f>
        <v>649.1</v>
      </c>
      <c r="E440" s="14">
        <f>'Ведомственная (прил.3)'!G396</f>
        <v>286.2</v>
      </c>
      <c r="F440" s="14">
        <f>'Ведомственная (прил.3)'!H396</f>
        <v>172.5</v>
      </c>
      <c r="G440" s="39">
        <f t="shared" si="37"/>
        <v>60.27253668763103</v>
      </c>
      <c r="H440" s="38">
        <f t="shared" si="38"/>
        <v>-113.69999999999999</v>
      </c>
    </row>
    <row r="441" spans="1:8" ht="47.25">
      <c r="A441" s="23" t="s">
        <v>214</v>
      </c>
      <c r="B441" s="159"/>
      <c r="C441" s="160" t="s">
        <v>207</v>
      </c>
      <c r="D441" s="14">
        <f>D443+D442</f>
        <v>6407.700000000001</v>
      </c>
      <c r="E441" s="14">
        <f>E443+E442</f>
        <v>6396.200000000001</v>
      </c>
      <c r="F441" s="14">
        <f>F443+F442</f>
        <v>6396.200000000001</v>
      </c>
      <c r="G441" s="39">
        <f t="shared" si="37"/>
        <v>100</v>
      </c>
      <c r="H441" s="38">
        <f t="shared" si="38"/>
        <v>0</v>
      </c>
    </row>
    <row r="442" spans="1:8" ht="47.25">
      <c r="A442" s="23" t="s">
        <v>214</v>
      </c>
      <c r="B442" s="16" t="s">
        <v>1</v>
      </c>
      <c r="C442" s="116" t="s">
        <v>41</v>
      </c>
      <c r="D442" s="14">
        <f>'Ведомственная (прил.3)'!F90+'Ведомственная (прил.3)'!F340</f>
        <v>5368.3</v>
      </c>
      <c r="E442" s="14">
        <f>'Ведомственная (прил.3)'!G90+'Ведомственная (прил.3)'!G340</f>
        <v>5356.8</v>
      </c>
      <c r="F442" s="14">
        <f>'Ведомственная (прил.3)'!H90+'Ведомственная (прил.3)'!H340</f>
        <v>5356.8</v>
      </c>
      <c r="G442" s="39">
        <f t="shared" si="37"/>
        <v>100</v>
      </c>
      <c r="H442" s="38">
        <f t="shared" si="38"/>
        <v>0</v>
      </c>
    </row>
    <row r="443" spans="1:8" ht="15.75">
      <c r="A443" s="23" t="s">
        <v>214</v>
      </c>
      <c r="B443" s="16" t="s">
        <v>6</v>
      </c>
      <c r="C443" s="161" t="s">
        <v>7</v>
      </c>
      <c r="D443" s="13">
        <f>'Ведомственная (прил.3)'!F91+'Ведомственная (прил.3)'!F341</f>
        <v>1039.4</v>
      </c>
      <c r="E443" s="13">
        <f>'Ведомственная (прил.3)'!G91+'Ведомственная (прил.3)'!G341</f>
        <v>1039.4</v>
      </c>
      <c r="F443" s="13">
        <f>'Ведомственная (прил.3)'!H91+'Ведомственная (прил.3)'!H341</f>
        <v>1039.4</v>
      </c>
      <c r="G443" s="39">
        <f t="shared" si="37"/>
        <v>100</v>
      </c>
      <c r="H443" s="38">
        <f t="shared" si="38"/>
        <v>0</v>
      </c>
    </row>
    <row r="444" spans="1:8" ht="31.5">
      <c r="A444" s="149" t="s">
        <v>627</v>
      </c>
      <c r="B444" s="16"/>
      <c r="C444" s="138" t="s">
        <v>585</v>
      </c>
      <c r="D444" s="13">
        <f>D445</f>
        <v>478</v>
      </c>
      <c r="E444" s="14">
        <v>0</v>
      </c>
      <c r="F444" s="14">
        <v>0</v>
      </c>
      <c r="G444" s="205">
        <v>0</v>
      </c>
      <c r="H444" s="38">
        <f aca="true" t="shared" si="40" ref="H444:H451">F444-E444</f>
        <v>0</v>
      </c>
    </row>
    <row r="445" spans="1:8" ht="47.25">
      <c r="A445" s="149" t="s">
        <v>627</v>
      </c>
      <c r="B445" s="16" t="s">
        <v>1</v>
      </c>
      <c r="C445" s="116" t="s">
        <v>41</v>
      </c>
      <c r="D445" s="13">
        <f>'Ведомственная (прил.3)'!F343</f>
        <v>478</v>
      </c>
      <c r="E445" s="13">
        <f>'Ведомственная (прил.3)'!G343</f>
        <v>0</v>
      </c>
      <c r="F445" s="13">
        <f>'Ведомственная (прил.3)'!H343</f>
        <v>0</v>
      </c>
      <c r="G445" s="205">
        <v>0</v>
      </c>
      <c r="H445" s="38">
        <f t="shared" si="40"/>
        <v>0</v>
      </c>
    </row>
    <row r="446" spans="1:8" ht="15.75">
      <c r="A446" s="149" t="s">
        <v>614</v>
      </c>
      <c r="B446" s="21"/>
      <c r="C446" s="138" t="s">
        <v>588</v>
      </c>
      <c r="D446" s="14">
        <f>D447</f>
        <v>240</v>
      </c>
      <c r="E446" s="14">
        <f>E447</f>
        <v>0</v>
      </c>
      <c r="F446" s="14">
        <f>F447</f>
        <v>0</v>
      </c>
      <c r="G446" s="205">
        <v>0</v>
      </c>
      <c r="H446" s="38">
        <f t="shared" si="40"/>
        <v>0</v>
      </c>
    </row>
    <row r="447" spans="1:8" ht="15.75">
      <c r="A447" s="149" t="s">
        <v>614</v>
      </c>
      <c r="B447" s="21" t="s">
        <v>6</v>
      </c>
      <c r="C447" s="161" t="s">
        <v>7</v>
      </c>
      <c r="D447" s="38">
        <f>'Ведомственная (прил.3)'!F277</f>
        <v>240</v>
      </c>
      <c r="E447" s="38">
        <f>'Ведомственная (прил.3)'!G277</f>
        <v>0</v>
      </c>
      <c r="F447" s="38">
        <f>'Ведомственная (прил.3)'!H277</f>
        <v>0</v>
      </c>
      <c r="G447" s="205">
        <v>0</v>
      </c>
      <c r="H447" s="38">
        <f t="shared" si="40"/>
        <v>0</v>
      </c>
    </row>
    <row r="448" spans="1:8" ht="15.75">
      <c r="A448" s="36" t="s">
        <v>100</v>
      </c>
      <c r="B448" s="31"/>
      <c r="C448" s="101" t="s">
        <v>227</v>
      </c>
      <c r="D448" s="38">
        <f aca="true" t="shared" si="41" ref="D448:F449">D449</f>
        <v>665.8</v>
      </c>
      <c r="E448" s="38">
        <f t="shared" si="41"/>
        <v>0</v>
      </c>
      <c r="F448" s="38">
        <f t="shared" si="41"/>
        <v>0</v>
      </c>
      <c r="G448" s="205">
        <v>0</v>
      </c>
      <c r="H448" s="38">
        <f t="shared" si="40"/>
        <v>0</v>
      </c>
    </row>
    <row r="449" spans="1:8" ht="47.25">
      <c r="A449" s="36" t="s">
        <v>570</v>
      </c>
      <c r="B449" s="31"/>
      <c r="C449" s="101" t="s">
        <v>571</v>
      </c>
      <c r="D449" s="38">
        <f t="shared" si="41"/>
        <v>665.8</v>
      </c>
      <c r="E449" s="38">
        <f t="shared" si="41"/>
        <v>0</v>
      </c>
      <c r="F449" s="38">
        <f t="shared" si="41"/>
        <v>0</v>
      </c>
      <c r="G449" s="205">
        <v>0</v>
      </c>
      <c r="H449" s="38">
        <f t="shared" si="40"/>
        <v>0</v>
      </c>
    </row>
    <row r="450" spans="1:8" ht="47.25">
      <c r="A450" s="36" t="s">
        <v>570</v>
      </c>
      <c r="B450" s="31" t="s">
        <v>1</v>
      </c>
      <c r="C450" s="191" t="s">
        <v>41</v>
      </c>
      <c r="D450" s="38">
        <f>'Ведомственная (прил.3)'!F656</f>
        <v>665.8</v>
      </c>
      <c r="E450" s="38">
        <f>'Ведомственная (прил.3)'!G656</f>
        <v>0</v>
      </c>
      <c r="F450" s="38">
        <f>'Ведомственная (прил.3)'!H656</f>
        <v>0</v>
      </c>
      <c r="G450" s="205">
        <v>0</v>
      </c>
      <c r="H450" s="38">
        <f t="shared" si="40"/>
        <v>0</v>
      </c>
    </row>
    <row r="451" spans="1:8" ht="15.75">
      <c r="A451" s="118"/>
      <c r="B451" s="119"/>
      <c r="C451" s="119" t="s">
        <v>572</v>
      </c>
      <c r="D451" s="120">
        <f>D371+D366+D363+D360+D348+D307+D293+D282+D258+D253+D232+D226+D200+D152+D129+D118+D99+D9</f>
        <v>881162.5</v>
      </c>
      <c r="E451" s="120">
        <f>E371+E366+E363+E360+E348+E307+E293+E282+E258+E253+E232+E226+E200+E152+E129+E118+E99+E9</f>
        <v>406969.2</v>
      </c>
      <c r="F451" s="120">
        <f>F371+F366+F363+F360+F348+F307+F293+F282+F258+F253+F232+F226+F200+F152+F129+F118+F99+F9</f>
        <v>373316</v>
      </c>
      <c r="G451" s="121">
        <f>F451/E451*100</f>
        <v>91.73077471218953</v>
      </c>
      <c r="H451" s="122">
        <f t="shared" si="40"/>
        <v>-33653.20000000001</v>
      </c>
    </row>
    <row r="452" ht="6" customHeight="1"/>
    <row r="453" spans="4:6" ht="12.75" hidden="1">
      <c r="D453"/>
      <c r="E453" s="2">
        <v>406969.2</v>
      </c>
      <c r="F453">
        <v>373316</v>
      </c>
    </row>
    <row r="454" spans="4:6" ht="12.75" hidden="1">
      <c r="D454" s="123"/>
      <c r="E454" s="123"/>
      <c r="F454" s="123"/>
    </row>
    <row r="455" spans="5:6" ht="12.75" hidden="1">
      <c r="E455" s="123">
        <f>E451-E453</f>
        <v>0</v>
      </c>
      <c r="F455" s="123">
        <f>F451-F453</f>
        <v>0</v>
      </c>
    </row>
    <row r="456" ht="12.75" hidden="1"/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16.28125" style="0" customWidth="1"/>
    <col min="4" max="4" width="6.8515625" style="0" customWidth="1"/>
    <col min="5" max="5" width="42.8515625" style="0" customWidth="1"/>
    <col min="6" max="6" width="12.00390625" style="0" customWidth="1"/>
    <col min="7" max="7" width="11.421875" style="0" customWidth="1"/>
    <col min="8" max="8" width="11.8515625" style="0" customWidth="1"/>
    <col min="9" max="9" width="10.140625" style="0" customWidth="1"/>
    <col min="10" max="10" width="9.8515625" style="0" bestFit="1" customWidth="1"/>
  </cols>
  <sheetData>
    <row r="1" ht="15">
      <c r="H1" s="10" t="s">
        <v>156</v>
      </c>
    </row>
    <row r="2" ht="15">
      <c r="H2" s="11" t="s">
        <v>154</v>
      </c>
    </row>
    <row r="3" spans="1:8" ht="15">
      <c r="A3" s="5"/>
      <c r="B3" s="5"/>
      <c r="C3" s="5"/>
      <c r="D3" s="5"/>
      <c r="E3" s="5"/>
      <c r="F3" s="5"/>
      <c r="G3" s="1"/>
      <c r="H3" s="11" t="s">
        <v>673</v>
      </c>
    </row>
    <row r="4" spans="1:8" ht="12.75">
      <c r="A4" s="5"/>
      <c r="B4" s="5"/>
      <c r="C4" s="5"/>
      <c r="D4" s="5"/>
      <c r="E4" s="5"/>
      <c r="F4" s="5"/>
      <c r="G4" s="5"/>
      <c r="H4" s="51" t="s">
        <v>271</v>
      </c>
    </row>
    <row r="5" spans="1:10" ht="19.5" customHeight="1">
      <c r="A5" s="211" t="s">
        <v>690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10" ht="128.25" customHeight="1">
      <c r="A7" s="6" t="s">
        <v>57</v>
      </c>
      <c r="B7" s="6" t="s">
        <v>58</v>
      </c>
      <c r="C7" s="6" t="s">
        <v>19</v>
      </c>
      <c r="D7" s="6" t="s">
        <v>20</v>
      </c>
      <c r="E7" s="7" t="s">
        <v>21</v>
      </c>
      <c r="F7" s="8" t="s">
        <v>674</v>
      </c>
      <c r="G7" s="8" t="s">
        <v>687</v>
      </c>
      <c r="H7" s="8" t="s">
        <v>153</v>
      </c>
      <c r="I7" s="8" t="s">
        <v>688</v>
      </c>
      <c r="J7" s="8" t="s">
        <v>689</v>
      </c>
    </row>
    <row r="8" spans="1:10" ht="14.25">
      <c r="A8" s="6">
        <v>1</v>
      </c>
      <c r="B8" s="6">
        <v>2</v>
      </c>
      <c r="C8" s="6">
        <v>3</v>
      </c>
      <c r="D8" s="6">
        <v>4</v>
      </c>
      <c r="E8" s="7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47.25">
      <c r="A9" s="12" t="s">
        <v>59</v>
      </c>
      <c r="B9" s="12"/>
      <c r="C9" s="12"/>
      <c r="D9" s="12"/>
      <c r="E9" s="137" t="s">
        <v>228</v>
      </c>
      <c r="F9" s="13">
        <f>F11+F17</f>
        <v>1489.6</v>
      </c>
      <c r="G9" s="13">
        <f>G11+G17</f>
        <v>1489.6</v>
      </c>
      <c r="H9" s="13">
        <f>H11+H17</f>
        <v>1489.6</v>
      </c>
      <c r="I9" s="39">
        <f aca="true" t="shared" si="0" ref="I9:I14">H9/G9*100</f>
        <v>100</v>
      </c>
      <c r="J9" s="38">
        <f aca="true" t="shared" si="1" ref="J9:J23">H9-G9</f>
        <v>0</v>
      </c>
    </row>
    <row r="10" spans="1:10" ht="15.75">
      <c r="A10" s="12"/>
      <c r="B10" s="12" t="s">
        <v>243</v>
      </c>
      <c r="C10" s="12"/>
      <c r="D10" s="12"/>
      <c r="E10" s="138" t="s">
        <v>244</v>
      </c>
      <c r="F10" s="13">
        <f>F11+F17</f>
        <v>1489.6</v>
      </c>
      <c r="G10" s="13">
        <f>G11+G17</f>
        <v>1489.6</v>
      </c>
      <c r="H10" s="13">
        <f>H11+H17</f>
        <v>1489.6</v>
      </c>
      <c r="I10" s="39">
        <f t="shared" si="0"/>
        <v>100</v>
      </c>
      <c r="J10" s="38">
        <f t="shared" si="1"/>
        <v>0</v>
      </c>
    </row>
    <row r="11" spans="1:10" ht="15.75">
      <c r="A11" s="22"/>
      <c r="B11" s="16" t="s">
        <v>258</v>
      </c>
      <c r="C11" s="17"/>
      <c r="D11" s="16"/>
      <c r="E11" s="139" t="s">
        <v>148</v>
      </c>
      <c r="F11" s="38">
        <f aca="true" t="shared" si="2" ref="F11:H13">F12</f>
        <v>141</v>
      </c>
      <c r="G11" s="38">
        <f t="shared" si="2"/>
        <v>141</v>
      </c>
      <c r="H11" s="38">
        <f t="shared" si="2"/>
        <v>141</v>
      </c>
      <c r="I11" s="39">
        <f t="shared" si="0"/>
        <v>100</v>
      </c>
      <c r="J11" s="38">
        <f t="shared" si="1"/>
        <v>0</v>
      </c>
    </row>
    <row r="12" spans="1:10" ht="47.25">
      <c r="A12" s="22"/>
      <c r="B12" s="26" t="s">
        <v>258</v>
      </c>
      <c r="C12" s="20" t="s">
        <v>116</v>
      </c>
      <c r="D12" s="27"/>
      <c r="E12" s="140" t="s">
        <v>246</v>
      </c>
      <c r="F12" s="42">
        <f t="shared" si="2"/>
        <v>141</v>
      </c>
      <c r="G12" s="42">
        <f t="shared" si="2"/>
        <v>141</v>
      </c>
      <c r="H12" s="42">
        <f t="shared" si="2"/>
        <v>141</v>
      </c>
      <c r="I12" s="39">
        <f t="shared" si="0"/>
        <v>100</v>
      </c>
      <c r="J12" s="38">
        <f t="shared" si="1"/>
        <v>0</v>
      </c>
    </row>
    <row r="13" spans="1:10" ht="78.75">
      <c r="A13" s="22"/>
      <c r="B13" s="26" t="s">
        <v>258</v>
      </c>
      <c r="C13" s="27" t="s">
        <v>163</v>
      </c>
      <c r="D13" s="26"/>
      <c r="E13" s="141" t="s">
        <v>259</v>
      </c>
      <c r="F13" s="38">
        <f t="shared" si="2"/>
        <v>141</v>
      </c>
      <c r="G13" s="38">
        <f t="shared" si="2"/>
        <v>141</v>
      </c>
      <c r="H13" s="38">
        <f t="shared" si="2"/>
        <v>141</v>
      </c>
      <c r="I13" s="39">
        <f t="shared" si="0"/>
        <v>100</v>
      </c>
      <c r="J13" s="38">
        <f t="shared" si="1"/>
        <v>0</v>
      </c>
    </row>
    <row r="14" spans="1:10" ht="47.25">
      <c r="A14" s="22"/>
      <c r="B14" s="26" t="s">
        <v>258</v>
      </c>
      <c r="C14" s="26" t="s">
        <v>164</v>
      </c>
      <c r="D14" s="28"/>
      <c r="E14" s="142" t="s">
        <v>165</v>
      </c>
      <c r="F14" s="38">
        <f aca="true" t="shared" si="3" ref="F14:H15">F15</f>
        <v>141</v>
      </c>
      <c r="G14" s="38">
        <f t="shared" si="3"/>
        <v>141</v>
      </c>
      <c r="H14" s="38">
        <f t="shared" si="3"/>
        <v>141</v>
      </c>
      <c r="I14" s="39">
        <f t="shared" si="0"/>
        <v>100</v>
      </c>
      <c r="J14" s="38">
        <f t="shared" si="1"/>
        <v>0</v>
      </c>
    </row>
    <row r="15" spans="1:10" ht="31.5">
      <c r="A15" s="22"/>
      <c r="B15" s="26" t="s">
        <v>258</v>
      </c>
      <c r="C15" s="26" t="s">
        <v>167</v>
      </c>
      <c r="D15" s="28"/>
      <c r="E15" s="140" t="s">
        <v>43</v>
      </c>
      <c r="F15" s="43">
        <f t="shared" si="3"/>
        <v>141</v>
      </c>
      <c r="G15" s="43">
        <f t="shared" si="3"/>
        <v>141</v>
      </c>
      <c r="H15" s="43">
        <f t="shared" si="3"/>
        <v>141</v>
      </c>
      <c r="I15" s="39">
        <f aca="true" t="shared" si="4" ref="I15:I28">H15/G15*100</f>
        <v>100</v>
      </c>
      <c r="J15" s="38">
        <f t="shared" si="1"/>
        <v>0</v>
      </c>
    </row>
    <row r="16" spans="1:10" ht="47.25">
      <c r="A16" s="22"/>
      <c r="B16" s="26" t="s">
        <v>258</v>
      </c>
      <c r="C16" s="26" t="s">
        <v>167</v>
      </c>
      <c r="D16" s="28" t="s">
        <v>1</v>
      </c>
      <c r="E16" s="116" t="s">
        <v>41</v>
      </c>
      <c r="F16" s="38">
        <v>141</v>
      </c>
      <c r="G16" s="38">
        <v>141</v>
      </c>
      <c r="H16" s="38">
        <v>141</v>
      </c>
      <c r="I16" s="39">
        <f t="shared" si="4"/>
        <v>100</v>
      </c>
      <c r="J16" s="38">
        <f t="shared" si="1"/>
        <v>0</v>
      </c>
    </row>
    <row r="17" spans="1:10" ht="15.75">
      <c r="A17" s="22"/>
      <c r="B17" s="16" t="s">
        <v>261</v>
      </c>
      <c r="C17" s="23"/>
      <c r="D17" s="18"/>
      <c r="E17" s="143" t="s">
        <v>62</v>
      </c>
      <c r="F17" s="14">
        <f aca="true" t="shared" si="5" ref="F17:H20">F18</f>
        <v>1348.6</v>
      </c>
      <c r="G17" s="14">
        <f t="shared" si="5"/>
        <v>1348.6</v>
      </c>
      <c r="H17" s="14">
        <f t="shared" si="5"/>
        <v>1348.6</v>
      </c>
      <c r="I17" s="39">
        <f t="shared" si="4"/>
        <v>100</v>
      </c>
      <c r="J17" s="38">
        <f t="shared" si="1"/>
        <v>0</v>
      </c>
    </row>
    <row r="18" spans="1:10" ht="47.25">
      <c r="A18" s="22"/>
      <c r="B18" s="16" t="s">
        <v>261</v>
      </c>
      <c r="C18" s="18" t="s">
        <v>116</v>
      </c>
      <c r="D18" s="18"/>
      <c r="E18" s="101" t="s">
        <v>246</v>
      </c>
      <c r="F18" s="14">
        <f t="shared" si="5"/>
        <v>1348.6</v>
      </c>
      <c r="G18" s="14">
        <f t="shared" si="5"/>
        <v>1348.6</v>
      </c>
      <c r="H18" s="14">
        <f t="shared" si="5"/>
        <v>1348.6</v>
      </c>
      <c r="I18" s="39">
        <f t="shared" si="4"/>
        <v>100</v>
      </c>
      <c r="J18" s="38">
        <f t="shared" si="1"/>
        <v>0</v>
      </c>
    </row>
    <row r="19" spans="1:10" ht="78.75">
      <c r="A19" s="22"/>
      <c r="B19" s="16" t="s">
        <v>261</v>
      </c>
      <c r="C19" s="20" t="s">
        <v>131</v>
      </c>
      <c r="D19" s="17"/>
      <c r="E19" s="144" t="s">
        <v>262</v>
      </c>
      <c r="F19" s="14">
        <f t="shared" si="5"/>
        <v>1348.6</v>
      </c>
      <c r="G19" s="14">
        <f t="shared" si="5"/>
        <v>1348.6</v>
      </c>
      <c r="H19" s="14">
        <f t="shared" si="5"/>
        <v>1348.6</v>
      </c>
      <c r="I19" s="39">
        <f t="shared" si="4"/>
        <v>100</v>
      </c>
      <c r="J19" s="38">
        <f t="shared" si="1"/>
        <v>0</v>
      </c>
    </row>
    <row r="20" spans="1:10" ht="63">
      <c r="A20" s="22"/>
      <c r="B20" s="16" t="s">
        <v>261</v>
      </c>
      <c r="C20" s="52" t="s">
        <v>132</v>
      </c>
      <c r="D20" s="17"/>
      <c r="E20" s="139" t="s">
        <v>263</v>
      </c>
      <c r="F20" s="38">
        <f t="shared" si="5"/>
        <v>1348.6</v>
      </c>
      <c r="G20" s="38">
        <f t="shared" si="5"/>
        <v>1348.6</v>
      </c>
      <c r="H20" s="38">
        <f t="shared" si="5"/>
        <v>1348.6</v>
      </c>
      <c r="I20" s="39">
        <f t="shared" si="4"/>
        <v>100</v>
      </c>
      <c r="J20" s="38">
        <f t="shared" si="1"/>
        <v>0</v>
      </c>
    </row>
    <row r="21" spans="1:10" ht="47.25">
      <c r="A21" s="22"/>
      <c r="B21" s="16" t="s">
        <v>261</v>
      </c>
      <c r="C21" s="52" t="s">
        <v>133</v>
      </c>
      <c r="D21" s="16"/>
      <c r="E21" s="145" t="s">
        <v>264</v>
      </c>
      <c r="F21" s="38">
        <f>F22+F23</f>
        <v>1348.6</v>
      </c>
      <c r="G21" s="38">
        <f>G22+G23</f>
        <v>1348.6</v>
      </c>
      <c r="H21" s="38">
        <f>H22+H23</f>
        <v>1348.6</v>
      </c>
      <c r="I21" s="39">
        <f t="shared" si="4"/>
        <v>100</v>
      </c>
      <c r="J21" s="38">
        <f t="shared" si="1"/>
        <v>0</v>
      </c>
    </row>
    <row r="22" spans="1:10" ht="94.5">
      <c r="A22" s="22"/>
      <c r="B22" s="16" t="s">
        <v>261</v>
      </c>
      <c r="C22" s="23" t="s">
        <v>133</v>
      </c>
      <c r="D22" s="18" t="s">
        <v>0</v>
      </c>
      <c r="E22" s="143" t="s">
        <v>40</v>
      </c>
      <c r="F22" s="14">
        <v>1191.1</v>
      </c>
      <c r="G22" s="14">
        <v>1191.1</v>
      </c>
      <c r="H22" s="14">
        <v>1191.1</v>
      </c>
      <c r="I22" s="39">
        <f t="shared" si="4"/>
        <v>100</v>
      </c>
      <c r="J22" s="38">
        <f t="shared" si="1"/>
        <v>0</v>
      </c>
    </row>
    <row r="23" spans="1:10" ht="47.25">
      <c r="A23" s="22"/>
      <c r="B23" s="16" t="s">
        <v>261</v>
      </c>
      <c r="C23" s="18" t="s">
        <v>133</v>
      </c>
      <c r="D23" s="18" t="s">
        <v>1</v>
      </c>
      <c r="E23" s="84" t="s">
        <v>41</v>
      </c>
      <c r="F23" s="14">
        <v>157.5</v>
      </c>
      <c r="G23" s="14">
        <v>157.5</v>
      </c>
      <c r="H23" s="14">
        <v>157.5</v>
      </c>
      <c r="I23" s="39">
        <f t="shared" si="4"/>
        <v>100</v>
      </c>
      <c r="J23" s="38">
        <f t="shared" si="1"/>
        <v>0</v>
      </c>
    </row>
    <row r="24" spans="1:10" ht="31.5">
      <c r="A24" s="29" t="s">
        <v>67</v>
      </c>
      <c r="B24" s="29"/>
      <c r="C24" s="29"/>
      <c r="D24" s="29"/>
      <c r="E24" s="146" t="s">
        <v>68</v>
      </c>
      <c r="F24" s="13">
        <f>F25+F92+F105+F123+F163+F170+F183+F191</f>
        <v>68160.20000000001</v>
      </c>
      <c r="G24" s="13">
        <f>G25+G92+G105+G123+G163+G170+G183+G191</f>
        <v>68160.20000000001</v>
      </c>
      <c r="H24" s="13">
        <f>H25+H92+H105+H123+H163+H170+H183+H191</f>
        <v>68160.20000000001</v>
      </c>
      <c r="I24" s="39">
        <f t="shared" si="4"/>
        <v>100</v>
      </c>
      <c r="J24" s="38">
        <f aca="true" t="shared" si="6" ref="J24:J141">H24-G24</f>
        <v>0</v>
      </c>
    </row>
    <row r="25" spans="1:10" ht="15.75">
      <c r="A25" s="29"/>
      <c r="B25" s="29" t="s">
        <v>643</v>
      </c>
      <c r="C25" s="29"/>
      <c r="D25" s="29"/>
      <c r="E25" s="102" t="s">
        <v>66</v>
      </c>
      <c r="F25" s="13">
        <f>F26+F39+F59</f>
        <v>37600.600000000006</v>
      </c>
      <c r="G25" s="13">
        <f>G26+G39+G59</f>
        <v>37600.600000000006</v>
      </c>
      <c r="H25" s="13">
        <f>H26+H39+H59</f>
        <v>37600.600000000006</v>
      </c>
      <c r="I25" s="39">
        <f t="shared" si="4"/>
        <v>100</v>
      </c>
      <c r="J25" s="38">
        <f t="shared" si="6"/>
        <v>0</v>
      </c>
    </row>
    <row r="26" spans="1:10" ht="63">
      <c r="A26" s="29"/>
      <c r="B26" s="29" t="s">
        <v>642</v>
      </c>
      <c r="C26" s="19"/>
      <c r="D26" s="19"/>
      <c r="E26" s="147" t="s">
        <v>69</v>
      </c>
      <c r="F26" s="13">
        <f aca="true" t="shared" si="7" ref="F26:H37">F27</f>
        <v>2393.7000000000003</v>
      </c>
      <c r="G26" s="13">
        <f t="shared" si="7"/>
        <v>2393.7000000000003</v>
      </c>
      <c r="H26" s="13">
        <f t="shared" si="7"/>
        <v>2393.7000000000003</v>
      </c>
      <c r="I26" s="39">
        <f t="shared" si="4"/>
        <v>100</v>
      </c>
      <c r="J26" s="38">
        <f t="shared" si="6"/>
        <v>0</v>
      </c>
    </row>
    <row r="27" spans="1:10" ht="15.75">
      <c r="A27" s="22"/>
      <c r="B27" s="29" t="s">
        <v>642</v>
      </c>
      <c r="C27" s="23" t="s">
        <v>56</v>
      </c>
      <c r="D27" s="18"/>
      <c r="E27" s="143" t="s">
        <v>9</v>
      </c>
      <c r="F27" s="14">
        <f t="shared" si="7"/>
        <v>2393.7000000000003</v>
      </c>
      <c r="G27" s="14">
        <f t="shared" si="7"/>
        <v>2393.7000000000003</v>
      </c>
      <c r="H27" s="14">
        <f t="shared" si="7"/>
        <v>2393.7000000000003</v>
      </c>
      <c r="I27" s="39">
        <f t="shared" si="4"/>
        <v>100</v>
      </c>
      <c r="J27" s="38">
        <f t="shared" si="6"/>
        <v>0</v>
      </c>
    </row>
    <row r="28" spans="1:10" ht="63">
      <c r="A28" s="22"/>
      <c r="B28" s="29" t="s">
        <v>642</v>
      </c>
      <c r="C28" s="148" t="s">
        <v>47</v>
      </c>
      <c r="D28" s="18"/>
      <c r="E28" s="139" t="s">
        <v>46</v>
      </c>
      <c r="F28" s="14">
        <f>F29+F31+F33+F35+F37</f>
        <v>2393.7000000000003</v>
      </c>
      <c r="G28" s="14">
        <f>G29+G31+G33+G35+G37</f>
        <v>2393.7000000000003</v>
      </c>
      <c r="H28" s="14">
        <f>H29+H31+H33+H35+H37</f>
        <v>2393.7000000000003</v>
      </c>
      <c r="I28" s="39">
        <f t="shared" si="4"/>
        <v>100</v>
      </c>
      <c r="J28" s="38">
        <f t="shared" si="6"/>
        <v>0</v>
      </c>
    </row>
    <row r="29" spans="1:10" ht="15.75">
      <c r="A29" s="22"/>
      <c r="B29" s="29" t="s">
        <v>642</v>
      </c>
      <c r="C29" s="148" t="s">
        <v>48</v>
      </c>
      <c r="D29" s="16"/>
      <c r="E29" s="140" t="s">
        <v>10</v>
      </c>
      <c r="F29" s="14">
        <f t="shared" si="7"/>
        <v>107.2</v>
      </c>
      <c r="G29" s="14">
        <f t="shared" si="7"/>
        <v>107.2</v>
      </c>
      <c r="H29" s="14">
        <f t="shared" si="7"/>
        <v>107.2</v>
      </c>
      <c r="I29" s="39">
        <f aca="true" t="shared" si="8" ref="I29:I44">H29/G29*100</f>
        <v>100</v>
      </c>
      <c r="J29" s="38">
        <f t="shared" si="6"/>
        <v>0</v>
      </c>
    </row>
    <row r="30" spans="1:10" ht="94.5">
      <c r="A30" s="22"/>
      <c r="B30" s="29" t="s">
        <v>642</v>
      </c>
      <c r="C30" s="148" t="s">
        <v>48</v>
      </c>
      <c r="D30" s="30">
        <v>100</v>
      </c>
      <c r="E30" s="116" t="s">
        <v>40</v>
      </c>
      <c r="F30" s="38">
        <v>107.2</v>
      </c>
      <c r="G30" s="38">
        <v>107.2</v>
      </c>
      <c r="H30" s="38">
        <v>107.2</v>
      </c>
      <c r="I30" s="39">
        <f t="shared" si="8"/>
        <v>100</v>
      </c>
      <c r="J30" s="38">
        <f t="shared" si="6"/>
        <v>0</v>
      </c>
    </row>
    <row r="31" spans="1:10" ht="31.5">
      <c r="A31" s="22"/>
      <c r="B31" s="29" t="s">
        <v>642</v>
      </c>
      <c r="C31" s="149" t="s">
        <v>92</v>
      </c>
      <c r="D31" s="150"/>
      <c r="E31" s="138" t="s">
        <v>542</v>
      </c>
      <c r="F31" s="14">
        <f t="shared" si="7"/>
        <v>1497.7</v>
      </c>
      <c r="G31" s="14">
        <f t="shared" si="7"/>
        <v>1497.7</v>
      </c>
      <c r="H31" s="14">
        <f t="shared" si="7"/>
        <v>1497.7</v>
      </c>
      <c r="I31" s="39">
        <f t="shared" si="8"/>
        <v>100</v>
      </c>
      <c r="J31" s="38">
        <f t="shared" si="6"/>
        <v>0</v>
      </c>
    </row>
    <row r="32" spans="1:10" ht="94.5">
      <c r="A32" s="22"/>
      <c r="B32" s="29" t="s">
        <v>642</v>
      </c>
      <c r="C32" s="149" t="s">
        <v>92</v>
      </c>
      <c r="D32" s="30">
        <v>100</v>
      </c>
      <c r="E32" s="116" t="s">
        <v>40</v>
      </c>
      <c r="F32" s="38">
        <v>1497.7</v>
      </c>
      <c r="G32" s="38">
        <v>1497.7</v>
      </c>
      <c r="H32" s="38">
        <v>1497.7</v>
      </c>
      <c r="I32" s="39">
        <f t="shared" si="8"/>
        <v>100</v>
      </c>
      <c r="J32" s="38">
        <f t="shared" si="6"/>
        <v>0</v>
      </c>
    </row>
    <row r="33" spans="1:10" ht="15.75">
      <c r="A33" s="22"/>
      <c r="B33" s="29" t="s">
        <v>642</v>
      </c>
      <c r="C33" s="149" t="s">
        <v>544</v>
      </c>
      <c r="D33" s="150"/>
      <c r="E33" s="138" t="s">
        <v>545</v>
      </c>
      <c r="F33" s="14">
        <f t="shared" si="7"/>
        <v>510.3</v>
      </c>
      <c r="G33" s="14">
        <f t="shared" si="7"/>
        <v>510.3</v>
      </c>
      <c r="H33" s="14">
        <f t="shared" si="7"/>
        <v>510.3</v>
      </c>
      <c r="I33" s="39">
        <f t="shared" si="8"/>
        <v>100</v>
      </c>
      <c r="J33" s="38">
        <f t="shared" si="6"/>
        <v>0</v>
      </c>
    </row>
    <row r="34" spans="1:10" ht="94.5">
      <c r="A34" s="22"/>
      <c r="B34" s="29" t="s">
        <v>642</v>
      </c>
      <c r="C34" s="149" t="s">
        <v>544</v>
      </c>
      <c r="D34" s="30">
        <v>100</v>
      </c>
      <c r="E34" s="116" t="s">
        <v>40</v>
      </c>
      <c r="F34" s="38">
        <v>510.3</v>
      </c>
      <c r="G34" s="38">
        <v>510.3</v>
      </c>
      <c r="H34" s="38">
        <v>510.3</v>
      </c>
      <c r="I34" s="39">
        <f t="shared" si="8"/>
        <v>100</v>
      </c>
      <c r="J34" s="38">
        <f t="shared" si="6"/>
        <v>0</v>
      </c>
    </row>
    <row r="35" spans="1:10" ht="31.5">
      <c r="A35" s="22"/>
      <c r="B35" s="29" t="s">
        <v>642</v>
      </c>
      <c r="C35" s="149" t="s">
        <v>546</v>
      </c>
      <c r="D35" s="150"/>
      <c r="E35" s="138" t="s">
        <v>547</v>
      </c>
      <c r="F35" s="14">
        <f t="shared" si="7"/>
        <v>94.5</v>
      </c>
      <c r="G35" s="14">
        <f t="shared" si="7"/>
        <v>94.5</v>
      </c>
      <c r="H35" s="14">
        <f t="shared" si="7"/>
        <v>94.5</v>
      </c>
      <c r="I35" s="39">
        <f t="shared" si="8"/>
        <v>100</v>
      </c>
      <c r="J35" s="38">
        <f t="shared" si="6"/>
        <v>0</v>
      </c>
    </row>
    <row r="36" spans="1:10" ht="94.5">
      <c r="A36" s="22"/>
      <c r="B36" s="29" t="s">
        <v>642</v>
      </c>
      <c r="C36" s="149" t="s">
        <v>546</v>
      </c>
      <c r="D36" s="30">
        <v>100</v>
      </c>
      <c r="E36" s="116" t="s">
        <v>40</v>
      </c>
      <c r="F36" s="38">
        <v>94.5</v>
      </c>
      <c r="G36" s="38">
        <v>94.5</v>
      </c>
      <c r="H36" s="38">
        <v>94.5</v>
      </c>
      <c r="I36" s="39">
        <f t="shared" si="8"/>
        <v>100</v>
      </c>
      <c r="J36" s="38">
        <f t="shared" si="6"/>
        <v>0</v>
      </c>
    </row>
    <row r="37" spans="1:10" ht="31.5">
      <c r="A37" s="22"/>
      <c r="B37" s="29" t="s">
        <v>642</v>
      </c>
      <c r="C37" s="149" t="s">
        <v>550</v>
      </c>
      <c r="D37" s="150"/>
      <c r="E37" s="138" t="s">
        <v>551</v>
      </c>
      <c r="F37" s="14">
        <f t="shared" si="7"/>
        <v>184</v>
      </c>
      <c r="G37" s="14">
        <f t="shared" si="7"/>
        <v>184</v>
      </c>
      <c r="H37" s="14">
        <f t="shared" si="7"/>
        <v>184</v>
      </c>
      <c r="I37" s="39">
        <f t="shared" si="8"/>
        <v>100</v>
      </c>
      <c r="J37" s="38">
        <f t="shared" si="6"/>
        <v>0</v>
      </c>
    </row>
    <row r="38" spans="1:10" ht="94.5">
      <c r="A38" s="22"/>
      <c r="B38" s="29" t="s">
        <v>642</v>
      </c>
      <c r="C38" s="149" t="s">
        <v>550</v>
      </c>
      <c r="D38" s="30">
        <v>100</v>
      </c>
      <c r="E38" s="116" t="s">
        <v>40</v>
      </c>
      <c r="F38" s="38">
        <v>184</v>
      </c>
      <c r="G38" s="38">
        <v>184</v>
      </c>
      <c r="H38" s="38">
        <v>184</v>
      </c>
      <c r="I38" s="39">
        <f t="shared" si="8"/>
        <v>100</v>
      </c>
      <c r="J38" s="38">
        <f t="shared" si="6"/>
        <v>0</v>
      </c>
    </row>
    <row r="39" spans="1:10" ht="94.5">
      <c r="A39" s="22"/>
      <c r="B39" s="29" t="s">
        <v>641</v>
      </c>
      <c r="C39" s="151"/>
      <c r="D39" s="152"/>
      <c r="E39" s="52" t="s">
        <v>70</v>
      </c>
      <c r="F39" s="14">
        <f>F40+F46</f>
        <v>24136.500000000004</v>
      </c>
      <c r="G39" s="14">
        <f>G40+G46</f>
        <v>24136.500000000004</v>
      </c>
      <c r="H39" s="14">
        <f>H40+H46</f>
        <v>24136.500000000004</v>
      </c>
      <c r="I39" s="39">
        <f t="shared" si="8"/>
        <v>100</v>
      </c>
      <c r="J39" s="38">
        <f t="shared" si="6"/>
        <v>0</v>
      </c>
    </row>
    <row r="40" spans="1:10" ht="47.25">
      <c r="A40" s="22"/>
      <c r="B40" s="29" t="s">
        <v>641</v>
      </c>
      <c r="C40" s="18" t="s">
        <v>94</v>
      </c>
      <c r="D40" s="18"/>
      <c r="E40" s="139" t="s">
        <v>388</v>
      </c>
      <c r="F40" s="14">
        <f aca="true" t="shared" si="9" ref="F40:H43">F41</f>
        <v>32.5</v>
      </c>
      <c r="G40" s="14">
        <f t="shared" si="9"/>
        <v>32.5</v>
      </c>
      <c r="H40" s="14">
        <f t="shared" si="9"/>
        <v>32.5</v>
      </c>
      <c r="I40" s="39">
        <f t="shared" si="8"/>
        <v>100</v>
      </c>
      <c r="J40" s="38">
        <f t="shared" si="6"/>
        <v>0</v>
      </c>
    </row>
    <row r="41" spans="1:10" ht="157.5">
      <c r="A41" s="22"/>
      <c r="B41" s="29" t="s">
        <v>641</v>
      </c>
      <c r="C41" s="18" t="s">
        <v>172</v>
      </c>
      <c r="D41" s="22"/>
      <c r="E41" s="153" t="s">
        <v>693</v>
      </c>
      <c r="F41" s="14">
        <f t="shared" si="9"/>
        <v>32.5</v>
      </c>
      <c r="G41" s="14">
        <f t="shared" si="9"/>
        <v>32.5</v>
      </c>
      <c r="H41" s="14">
        <f t="shared" si="9"/>
        <v>32.5</v>
      </c>
      <c r="I41" s="39">
        <f t="shared" si="8"/>
        <v>100</v>
      </c>
      <c r="J41" s="38">
        <f t="shared" si="6"/>
        <v>0</v>
      </c>
    </row>
    <row r="42" spans="1:10" ht="110.25">
      <c r="A42" s="22"/>
      <c r="B42" s="29" t="s">
        <v>641</v>
      </c>
      <c r="C42" s="18" t="s">
        <v>174</v>
      </c>
      <c r="D42" s="22"/>
      <c r="E42" s="139" t="s">
        <v>175</v>
      </c>
      <c r="F42" s="14">
        <f t="shared" si="9"/>
        <v>32.5</v>
      </c>
      <c r="G42" s="14">
        <f t="shared" si="9"/>
        <v>32.5</v>
      </c>
      <c r="H42" s="14">
        <f t="shared" si="9"/>
        <v>32.5</v>
      </c>
      <c r="I42" s="39">
        <f t="shared" si="8"/>
        <v>100</v>
      </c>
      <c r="J42" s="38">
        <f t="shared" si="6"/>
        <v>0</v>
      </c>
    </row>
    <row r="43" spans="1:10" ht="110.25">
      <c r="A43" s="22"/>
      <c r="B43" s="29" t="s">
        <v>641</v>
      </c>
      <c r="C43" s="18" t="s">
        <v>176</v>
      </c>
      <c r="D43" s="152"/>
      <c r="E43" s="22" t="s">
        <v>177</v>
      </c>
      <c r="F43" s="14">
        <f t="shared" si="9"/>
        <v>32.5</v>
      </c>
      <c r="G43" s="14">
        <f t="shared" si="9"/>
        <v>32.5</v>
      </c>
      <c r="H43" s="14">
        <f t="shared" si="9"/>
        <v>32.5</v>
      </c>
      <c r="I43" s="39">
        <f t="shared" si="8"/>
        <v>100</v>
      </c>
      <c r="J43" s="38">
        <f t="shared" si="6"/>
        <v>0</v>
      </c>
    </row>
    <row r="44" spans="1:10" ht="94.5">
      <c r="A44" s="22"/>
      <c r="B44" s="29" t="s">
        <v>641</v>
      </c>
      <c r="C44" s="18" t="s">
        <v>176</v>
      </c>
      <c r="D44" s="152">
        <v>100</v>
      </c>
      <c r="E44" s="116" t="s">
        <v>40</v>
      </c>
      <c r="F44" s="38">
        <v>32.5</v>
      </c>
      <c r="G44" s="38">
        <v>32.5</v>
      </c>
      <c r="H44" s="38">
        <v>32.5</v>
      </c>
      <c r="I44" s="39">
        <f t="shared" si="8"/>
        <v>100</v>
      </c>
      <c r="J44" s="38">
        <f t="shared" si="6"/>
        <v>0</v>
      </c>
    </row>
    <row r="45" spans="1:10" ht="15.75">
      <c r="A45" s="22"/>
      <c r="B45" s="29" t="s">
        <v>641</v>
      </c>
      <c r="C45" s="23" t="s">
        <v>56</v>
      </c>
      <c r="D45" s="18"/>
      <c r="E45" s="143" t="s">
        <v>9</v>
      </c>
      <c r="F45" s="38">
        <f>F46</f>
        <v>24104.000000000004</v>
      </c>
      <c r="G45" s="38">
        <f>G46</f>
        <v>24104.000000000004</v>
      </c>
      <c r="H45" s="38">
        <f>H46</f>
        <v>24104.000000000004</v>
      </c>
      <c r="I45" s="39">
        <f aca="true" t="shared" si="10" ref="I45:I58">H45/G45*100</f>
        <v>100</v>
      </c>
      <c r="J45" s="38">
        <f t="shared" si="6"/>
        <v>0</v>
      </c>
    </row>
    <row r="46" spans="1:10" ht="63">
      <c r="A46" s="22"/>
      <c r="B46" s="29" t="s">
        <v>641</v>
      </c>
      <c r="C46" s="148" t="s">
        <v>47</v>
      </c>
      <c r="D46" s="18"/>
      <c r="E46" s="139" t="s">
        <v>46</v>
      </c>
      <c r="F46" s="14">
        <f>F47+F51+F54+F57</f>
        <v>24104.000000000004</v>
      </c>
      <c r="G46" s="14">
        <f>G47+G51+G54+G57</f>
        <v>24104.000000000004</v>
      </c>
      <c r="H46" s="14">
        <f>H47+H51+H54+H57</f>
        <v>24104.000000000004</v>
      </c>
      <c r="I46" s="39">
        <f t="shared" si="10"/>
        <v>100</v>
      </c>
      <c r="J46" s="38">
        <f t="shared" si="6"/>
        <v>0</v>
      </c>
    </row>
    <row r="47" spans="1:10" ht="47.25">
      <c r="A47" s="22"/>
      <c r="B47" s="29" t="s">
        <v>641</v>
      </c>
      <c r="C47" s="18" t="s">
        <v>98</v>
      </c>
      <c r="D47" s="18"/>
      <c r="E47" s="138" t="s">
        <v>264</v>
      </c>
      <c r="F47" s="14">
        <f>F48+F49+F50</f>
        <v>23276.4</v>
      </c>
      <c r="G47" s="14">
        <f>G48+G49+G50</f>
        <v>23276.4</v>
      </c>
      <c r="H47" s="14">
        <f>H48+H49+H50</f>
        <v>23276.4</v>
      </c>
      <c r="I47" s="39">
        <f t="shared" si="10"/>
        <v>100</v>
      </c>
      <c r="J47" s="38">
        <f t="shared" si="6"/>
        <v>0</v>
      </c>
    </row>
    <row r="48" spans="1:10" ht="94.5">
      <c r="A48" s="22"/>
      <c r="B48" s="29" t="s">
        <v>641</v>
      </c>
      <c r="C48" s="18" t="s">
        <v>98</v>
      </c>
      <c r="D48" s="16" t="s">
        <v>0</v>
      </c>
      <c r="E48" s="116" t="s">
        <v>40</v>
      </c>
      <c r="F48" s="154">
        <v>20023.5</v>
      </c>
      <c r="G48" s="154">
        <v>20023.5</v>
      </c>
      <c r="H48" s="154">
        <v>20023.5</v>
      </c>
      <c r="I48" s="39">
        <f t="shared" si="10"/>
        <v>100</v>
      </c>
      <c r="J48" s="38">
        <f t="shared" si="6"/>
        <v>0</v>
      </c>
    </row>
    <row r="49" spans="1:10" ht="47.25">
      <c r="A49" s="22"/>
      <c r="B49" s="29" t="s">
        <v>641</v>
      </c>
      <c r="C49" s="18" t="s">
        <v>98</v>
      </c>
      <c r="D49" s="16" t="s">
        <v>1</v>
      </c>
      <c r="E49" s="116" t="s">
        <v>41</v>
      </c>
      <c r="F49" s="154">
        <v>3162</v>
      </c>
      <c r="G49" s="154">
        <v>3162</v>
      </c>
      <c r="H49" s="154">
        <v>3162</v>
      </c>
      <c r="I49" s="39">
        <f t="shared" si="10"/>
        <v>100</v>
      </c>
      <c r="J49" s="38">
        <f t="shared" si="6"/>
        <v>0</v>
      </c>
    </row>
    <row r="50" spans="1:10" ht="15.75">
      <c r="A50" s="22"/>
      <c r="B50" s="29" t="s">
        <v>641</v>
      </c>
      <c r="C50" s="18" t="s">
        <v>98</v>
      </c>
      <c r="D50" s="16" t="s">
        <v>6</v>
      </c>
      <c r="E50" s="155" t="s">
        <v>7</v>
      </c>
      <c r="F50" s="156">
        <v>90.9</v>
      </c>
      <c r="G50" s="156">
        <v>90.9</v>
      </c>
      <c r="H50" s="156">
        <v>90.9</v>
      </c>
      <c r="I50" s="39">
        <f t="shared" si="10"/>
        <v>100</v>
      </c>
      <c r="J50" s="38">
        <f t="shared" si="6"/>
        <v>0</v>
      </c>
    </row>
    <row r="51" spans="1:10" ht="47.25">
      <c r="A51" s="22"/>
      <c r="B51" s="29" t="s">
        <v>641</v>
      </c>
      <c r="C51" s="20" t="s">
        <v>178</v>
      </c>
      <c r="D51" s="30"/>
      <c r="E51" s="140" t="s">
        <v>45</v>
      </c>
      <c r="F51" s="14">
        <f>F52+F53</f>
        <v>711.9</v>
      </c>
      <c r="G51" s="14">
        <f>G52+G53</f>
        <v>711.9</v>
      </c>
      <c r="H51" s="14">
        <f>H52+H53</f>
        <v>711.9</v>
      </c>
      <c r="I51" s="39">
        <f t="shared" si="10"/>
        <v>100</v>
      </c>
      <c r="J51" s="38">
        <f t="shared" si="6"/>
        <v>0</v>
      </c>
    </row>
    <row r="52" spans="1:10" ht="94.5">
      <c r="A52" s="22"/>
      <c r="B52" s="29" t="s">
        <v>641</v>
      </c>
      <c r="C52" s="20" t="s">
        <v>178</v>
      </c>
      <c r="D52" s="30">
        <v>100</v>
      </c>
      <c r="E52" s="116" t="s">
        <v>40</v>
      </c>
      <c r="F52" s="38">
        <v>703.8</v>
      </c>
      <c r="G52" s="38">
        <v>703.8</v>
      </c>
      <c r="H52" s="38">
        <v>703.8</v>
      </c>
      <c r="I52" s="39">
        <f t="shared" si="10"/>
        <v>100</v>
      </c>
      <c r="J52" s="38">
        <f t="shared" si="6"/>
        <v>0</v>
      </c>
    </row>
    <row r="53" spans="1:10" ht="47.25">
      <c r="A53" s="22"/>
      <c r="B53" s="29" t="s">
        <v>641</v>
      </c>
      <c r="C53" s="20" t="s">
        <v>178</v>
      </c>
      <c r="D53" s="30">
        <v>200</v>
      </c>
      <c r="E53" s="116" t="s">
        <v>41</v>
      </c>
      <c r="F53" s="38">
        <v>8.1</v>
      </c>
      <c r="G53" s="38">
        <v>8.1</v>
      </c>
      <c r="H53" s="38">
        <v>8.1</v>
      </c>
      <c r="I53" s="39">
        <f t="shared" si="10"/>
        <v>100</v>
      </c>
      <c r="J53" s="38">
        <f t="shared" si="6"/>
        <v>0</v>
      </c>
    </row>
    <row r="54" spans="1:10" ht="78.75">
      <c r="A54" s="22"/>
      <c r="B54" s="29" t="s">
        <v>641</v>
      </c>
      <c r="C54" s="20" t="s">
        <v>179</v>
      </c>
      <c r="D54" s="30"/>
      <c r="E54" s="144" t="s">
        <v>213</v>
      </c>
      <c r="F54" s="14">
        <f>F55+F56</f>
        <v>115</v>
      </c>
      <c r="G54" s="14">
        <f>G55+G56</f>
        <v>115</v>
      </c>
      <c r="H54" s="14">
        <f>H55+H56</f>
        <v>115</v>
      </c>
      <c r="I54" s="39">
        <f t="shared" si="10"/>
        <v>100</v>
      </c>
      <c r="J54" s="38">
        <f t="shared" si="6"/>
        <v>0</v>
      </c>
    </row>
    <row r="55" spans="1:10" ht="94.5">
      <c r="A55" s="22"/>
      <c r="B55" s="29" t="s">
        <v>641</v>
      </c>
      <c r="C55" s="20" t="s">
        <v>179</v>
      </c>
      <c r="D55" s="30">
        <v>100</v>
      </c>
      <c r="E55" s="116" t="s">
        <v>40</v>
      </c>
      <c r="F55" s="38">
        <v>92.5</v>
      </c>
      <c r="G55" s="38">
        <v>92.5</v>
      </c>
      <c r="H55" s="38">
        <v>92.5</v>
      </c>
      <c r="I55" s="39">
        <f t="shared" si="10"/>
        <v>100</v>
      </c>
      <c r="J55" s="38">
        <f t="shared" si="6"/>
        <v>0</v>
      </c>
    </row>
    <row r="56" spans="1:10" ht="47.25">
      <c r="A56" s="22"/>
      <c r="B56" s="29" t="s">
        <v>641</v>
      </c>
      <c r="C56" s="20" t="s">
        <v>179</v>
      </c>
      <c r="D56" s="30">
        <v>200</v>
      </c>
      <c r="E56" s="116" t="s">
        <v>41</v>
      </c>
      <c r="F56" s="38">
        <v>22.5</v>
      </c>
      <c r="G56" s="38">
        <v>22.5</v>
      </c>
      <c r="H56" s="38">
        <v>22.5</v>
      </c>
      <c r="I56" s="39">
        <f t="shared" si="10"/>
        <v>100</v>
      </c>
      <c r="J56" s="38">
        <f t="shared" si="6"/>
        <v>0</v>
      </c>
    </row>
    <row r="57" spans="1:10" ht="31.5">
      <c r="A57" s="22"/>
      <c r="B57" s="29" t="s">
        <v>641</v>
      </c>
      <c r="C57" s="20" t="s">
        <v>180</v>
      </c>
      <c r="D57" s="16"/>
      <c r="E57" s="157" t="s">
        <v>16</v>
      </c>
      <c r="F57" s="38">
        <f>F58</f>
        <v>0.7</v>
      </c>
      <c r="G57" s="38">
        <f>G58</f>
        <v>0.7</v>
      </c>
      <c r="H57" s="38">
        <f>H58</f>
        <v>0.7</v>
      </c>
      <c r="I57" s="39">
        <f t="shared" si="10"/>
        <v>100</v>
      </c>
      <c r="J57" s="38">
        <f t="shared" si="6"/>
        <v>0</v>
      </c>
    </row>
    <row r="58" spans="1:10" ht="47.25">
      <c r="A58" s="22"/>
      <c r="B58" s="29" t="s">
        <v>641</v>
      </c>
      <c r="C58" s="20" t="s">
        <v>180</v>
      </c>
      <c r="D58" s="16" t="s">
        <v>1</v>
      </c>
      <c r="E58" s="116" t="s">
        <v>41</v>
      </c>
      <c r="F58" s="38">
        <v>0.7</v>
      </c>
      <c r="G58" s="38">
        <v>0.7</v>
      </c>
      <c r="H58" s="38">
        <v>0.7</v>
      </c>
      <c r="I58" s="39">
        <f t="shared" si="10"/>
        <v>100</v>
      </c>
      <c r="J58" s="38">
        <f t="shared" si="6"/>
        <v>0</v>
      </c>
    </row>
    <row r="59" spans="1:10" ht="15.75">
      <c r="A59" s="22"/>
      <c r="B59" s="29" t="s">
        <v>637</v>
      </c>
      <c r="C59" s="151"/>
      <c r="D59" s="29"/>
      <c r="E59" s="147" t="s">
        <v>71</v>
      </c>
      <c r="F59" s="13">
        <f>F65+F60+F80+F75</f>
        <v>11070.4</v>
      </c>
      <c r="G59" s="13">
        <f>G65+G60+G80+G75</f>
        <v>11070.4</v>
      </c>
      <c r="H59" s="13">
        <f>H65+H60+H80+H75</f>
        <v>11070.4</v>
      </c>
      <c r="I59" s="39">
        <f aca="true" t="shared" si="11" ref="I59:I64">H59/G59*100</f>
        <v>100</v>
      </c>
      <c r="J59" s="38">
        <f t="shared" si="6"/>
        <v>0</v>
      </c>
    </row>
    <row r="60" spans="1:10" ht="47.25">
      <c r="A60" s="22"/>
      <c r="B60" s="29" t="s">
        <v>637</v>
      </c>
      <c r="C60" s="16" t="s">
        <v>94</v>
      </c>
      <c r="D60" s="17"/>
      <c r="E60" s="138" t="s">
        <v>388</v>
      </c>
      <c r="F60" s="14">
        <f>F61</f>
        <v>340.9</v>
      </c>
      <c r="G60" s="14">
        <f>G61</f>
        <v>340.9</v>
      </c>
      <c r="H60" s="14">
        <f>H61</f>
        <v>340.9</v>
      </c>
      <c r="I60" s="39">
        <f t="shared" si="11"/>
        <v>100</v>
      </c>
      <c r="J60" s="38">
        <f t="shared" si="6"/>
        <v>0</v>
      </c>
    </row>
    <row r="61" spans="1:10" ht="78.75">
      <c r="A61" s="22"/>
      <c r="B61" s="29" t="s">
        <v>637</v>
      </c>
      <c r="C61" s="16" t="s">
        <v>95</v>
      </c>
      <c r="D61" s="17"/>
      <c r="E61" s="138" t="s">
        <v>389</v>
      </c>
      <c r="F61" s="14">
        <f aca="true" t="shared" si="12" ref="F61:H63">F62</f>
        <v>340.9</v>
      </c>
      <c r="G61" s="14">
        <f t="shared" si="12"/>
        <v>340.9</v>
      </c>
      <c r="H61" s="14">
        <f t="shared" si="12"/>
        <v>340.9</v>
      </c>
      <c r="I61" s="39">
        <f t="shared" si="11"/>
        <v>100</v>
      </c>
      <c r="J61" s="38">
        <f t="shared" si="6"/>
        <v>0</v>
      </c>
    </row>
    <row r="62" spans="1:10" ht="47.25">
      <c r="A62" s="22"/>
      <c r="B62" s="29" t="s">
        <v>637</v>
      </c>
      <c r="C62" s="16" t="s">
        <v>143</v>
      </c>
      <c r="D62" s="16"/>
      <c r="E62" s="138" t="s">
        <v>51</v>
      </c>
      <c r="F62" s="14">
        <f t="shared" si="12"/>
        <v>340.9</v>
      </c>
      <c r="G62" s="14">
        <f t="shared" si="12"/>
        <v>340.9</v>
      </c>
      <c r="H62" s="14">
        <f t="shared" si="12"/>
        <v>340.9</v>
      </c>
      <c r="I62" s="39">
        <f t="shared" si="11"/>
        <v>100</v>
      </c>
      <c r="J62" s="38">
        <f t="shared" si="6"/>
        <v>0</v>
      </c>
    </row>
    <row r="63" spans="1:10" ht="15.75">
      <c r="A63" s="22"/>
      <c r="B63" s="29" t="s">
        <v>637</v>
      </c>
      <c r="C63" s="17" t="s">
        <v>144</v>
      </c>
      <c r="D63" s="16"/>
      <c r="E63" s="138" t="s">
        <v>147</v>
      </c>
      <c r="F63" s="14">
        <f t="shared" si="12"/>
        <v>340.9</v>
      </c>
      <c r="G63" s="14">
        <f t="shared" si="12"/>
        <v>340.9</v>
      </c>
      <c r="H63" s="14">
        <f t="shared" si="12"/>
        <v>340.9</v>
      </c>
      <c r="I63" s="39">
        <f t="shared" si="11"/>
        <v>100</v>
      </c>
      <c r="J63" s="38">
        <f t="shared" si="6"/>
        <v>0</v>
      </c>
    </row>
    <row r="64" spans="1:10" ht="47.25">
      <c r="A64" s="22"/>
      <c r="B64" s="29" t="s">
        <v>637</v>
      </c>
      <c r="C64" s="17" t="s">
        <v>144</v>
      </c>
      <c r="D64" s="16" t="s">
        <v>4</v>
      </c>
      <c r="E64" s="145" t="s">
        <v>5</v>
      </c>
      <c r="F64" s="38">
        <v>340.9</v>
      </c>
      <c r="G64" s="38">
        <v>340.9</v>
      </c>
      <c r="H64" s="38">
        <v>340.9</v>
      </c>
      <c r="I64" s="39">
        <f t="shared" si="11"/>
        <v>100</v>
      </c>
      <c r="J64" s="38">
        <f t="shared" si="6"/>
        <v>0</v>
      </c>
    </row>
    <row r="65" spans="1:10" ht="63">
      <c r="A65" s="22"/>
      <c r="B65" s="29" t="s">
        <v>637</v>
      </c>
      <c r="C65" s="18" t="s">
        <v>442</v>
      </c>
      <c r="D65" s="18"/>
      <c r="E65" s="138" t="s">
        <v>443</v>
      </c>
      <c r="F65" s="14">
        <f aca="true" t="shared" si="13" ref="F65:H66">F66</f>
        <v>3965.7</v>
      </c>
      <c r="G65" s="14">
        <f t="shared" si="13"/>
        <v>3965.7</v>
      </c>
      <c r="H65" s="14">
        <f t="shared" si="13"/>
        <v>3965.7</v>
      </c>
      <c r="I65" s="39">
        <f aca="true" t="shared" si="14" ref="I65:I79">H65/G65*100</f>
        <v>100</v>
      </c>
      <c r="J65" s="38">
        <f t="shared" si="6"/>
        <v>0</v>
      </c>
    </row>
    <row r="66" spans="1:10" ht="63">
      <c r="A66" s="22"/>
      <c r="B66" s="29" t="s">
        <v>637</v>
      </c>
      <c r="C66" s="18" t="s">
        <v>35</v>
      </c>
      <c r="D66" s="16"/>
      <c r="E66" s="138" t="s">
        <v>445</v>
      </c>
      <c r="F66" s="14">
        <f t="shared" si="13"/>
        <v>3965.7</v>
      </c>
      <c r="G66" s="14">
        <f t="shared" si="13"/>
        <v>3965.7</v>
      </c>
      <c r="H66" s="14">
        <f t="shared" si="13"/>
        <v>3965.7</v>
      </c>
      <c r="I66" s="39">
        <f t="shared" si="14"/>
        <v>100</v>
      </c>
      <c r="J66" s="38">
        <f t="shared" si="6"/>
        <v>0</v>
      </c>
    </row>
    <row r="67" spans="1:10" ht="47.25">
      <c r="A67" s="22"/>
      <c r="B67" s="29" t="s">
        <v>637</v>
      </c>
      <c r="C67" s="18" t="s">
        <v>37</v>
      </c>
      <c r="D67" s="16"/>
      <c r="E67" s="138" t="s">
        <v>577</v>
      </c>
      <c r="F67" s="14">
        <f>F70+F68+F73</f>
        <v>3965.7</v>
      </c>
      <c r="G67" s="14">
        <f>G70+G68+G73</f>
        <v>3965.7</v>
      </c>
      <c r="H67" s="14">
        <f>H70+H68+H73</f>
        <v>3965.7</v>
      </c>
      <c r="I67" s="39">
        <f t="shared" si="14"/>
        <v>100</v>
      </c>
      <c r="J67" s="38">
        <f t="shared" si="6"/>
        <v>0</v>
      </c>
    </row>
    <row r="68" spans="1:10" ht="47.25">
      <c r="A68" s="22"/>
      <c r="B68" s="29" t="s">
        <v>637</v>
      </c>
      <c r="C68" s="149" t="s">
        <v>616</v>
      </c>
      <c r="D68" s="150"/>
      <c r="E68" s="138" t="s">
        <v>579</v>
      </c>
      <c r="F68" s="14">
        <f>F69</f>
        <v>16.5</v>
      </c>
      <c r="G68" s="14">
        <f>G69</f>
        <v>16.5</v>
      </c>
      <c r="H68" s="14">
        <f>H69</f>
        <v>16.5</v>
      </c>
      <c r="I68" s="39">
        <f t="shared" si="14"/>
        <v>100</v>
      </c>
      <c r="J68" s="38">
        <f t="shared" si="6"/>
        <v>0</v>
      </c>
    </row>
    <row r="69" spans="1:10" ht="47.25">
      <c r="A69" s="22"/>
      <c r="B69" s="29" t="s">
        <v>637</v>
      </c>
      <c r="C69" s="149" t="s">
        <v>616</v>
      </c>
      <c r="D69" s="18" t="s">
        <v>1</v>
      </c>
      <c r="E69" s="116" t="s">
        <v>41</v>
      </c>
      <c r="F69" s="14">
        <v>16.5</v>
      </c>
      <c r="G69" s="14">
        <v>16.5</v>
      </c>
      <c r="H69" s="14">
        <v>16.5</v>
      </c>
      <c r="I69" s="39">
        <f t="shared" si="14"/>
        <v>100</v>
      </c>
      <c r="J69" s="38">
        <f t="shared" si="6"/>
        <v>0</v>
      </c>
    </row>
    <row r="70" spans="1:10" ht="15.75">
      <c r="A70" s="22"/>
      <c r="B70" s="29" t="s">
        <v>637</v>
      </c>
      <c r="C70" s="18" t="s">
        <v>39</v>
      </c>
      <c r="D70" s="16"/>
      <c r="E70" s="138" t="s">
        <v>448</v>
      </c>
      <c r="F70" s="14">
        <f>F71+F72</f>
        <v>3742</v>
      </c>
      <c r="G70" s="14">
        <f>G71+G72</f>
        <v>3742</v>
      </c>
      <c r="H70" s="14">
        <f>H71+H72</f>
        <v>3742</v>
      </c>
      <c r="I70" s="39">
        <f t="shared" si="14"/>
        <v>100</v>
      </c>
      <c r="J70" s="38">
        <f t="shared" si="6"/>
        <v>0</v>
      </c>
    </row>
    <row r="71" spans="1:10" ht="47.25">
      <c r="A71" s="22"/>
      <c r="B71" s="29" t="s">
        <v>637</v>
      </c>
      <c r="C71" s="18" t="s">
        <v>39</v>
      </c>
      <c r="D71" s="18" t="s">
        <v>1</v>
      </c>
      <c r="E71" s="116" t="s">
        <v>41</v>
      </c>
      <c r="F71" s="38">
        <v>3659.4</v>
      </c>
      <c r="G71" s="38">
        <v>3659.4</v>
      </c>
      <c r="H71" s="38">
        <v>3659.4</v>
      </c>
      <c r="I71" s="39">
        <f t="shared" si="14"/>
        <v>100</v>
      </c>
      <c r="J71" s="38">
        <f t="shared" si="6"/>
        <v>0</v>
      </c>
    </row>
    <row r="72" spans="1:10" ht="15.75">
      <c r="A72" s="22"/>
      <c r="B72" s="29" t="s">
        <v>637</v>
      </c>
      <c r="C72" s="18" t="s">
        <v>39</v>
      </c>
      <c r="D72" s="149" t="s">
        <v>6</v>
      </c>
      <c r="E72" s="138" t="s">
        <v>7</v>
      </c>
      <c r="F72" s="38">
        <v>82.6</v>
      </c>
      <c r="G72" s="38">
        <v>82.6</v>
      </c>
      <c r="H72" s="38">
        <v>82.6</v>
      </c>
      <c r="I72" s="39">
        <f t="shared" si="14"/>
        <v>100</v>
      </c>
      <c r="J72" s="38">
        <f t="shared" si="6"/>
        <v>0</v>
      </c>
    </row>
    <row r="73" spans="1:10" ht="47.25">
      <c r="A73" s="22"/>
      <c r="B73" s="29" t="s">
        <v>637</v>
      </c>
      <c r="C73" s="149" t="s">
        <v>451</v>
      </c>
      <c r="D73" s="150"/>
      <c r="E73" s="138" t="s">
        <v>582</v>
      </c>
      <c r="F73" s="14">
        <f>F74</f>
        <v>207.2</v>
      </c>
      <c r="G73" s="14">
        <f>G74</f>
        <v>207.2</v>
      </c>
      <c r="H73" s="14">
        <f>H74</f>
        <v>207.2</v>
      </c>
      <c r="I73" s="39">
        <f t="shared" si="14"/>
        <v>100</v>
      </c>
      <c r="J73" s="38">
        <f t="shared" si="6"/>
        <v>0</v>
      </c>
    </row>
    <row r="74" spans="1:10" ht="45" customHeight="1">
      <c r="A74" s="22"/>
      <c r="B74" s="29" t="s">
        <v>637</v>
      </c>
      <c r="C74" s="149" t="s">
        <v>451</v>
      </c>
      <c r="D74" s="18" t="s">
        <v>1</v>
      </c>
      <c r="E74" s="116" t="s">
        <v>41</v>
      </c>
      <c r="F74" s="38">
        <v>207.2</v>
      </c>
      <c r="G74" s="14">
        <v>207.2</v>
      </c>
      <c r="H74" s="14">
        <v>207.2</v>
      </c>
      <c r="I74" s="39">
        <f t="shared" si="14"/>
        <v>100</v>
      </c>
      <c r="J74" s="38">
        <f t="shared" si="6"/>
        <v>0</v>
      </c>
    </row>
    <row r="75" spans="1:10" ht="63">
      <c r="A75" s="22"/>
      <c r="B75" s="29" t="s">
        <v>637</v>
      </c>
      <c r="C75" s="149" t="s">
        <v>461</v>
      </c>
      <c r="D75" s="150"/>
      <c r="E75" s="138" t="s">
        <v>462</v>
      </c>
      <c r="F75" s="14">
        <f aca="true" t="shared" si="15" ref="F75:H76">F76</f>
        <v>8</v>
      </c>
      <c r="G75" s="14">
        <f t="shared" si="15"/>
        <v>8</v>
      </c>
      <c r="H75" s="14">
        <f t="shared" si="15"/>
        <v>8</v>
      </c>
      <c r="I75" s="39">
        <f t="shared" si="14"/>
        <v>100</v>
      </c>
      <c r="J75" s="38">
        <f t="shared" si="6"/>
        <v>0</v>
      </c>
    </row>
    <row r="76" spans="1:10" ht="46.5" customHeight="1">
      <c r="A76" s="22"/>
      <c r="B76" s="29" t="s">
        <v>637</v>
      </c>
      <c r="C76" s="149" t="s">
        <v>463</v>
      </c>
      <c r="D76" s="150"/>
      <c r="E76" s="138" t="s">
        <v>464</v>
      </c>
      <c r="F76" s="14">
        <f t="shared" si="15"/>
        <v>8</v>
      </c>
      <c r="G76" s="14">
        <f t="shared" si="15"/>
        <v>8</v>
      </c>
      <c r="H76" s="14">
        <f t="shared" si="15"/>
        <v>8</v>
      </c>
      <c r="I76" s="39">
        <f t="shared" si="14"/>
        <v>100</v>
      </c>
      <c r="J76" s="38">
        <f t="shared" si="6"/>
        <v>0</v>
      </c>
    </row>
    <row r="77" spans="1:10" ht="63">
      <c r="A77" s="22"/>
      <c r="B77" s="29" t="s">
        <v>637</v>
      </c>
      <c r="C77" s="149" t="s">
        <v>467</v>
      </c>
      <c r="D77" s="150"/>
      <c r="E77" s="138" t="s">
        <v>468</v>
      </c>
      <c r="F77" s="14">
        <f>F78</f>
        <v>8</v>
      </c>
      <c r="G77" s="14">
        <f aca="true" t="shared" si="16" ref="F77:H78">G78</f>
        <v>8</v>
      </c>
      <c r="H77" s="14">
        <f t="shared" si="16"/>
        <v>8</v>
      </c>
      <c r="I77" s="39">
        <f t="shared" si="14"/>
        <v>100</v>
      </c>
      <c r="J77" s="38">
        <f t="shared" si="6"/>
        <v>0</v>
      </c>
    </row>
    <row r="78" spans="1:10" ht="15.75">
      <c r="A78" s="22"/>
      <c r="B78" s="29" t="s">
        <v>637</v>
      </c>
      <c r="C78" s="149" t="s">
        <v>469</v>
      </c>
      <c r="D78" s="150"/>
      <c r="E78" s="138" t="s">
        <v>447</v>
      </c>
      <c r="F78" s="14">
        <f t="shared" si="16"/>
        <v>8</v>
      </c>
      <c r="G78" s="14">
        <f t="shared" si="16"/>
        <v>8</v>
      </c>
      <c r="H78" s="14">
        <f t="shared" si="16"/>
        <v>8</v>
      </c>
      <c r="I78" s="39">
        <f t="shared" si="14"/>
        <v>100</v>
      </c>
      <c r="J78" s="38">
        <f t="shared" si="6"/>
        <v>0</v>
      </c>
    </row>
    <row r="79" spans="1:10" ht="47.25">
      <c r="A79" s="22"/>
      <c r="B79" s="29" t="s">
        <v>637</v>
      </c>
      <c r="C79" s="149" t="s">
        <v>469</v>
      </c>
      <c r="D79" s="16" t="s">
        <v>1</v>
      </c>
      <c r="E79" s="116" t="s">
        <v>41</v>
      </c>
      <c r="F79" s="38">
        <v>8</v>
      </c>
      <c r="G79" s="38">
        <v>8</v>
      </c>
      <c r="H79" s="38">
        <v>8</v>
      </c>
      <c r="I79" s="39">
        <f t="shared" si="14"/>
        <v>100</v>
      </c>
      <c r="J79" s="38">
        <f t="shared" si="6"/>
        <v>0</v>
      </c>
    </row>
    <row r="80" spans="1:10" ht="15.75">
      <c r="A80" s="22"/>
      <c r="B80" s="29" t="s">
        <v>637</v>
      </c>
      <c r="C80" s="23" t="s">
        <v>56</v>
      </c>
      <c r="D80" s="18"/>
      <c r="E80" s="143" t="s">
        <v>9</v>
      </c>
      <c r="F80" s="14">
        <f>F88+F81+F85</f>
        <v>6755.8</v>
      </c>
      <c r="G80" s="14">
        <f>G88+G81+G85</f>
        <v>6755.8</v>
      </c>
      <c r="H80" s="14">
        <f>H88+H81+H85</f>
        <v>6755.8</v>
      </c>
      <c r="I80" s="39">
        <f aca="true" t="shared" si="17" ref="I80:I91">H80/G80*100</f>
        <v>100</v>
      </c>
      <c r="J80" s="38">
        <f t="shared" si="6"/>
        <v>0</v>
      </c>
    </row>
    <row r="81" spans="1:10" ht="63">
      <c r="A81" s="22"/>
      <c r="B81" s="29" t="s">
        <v>637</v>
      </c>
      <c r="C81" s="148" t="s">
        <v>47</v>
      </c>
      <c r="D81" s="18"/>
      <c r="E81" s="139" t="s">
        <v>46</v>
      </c>
      <c r="F81" s="14">
        <f>F82</f>
        <v>606.3000000000001</v>
      </c>
      <c r="G81" s="14">
        <f>G82</f>
        <v>606.3000000000001</v>
      </c>
      <c r="H81" s="14">
        <f>H82</f>
        <v>606.3000000000001</v>
      </c>
      <c r="I81" s="39">
        <f t="shared" si="17"/>
        <v>100</v>
      </c>
      <c r="J81" s="38">
        <f t="shared" si="6"/>
        <v>0</v>
      </c>
    </row>
    <row r="82" spans="1:10" ht="31.5">
      <c r="A82" s="22"/>
      <c r="B82" s="29" t="s">
        <v>637</v>
      </c>
      <c r="C82" s="148" t="s">
        <v>150</v>
      </c>
      <c r="D82" s="16"/>
      <c r="E82" s="140" t="s">
        <v>151</v>
      </c>
      <c r="F82" s="14">
        <f>F83+F84</f>
        <v>606.3000000000001</v>
      </c>
      <c r="G82" s="14">
        <f>G83+G84</f>
        <v>606.3000000000001</v>
      </c>
      <c r="H82" s="14">
        <f>H83+H84</f>
        <v>606.3000000000001</v>
      </c>
      <c r="I82" s="39">
        <f t="shared" si="17"/>
        <v>100</v>
      </c>
      <c r="J82" s="38">
        <f t="shared" si="6"/>
        <v>0</v>
      </c>
    </row>
    <row r="83" spans="1:10" ht="94.5">
      <c r="A83" s="22"/>
      <c r="B83" s="29" t="s">
        <v>637</v>
      </c>
      <c r="C83" s="16" t="s">
        <v>150</v>
      </c>
      <c r="D83" s="30">
        <v>100</v>
      </c>
      <c r="E83" s="116" t="s">
        <v>40</v>
      </c>
      <c r="F83" s="38">
        <v>524.6</v>
      </c>
      <c r="G83" s="38">
        <v>524.6</v>
      </c>
      <c r="H83" s="38">
        <v>524.6</v>
      </c>
      <c r="I83" s="39">
        <f t="shared" si="17"/>
        <v>100</v>
      </c>
      <c r="J83" s="38">
        <f t="shared" si="6"/>
        <v>0</v>
      </c>
    </row>
    <row r="84" spans="1:10" ht="47.25">
      <c r="A84" s="22"/>
      <c r="B84" s="29" t="s">
        <v>637</v>
      </c>
      <c r="C84" s="16" t="s">
        <v>150</v>
      </c>
      <c r="D84" s="16" t="s">
        <v>1</v>
      </c>
      <c r="E84" s="116" t="s">
        <v>41</v>
      </c>
      <c r="F84" s="38">
        <v>81.7</v>
      </c>
      <c r="G84" s="38">
        <v>81.7</v>
      </c>
      <c r="H84" s="38">
        <v>81.7</v>
      </c>
      <c r="I84" s="39">
        <f t="shared" si="17"/>
        <v>100</v>
      </c>
      <c r="J84" s="38">
        <f t="shared" si="6"/>
        <v>0</v>
      </c>
    </row>
    <row r="85" spans="1:10" ht="15.75">
      <c r="A85" s="22"/>
      <c r="B85" s="29" t="s">
        <v>637</v>
      </c>
      <c r="C85" s="17" t="s">
        <v>91</v>
      </c>
      <c r="D85" s="16"/>
      <c r="E85" s="116" t="s">
        <v>17</v>
      </c>
      <c r="F85" s="38">
        <f aca="true" t="shared" si="18" ref="F85:H86">F86</f>
        <v>80</v>
      </c>
      <c r="G85" s="38">
        <f t="shared" si="18"/>
        <v>80</v>
      </c>
      <c r="H85" s="38">
        <f t="shared" si="18"/>
        <v>80</v>
      </c>
      <c r="I85" s="39">
        <f t="shared" si="17"/>
        <v>100</v>
      </c>
      <c r="J85" s="38">
        <f t="shared" si="6"/>
        <v>0</v>
      </c>
    </row>
    <row r="86" spans="1:10" ht="31.5">
      <c r="A86" s="22"/>
      <c r="B86" s="29" t="s">
        <v>637</v>
      </c>
      <c r="C86" s="17" t="s">
        <v>195</v>
      </c>
      <c r="D86" s="16"/>
      <c r="E86" s="116" t="s">
        <v>196</v>
      </c>
      <c r="F86" s="38">
        <f t="shared" si="18"/>
        <v>80</v>
      </c>
      <c r="G86" s="38">
        <f t="shared" si="18"/>
        <v>80</v>
      </c>
      <c r="H86" s="38">
        <f t="shared" si="18"/>
        <v>80</v>
      </c>
      <c r="I86" s="39">
        <f t="shared" si="17"/>
        <v>100</v>
      </c>
      <c r="J86" s="38">
        <f t="shared" si="6"/>
        <v>0</v>
      </c>
    </row>
    <row r="87" spans="1:10" ht="31.5">
      <c r="A87" s="22"/>
      <c r="B87" s="29" t="s">
        <v>637</v>
      </c>
      <c r="C87" s="17" t="s">
        <v>195</v>
      </c>
      <c r="D87" s="16" t="s">
        <v>2</v>
      </c>
      <c r="E87" s="116" t="s">
        <v>3</v>
      </c>
      <c r="F87" s="38">
        <v>80</v>
      </c>
      <c r="G87" s="38">
        <v>80</v>
      </c>
      <c r="H87" s="38">
        <v>80</v>
      </c>
      <c r="I87" s="39">
        <f t="shared" si="17"/>
        <v>100</v>
      </c>
      <c r="J87" s="38">
        <f t="shared" si="6"/>
        <v>0</v>
      </c>
    </row>
    <row r="88" spans="1:10" ht="47.25">
      <c r="A88" s="22"/>
      <c r="B88" s="29" t="s">
        <v>637</v>
      </c>
      <c r="C88" s="23" t="s">
        <v>138</v>
      </c>
      <c r="D88" s="158"/>
      <c r="E88" s="146" t="s">
        <v>206</v>
      </c>
      <c r="F88" s="14">
        <f>F89</f>
        <v>6069.5</v>
      </c>
      <c r="G88" s="14">
        <f>G89</f>
        <v>6069.5</v>
      </c>
      <c r="H88" s="14">
        <f>H89</f>
        <v>6069.5</v>
      </c>
      <c r="I88" s="39">
        <f t="shared" si="17"/>
        <v>100</v>
      </c>
      <c r="J88" s="38">
        <f t="shared" si="6"/>
        <v>0</v>
      </c>
    </row>
    <row r="89" spans="1:10" ht="47.25">
      <c r="A89" s="22"/>
      <c r="B89" s="29" t="s">
        <v>637</v>
      </c>
      <c r="C89" s="23" t="s">
        <v>214</v>
      </c>
      <c r="D89" s="159"/>
      <c r="E89" s="160" t="s">
        <v>207</v>
      </c>
      <c r="F89" s="14">
        <f>F91+F90</f>
        <v>6069.5</v>
      </c>
      <c r="G89" s="14">
        <f>G91+G90</f>
        <v>6069.5</v>
      </c>
      <c r="H89" s="14">
        <f>H91+H90</f>
        <v>6069.5</v>
      </c>
      <c r="I89" s="39">
        <f t="shared" si="17"/>
        <v>100</v>
      </c>
      <c r="J89" s="38">
        <f t="shared" si="6"/>
        <v>0</v>
      </c>
    </row>
    <row r="90" spans="1:10" ht="47.25">
      <c r="A90" s="22"/>
      <c r="B90" s="29" t="s">
        <v>637</v>
      </c>
      <c r="C90" s="23" t="s">
        <v>214</v>
      </c>
      <c r="D90" s="16" t="s">
        <v>1</v>
      </c>
      <c r="E90" s="116" t="s">
        <v>41</v>
      </c>
      <c r="F90" s="14">
        <v>5356.8</v>
      </c>
      <c r="G90" s="14">
        <v>5356.8</v>
      </c>
      <c r="H90" s="14">
        <v>5356.8</v>
      </c>
      <c r="I90" s="39">
        <f t="shared" si="17"/>
        <v>100</v>
      </c>
      <c r="J90" s="38">
        <f t="shared" si="6"/>
        <v>0</v>
      </c>
    </row>
    <row r="91" spans="1:10" ht="15.75">
      <c r="A91" s="22"/>
      <c r="B91" s="29" t="s">
        <v>637</v>
      </c>
      <c r="C91" s="23" t="s">
        <v>214</v>
      </c>
      <c r="D91" s="16" t="s">
        <v>6</v>
      </c>
      <c r="E91" s="161" t="s">
        <v>7</v>
      </c>
      <c r="F91" s="13">
        <v>712.7</v>
      </c>
      <c r="G91" s="13">
        <v>712.7</v>
      </c>
      <c r="H91" s="13">
        <v>712.7</v>
      </c>
      <c r="I91" s="39">
        <f t="shared" si="17"/>
        <v>100</v>
      </c>
      <c r="J91" s="38">
        <f t="shared" si="6"/>
        <v>0</v>
      </c>
    </row>
    <row r="92" spans="1:10" ht="31.5">
      <c r="A92" s="22"/>
      <c r="B92" s="29" t="s">
        <v>229</v>
      </c>
      <c r="C92" s="19"/>
      <c r="D92" s="29"/>
      <c r="E92" s="147" t="s">
        <v>72</v>
      </c>
      <c r="F92" s="13">
        <f>F99+F93</f>
        <v>248.3</v>
      </c>
      <c r="G92" s="13">
        <f>G99+G93</f>
        <v>248.3</v>
      </c>
      <c r="H92" s="13">
        <f>H99+H93</f>
        <v>248.3</v>
      </c>
      <c r="I92" s="39">
        <f>H92/G92*100</f>
        <v>100</v>
      </c>
      <c r="J92" s="38">
        <f t="shared" si="6"/>
        <v>0</v>
      </c>
    </row>
    <row r="93" spans="1:10" ht="63">
      <c r="A93" s="22"/>
      <c r="B93" s="149" t="s">
        <v>230</v>
      </c>
      <c r="C93" s="150"/>
      <c r="D93" s="18"/>
      <c r="E93" s="138" t="s">
        <v>591</v>
      </c>
      <c r="F93" s="13">
        <f aca="true" t="shared" si="19" ref="F93:H96">F94</f>
        <v>220.4</v>
      </c>
      <c r="G93" s="13">
        <f t="shared" si="19"/>
        <v>220.4</v>
      </c>
      <c r="H93" s="13">
        <f t="shared" si="19"/>
        <v>220.4</v>
      </c>
      <c r="I93" s="39">
        <f aca="true" t="shared" si="20" ref="I93:I104">H93/G93*100</f>
        <v>100</v>
      </c>
      <c r="J93" s="38">
        <f t="shared" si="6"/>
        <v>0</v>
      </c>
    </row>
    <row r="94" spans="1:10" ht="63">
      <c r="A94" s="22"/>
      <c r="B94" s="149" t="s">
        <v>230</v>
      </c>
      <c r="C94" s="149" t="s">
        <v>30</v>
      </c>
      <c r="D94" s="150"/>
      <c r="E94" s="138" t="s">
        <v>231</v>
      </c>
      <c r="F94" s="14">
        <f t="shared" si="19"/>
        <v>220.4</v>
      </c>
      <c r="G94" s="14">
        <f t="shared" si="19"/>
        <v>220.4</v>
      </c>
      <c r="H94" s="14">
        <f t="shared" si="19"/>
        <v>220.4</v>
      </c>
      <c r="I94" s="39">
        <f t="shared" si="20"/>
        <v>100</v>
      </c>
      <c r="J94" s="38">
        <f t="shared" si="6"/>
        <v>0</v>
      </c>
    </row>
    <row r="95" spans="1:10" ht="63">
      <c r="A95" s="22"/>
      <c r="B95" s="149" t="s">
        <v>230</v>
      </c>
      <c r="C95" s="149" t="s">
        <v>232</v>
      </c>
      <c r="D95" s="150"/>
      <c r="E95" s="138" t="s">
        <v>233</v>
      </c>
      <c r="F95" s="14">
        <f t="shared" si="19"/>
        <v>220.4</v>
      </c>
      <c r="G95" s="14">
        <f t="shared" si="19"/>
        <v>220.4</v>
      </c>
      <c r="H95" s="14">
        <f t="shared" si="19"/>
        <v>220.4</v>
      </c>
      <c r="I95" s="39">
        <f t="shared" si="20"/>
        <v>100</v>
      </c>
      <c r="J95" s="38">
        <f t="shared" si="6"/>
        <v>0</v>
      </c>
    </row>
    <row r="96" spans="1:10" ht="47.25">
      <c r="A96" s="22"/>
      <c r="B96" s="149" t="s">
        <v>230</v>
      </c>
      <c r="C96" s="149" t="s">
        <v>234</v>
      </c>
      <c r="D96" s="150"/>
      <c r="E96" s="138" t="s">
        <v>235</v>
      </c>
      <c r="F96" s="14">
        <f>F97</f>
        <v>220.4</v>
      </c>
      <c r="G96" s="14">
        <f t="shared" si="19"/>
        <v>220.4</v>
      </c>
      <c r="H96" s="14">
        <f t="shared" si="19"/>
        <v>220.4</v>
      </c>
      <c r="I96" s="39">
        <f t="shared" si="20"/>
        <v>100</v>
      </c>
      <c r="J96" s="38">
        <f t="shared" si="6"/>
        <v>0</v>
      </c>
    </row>
    <row r="97" spans="1:10" ht="31.5">
      <c r="A97" s="22"/>
      <c r="B97" s="149" t="s">
        <v>230</v>
      </c>
      <c r="C97" s="149" t="s">
        <v>332</v>
      </c>
      <c r="D97" s="150"/>
      <c r="E97" s="138" t="s">
        <v>333</v>
      </c>
      <c r="F97" s="14">
        <v>220.4</v>
      </c>
      <c r="G97" s="14">
        <v>220.4</v>
      </c>
      <c r="H97" s="14">
        <v>220.4</v>
      </c>
      <c r="I97" s="39">
        <f t="shared" si="20"/>
        <v>100</v>
      </c>
      <c r="J97" s="38">
        <f t="shared" si="6"/>
        <v>0</v>
      </c>
    </row>
    <row r="98" spans="1:10" ht="47.25">
      <c r="A98" s="22"/>
      <c r="B98" s="149" t="s">
        <v>230</v>
      </c>
      <c r="C98" s="149" t="s">
        <v>332</v>
      </c>
      <c r="D98" s="18" t="s">
        <v>1</v>
      </c>
      <c r="E98" s="116" t="s">
        <v>41</v>
      </c>
      <c r="F98" s="38">
        <v>220.4</v>
      </c>
      <c r="G98" s="38">
        <v>220.4</v>
      </c>
      <c r="H98" s="38">
        <v>220.4</v>
      </c>
      <c r="I98" s="39">
        <f t="shared" si="20"/>
        <v>100</v>
      </c>
      <c r="J98" s="38">
        <f t="shared" si="6"/>
        <v>0</v>
      </c>
    </row>
    <row r="99" spans="1:10" ht="47.25">
      <c r="A99" s="22"/>
      <c r="B99" s="162" t="s">
        <v>238</v>
      </c>
      <c r="C99" s="162"/>
      <c r="D99" s="162"/>
      <c r="E99" s="163" t="s">
        <v>73</v>
      </c>
      <c r="F99" s="14">
        <f aca="true" t="shared" si="21" ref="F99:H103">F100</f>
        <v>27.9</v>
      </c>
      <c r="G99" s="14">
        <f t="shared" si="21"/>
        <v>27.9</v>
      </c>
      <c r="H99" s="14">
        <f t="shared" si="21"/>
        <v>27.9</v>
      </c>
      <c r="I99" s="39">
        <f t="shared" si="20"/>
        <v>100</v>
      </c>
      <c r="J99" s="38">
        <f t="shared" si="6"/>
        <v>0</v>
      </c>
    </row>
    <row r="100" spans="1:10" ht="63">
      <c r="A100" s="22"/>
      <c r="B100" s="162" t="s">
        <v>238</v>
      </c>
      <c r="C100" s="149" t="s">
        <v>30</v>
      </c>
      <c r="D100" s="150"/>
      <c r="E100" s="138" t="s">
        <v>231</v>
      </c>
      <c r="F100" s="14">
        <f>F101</f>
        <v>27.9</v>
      </c>
      <c r="G100" s="14">
        <f t="shared" si="21"/>
        <v>27.9</v>
      </c>
      <c r="H100" s="14">
        <f t="shared" si="21"/>
        <v>27.9</v>
      </c>
      <c r="I100" s="39">
        <f t="shared" si="20"/>
        <v>100</v>
      </c>
      <c r="J100" s="38">
        <f t="shared" si="6"/>
        <v>0</v>
      </c>
    </row>
    <row r="101" spans="1:10" ht="47.25">
      <c r="A101" s="22"/>
      <c r="B101" s="162" t="s">
        <v>238</v>
      </c>
      <c r="C101" s="149" t="s">
        <v>31</v>
      </c>
      <c r="D101" s="150"/>
      <c r="E101" s="138" t="s">
        <v>589</v>
      </c>
      <c r="F101" s="14">
        <f t="shared" si="21"/>
        <v>27.9</v>
      </c>
      <c r="G101" s="14">
        <f t="shared" si="21"/>
        <v>27.9</v>
      </c>
      <c r="H101" s="14">
        <f t="shared" si="21"/>
        <v>27.9</v>
      </c>
      <c r="I101" s="39">
        <f t="shared" si="20"/>
        <v>100</v>
      </c>
      <c r="J101" s="38">
        <f t="shared" si="6"/>
        <v>0</v>
      </c>
    </row>
    <row r="102" spans="1:10" ht="78.75">
      <c r="A102" s="22"/>
      <c r="B102" s="162" t="s">
        <v>238</v>
      </c>
      <c r="C102" s="149" t="s">
        <v>32</v>
      </c>
      <c r="D102" s="150"/>
      <c r="E102" s="138" t="s">
        <v>240</v>
      </c>
      <c r="F102" s="14">
        <f t="shared" si="21"/>
        <v>27.9</v>
      </c>
      <c r="G102" s="14">
        <f t="shared" si="21"/>
        <v>27.9</v>
      </c>
      <c r="H102" s="14">
        <f t="shared" si="21"/>
        <v>27.9</v>
      </c>
      <c r="I102" s="39">
        <f t="shared" si="20"/>
        <v>100</v>
      </c>
      <c r="J102" s="38">
        <f t="shared" si="6"/>
        <v>0</v>
      </c>
    </row>
    <row r="103" spans="1:10" ht="47.25">
      <c r="A103" s="22"/>
      <c r="B103" s="162" t="s">
        <v>238</v>
      </c>
      <c r="C103" s="149" t="s">
        <v>622</v>
      </c>
      <c r="D103" s="150"/>
      <c r="E103" s="138" t="s">
        <v>592</v>
      </c>
      <c r="F103" s="14">
        <f t="shared" si="21"/>
        <v>27.9</v>
      </c>
      <c r="G103" s="14">
        <f t="shared" si="21"/>
        <v>27.9</v>
      </c>
      <c r="H103" s="14">
        <f t="shared" si="21"/>
        <v>27.9</v>
      </c>
      <c r="I103" s="39">
        <f t="shared" si="20"/>
        <v>100</v>
      </c>
      <c r="J103" s="38">
        <f t="shared" si="6"/>
        <v>0</v>
      </c>
    </row>
    <row r="104" spans="1:10" ht="94.5">
      <c r="A104" s="22"/>
      <c r="B104" s="162" t="s">
        <v>238</v>
      </c>
      <c r="C104" s="149" t="s">
        <v>622</v>
      </c>
      <c r="D104" s="162" t="s">
        <v>0</v>
      </c>
      <c r="E104" s="116" t="s">
        <v>40</v>
      </c>
      <c r="F104" s="38">
        <v>27.9</v>
      </c>
      <c r="G104" s="38">
        <v>27.9</v>
      </c>
      <c r="H104" s="38">
        <v>27.9</v>
      </c>
      <c r="I104" s="39">
        <f t="shared" si="20"/>
        <v>100</v>
      </c>
      <c r="J104" s="38">
        <f t="shared" si="6"/>
        <v>0</v>
      </c>
    </row>
    <row r="105" spans="1:10" ht="15.75">
      <c r="A105" s="22"/>
      <c r="B105" s="29" t="s">
        <v>635</v>
      </c>
      <c r="C105" s="19"/>
      <c r="D105" s="19"/>
      <c r="E105" s="102" t="s">
        <v>74</v>
      </c>
      <c r="F105" s="13">
        <f>F106+F111+F117</f>
        <v>15710.400000000001</v>
      </c>
      <c r="G105" s="13">
        <f>G106+G111+G117</f>
        <v>15710.400000000001</v>
      </c>
      <c r="H105" s="13">
        <f>H106+H111+H117</f>
        <v>15710.400000000001</v>
      </c>
      <c r="I105" s="39">
        <f>H105/G105*100</f>
        <v>100</v>
      </c>
      <c r="J105" s="38">
        <f t="shared" si="6"/>
        <v>0</v>
      </c>
    </row>
    <row r="106" spans="1:10" ht="15.75">
      <c r="A106" s="22"/>
      <c r="B106" s="29" t="s">
        <v>632</v>
      </c>
      <c r="C106" s="18"/>
      <c r="D106" s="164"/>
      <c r="E106" s="100" t="s">
        <v>78</v>
      </c>
      <c r="F106" s="14">
        <f aca="true" t="shared" si="22" ref="F106:H109">F107</f>
        <v>2410.3</v>
      </c>
      <c r="G106" s="14">
        <f t="shared" si="22"/>
        <v>2410.3</v>
      </c>
      <c r="H106" s="14">
        <f t="shared" si="22"/>
        <v>2410.3</v>
      </c>
      <c r="I106" s="39">
        <f aca="true" t="shared" si="23" ref="I106:I122">H106/G106*100</f>
        <v>100</v>
      </c>
      <c r="J106" s="38">
        <f t="shared" si="6"/>
        <v>0</v>
      </c>
    </row>
    <row r="107" spans="1:10" ht="63.75" customHeight="1">
      <c r="A107" s="22"/>
      <c r="B107" s="29" t="s">
        <v>632</v>
      </c>
      <c r="C107" s="149" t="s">
        <v>113</v>
      </c>
      <c r="D107" s="150"/>
      <c r="E107" s="138" t="s">
        <v>406</v>
      </c>
      <c r="F107" s="14">
        <f t="shared" si="22"/>
        <v>2410.3</v>
      </c>
      <c r="G107" s="14">
        <f t="shared" si="22"/>
        <v>2410.3</v>
      </c>
      <c r="H107" s="14">
        <f t="shared" si="22"/>
        <v>2410.3</v>
      </c>
      <c r="I107" s="39">
        <f t="shared" si="23"/>
        <v>100</v>
      </c>
      <c r="J107" s="38">
        <f t="shared" si="6"/>
        <v>0</v>
      </c>
    </row>
    <row r="108" spans="1:10" ht="47.25">
      <c r="A108" s="22"/>
      <c r="B108" s="29" t="s">
        <v>632</v>
      </c>
      <c r="C108" s="149" t="s">
        <v>407</v>
      </c>
      <c r="D108" s="150"/>
      <c r="E108" s="138" t="s">
        <v>408</v>
      </c>
      <c r="F108" s="14">
        <f t="shared" si="22"/>
        <v>2410.3</v>
      </c>
      <c r="G108" s="14">
        <f t="shared" si="22"/>
        <v>2410.3</v>
      </c>
      <c r="H108" s="14">
        <f t="shared" si="22"/>
        <v>2410.3</v>
      </c>
      <c r="I108" s="39">
        <f t="shared" si="23"/>
        <v>100</v>
      </c>
      <c r="J108" s="38">
        <f t="shared" si="6"/>
        <v>0</v>
      </c>
    </row>
    <row r="109" spans="1:10" ht="63">
      <c r="A109" s="22"/>
      <c r="B109" s="29" t="s">
        <v>632</v>
      </c>
      <c r="C109" s="149" t="s">
        <v>409</v>
      </c>
      <c r="D109" s="150"/>
      <c r="E109" s="138" t="s">
        <v>410</v>
      </c>
      <c r="F109" s="14">
        <f t="shared" si="22"/>
        <v>2410.3</v>
      </c>
      <c r="G109" s="14">
        <f t="shared" si="22"/>
        <v>2410.3</v>
      </c>
      <c r="H109" s="14">
        <f t="shared" si="22"/>
        <v>2410.3</v>
      </c>
      <c r="I109" s="39">
        <f t="shared" si="23"/>
        <v>100</v>
      </c>
      <c r="J109" s="38">
        <f t="shared" si="6"/>
        <v>0</v>
      </c>
    </row>
    <row r="110" spans="1:10" ht="47.25">
      <c r="A110" s="22"/>
      <c r="B110" s="29" t="s">
        <v>632</v>
      </c>
      <c r="C110" s="149" t="s">
        <v>409</v>
      </c>
      <c r="D110" s="164">
        <v>200</v>
      </c>
      <c r="E110" s="116" t="s">
        <v>41</v>
      </c>
      <c r="F110" s="38">
        <v>2410.3</v>
      </c>
      <c r="G110" s="38">
        <v>2410.3</v>
      </c>
      <c r="H110" s="38">
        <v>2410.3</v>
      </c>
      <c r="I110" s="39">
        <f t="shared" si="23"/>
        <v>100</v>
      </c>
      <c r="J110" s="38">
        <f t="shared" si="6"/>
        <v>0</v>
      </c>
    </row>
    <row r="111" spans="1:10" ht="15.75">
      <c r="A111" s="22"/>
      <c r="B111" s="29" t="s">
        <v>631</v>
      </c>
      <c r="C111" s="18"/>
      <c r="D111" s="164"/>
      <c r="E111" s="155" t="s">
        <v>77</v>
      </c>
      <c r="F111" s="14">
        <f aca="true" t="shared" si="24" ref="F111:H114">F112</f>
        <v>13296.1</v>
      </c>
      <c r="G111" s="14">
        <f t="shared" si="24"/>
        <v>13296.1</v>
      </c>
      <c r="H111" s="14">
        <f t="shared" si="24"/>
        <v>13296.1</v>
      </c>
      <c r="I111" s="39">
        <f t="shared" si="23"/>
        <v>100</v>
      </c>
      <c r="J111" s="38">
        <f t="shared" si="6"/>
        <v>0</v>
      </c>
    </row>
    <row r="112" spans="1:10" ht="72.75" customHeight="1">
      <c r="A112" s="22"/>
      <c r="B112" s="29" t="s">
        <v>631</v>
      </c>
      <c r="C112" s="149" t="s">
        <v>136</v>
      </c>
      <c r="D112" s="150"/>
      <c r="E112" s="138" t="s">
        <v>455</v>
      </c>
      <c r="F112" s="14">
        <f t="shared" si="24"/>
        <v>13296.1</v>
      </c>
      <c r="G112" s="14">
        <f t="shared" si="24"/>
        <v>13296.1</v>
      </c>
      <c r="H112" s="14">
        <f t="shared" si="24"/>
        <v>13296.1</v>
      </c>
      <c r="I112" s="39">
        <f t="shared" si="23"/>
        <v>100</v>
      </c>
      <c r="J112" s="38">
        <f t="shared" si="6"/>
        <v>0</v>
      </c>
    </row>
    <row r="113" spans="1:10" ht="50.25" customHeight="1">
      <c r="A113" s="22"/>
      <c r="B113" s="29" t="s">
        <v>631</v>
      </c>
      <c r="C113" s="149" t="s">
        <v>139</v>
      </c>
      <c r="D113" s="150"/>
      <c r="E113" s="138" t="s">
        <v>456</v>
      </c>
      <c r="F113" s="14">
        <f t="shared" si="24"/>
        <v>13296.1</v>
      </c>
      <c r="G113" s="14">
        <f t="shared" si="24"/>
        <v>13296.1</v>
      </c>
      <c r="H113" s="14">
        <f t="shared" si="24"/>
        <v>13296.1</v>
      </c>
      <c r="I113" s="39">
        <f t="shared" si="23"/>
        <v>100</v>
      </c>
      <c r="J113" s="38">
        <f t="shared" si="6"/>
        <v>0</v>
      </c>
    </row>
    <row r="114" spans="1:10" ht="53.25" customHeight="1">
      <c r="A114" s="22"/>
      <c r="B114" s="29" t="s">
        <v>631</v>
      </c>
      <c r="C114" s="149" t="s">
        <v>140</v>
      </c>
      <c r="D114" s="150"/>
      <c r="E114" s="138" t="s">
        <v>457</v>
      </c>
      <c r="F114" s="14">
        <f>F115</f>
        <v>13296.1</v>
      </c>
      <c r="G114" s="14">
        <f t="shared" si="24"/>
        <v>13296.1</v>
      </c>
      <c r="H114" s="14">
        <f t="shared" si="24"/>
        <v>13296.1</v>
      </c>
      <c r="I114" s="39">
        <f t="shared" si="23"/>
        <v>100</v>
      </c>
      <c r="J114" s="38">
        <f t="shared" si="6"/>
        <v>0</v>
      </c>
    </row>
    <row r="115" spans="1:10" ht="56.25" customHeight="1">
      <c r="A115" s="22"/>
      <c r="B115" s="29" t="s">
        <v>631</v>
      </c>
      <c r="C115" s="149" t="s">
        <v>141</v>
      </c>
      <c r="D115" s="150"/>
      <c r="E115" s="138" t="s">
        <v>458</v>
      </c>
      <c r="F115" s="14">
        <f>F116</f>
        <v>13296.1</v>
      </c>
      <c r="G115" s="14">
        <f>G116</f>
        <v>13296.1</v>
      </c>
      <c r="H115" s="14">
        <f>H116</f>
        <v>13296.1</v>
      </c>
      <c r="I115" s="39">
        <f t="shared" si="23"/>
        <v>100</v>
      </c>
      <c r="J115" s="38">
        <f t="shared" si="6"/>
        <v>0</v>
      </c>
    </row>
    <row r="116" spans="1:10" ht="47.25">
      <c r="A116" s="22"/>
      <c r="B116" s="29" t="s">
        <v>631</v>
      </c>
      <c r="C116" s="149" t="s">
        <v>141</v>
      </c>
      <c r="D116" s="162" t="s">
        <v>1</v>
      </c>
      <c r="E116" s="116" t="s">
        <v>41</v>
      </c>
      <c r="F116" s="14">
        <v>13296.1</v>
      </c>
      <c r="G116" s="14">
        <v>13296.1</v>
      </c>
      <c r="H116" s="14">
        <v>13296.1</v>
      </c>
      <c r="I116" s="39">
        <f t="shared" si="23"/>
        <v>100</v>
      </c>
      <c r="J116" s="38">
        <f t="shared" si="6"/>
        <v>0</v>
      </c>
    </row>
    <row r="117" spans="1:10" ht="31.5">
      <c r="A117" s="22"/>
      <c r="B117" s="162" t="s">
        <v>630</v>
      </c>
      <c r="C117" s="162"/>
      <c r="D117" s="162"/>
      <c r="E117" s="165" t="s">
        <v>76</v>
      </c>
      <c r="F117" s="14">
        <f aca="true" t="shared" si="25" ref="F117:H121">F118</f>
        <v>4</v>
      </c>
      <c r="G117" s="14">
        <f t="shared" si="25"/>
        <v>4</v>
      </c>
      <c r="H117" s="14">
        <f t="shared" si="25"/>
        <v>4</v>
      </c>
      <c r="I117" s="39">
        <f t="shared" si="23"/>
        <v>100</v>
      </c>
      <c r="J117" s="38">
        <f t="shared" si="6"/>
        <v>0</v>
      </c>
    </row>
    <row r="118" spans="1:10" ht="78.75">
      <c r="A118" s="22"/>
      <c r="B118" s="162" t="s">
        <v>630</v>
      </c>
      <c r="C118" s="18" t="s">
        <v>25</v>
      </c>
      <c r="D118" s="18"/>
      <c r="E118" s="138" t="s">
        <v>313</v>
      </c>
      <c r="F118" s="14">
        <f t="shared" si="25"/>
        <v>4</v>
      </c>
      <c r="G118" s="14">
        <f t="shared" si="25"/>
        <v>4</v>
      </c>
      <c r="H118" s="14">
        <f t="shared" si="25"/>
        <v>4</v>
      </c>
      <c r="I118" s="39">
        <f t="shared" si="23"/>
        <v>100</v>
      </c>
      <c r="J118" s="38">
        <f t="shared" si="6"/>
        <v>0</v>
      </c>
    </row>
    <row r="119" spans="1:10" ht="78.75">
      <c r="A119" s="22"/>
      <c r="B119" s="162" t="s">
        <v>630</v>
      </c>
      <c r="C119" s="18" t="s">
        <v>26</v>
      </c>
      <c r="D119" s="18"/>
      <c r="E119" s="138" t="s">
        <v>314</v>
      </c>
      <c r="F119" s="14">
        <f t="shared" si="25"/>
        <v>4</v>
      </c>
      <c r="G119" s="14">
        <f t="shared" si="25"/>
        <v>4</v>
      </c>
      <c r="H119" s="14">
        <f t="shared" si="25"/>
        <v>4</v>
      </c>
      <c r="I119" s="39">
        <f t="shared" si="23"/>
        <v>100</v>
      </c>
      <c r="J119" s="38">
        <f t="shared" si="6"/>
        <v>0</v>
      </c>
    </row>
    <row r="120" spans="1:10" ht="176.25" customHeight="1">
      <c r="A120" s="22"/>
      <c r="B120" s="162" t="s">
        <v>630</v>
      </c>
      <c r="C120" s="18" t="s">
        <v>28</v>
      </c>
      <c r="D120" s="18"/>
      <c r="E120" s="166" t="s">
        <v>315</v>
      </c>
      <c r="F120" s="14">
        <f t="shared" si="25"/>
        <v>4</v>
      </c>
      <c r="G120" s="14">
        <f t="shared" si="25"/>
        <v>4</v>
      </c>
      <c r="H120" s="14">
        <f t="shared" si="25"/>
        <v>4</v>
      </c>
      <c r="I120" s="39">
        <f t="shared" si="23"/>
        <v>100</v>
      </c>
      <c r="J120" s="38">
        <f t="shared" si="6"/>
        <v>0</v>
      </c>
    </row>
    <row r="121" spans="1:10" ht="63">
      <c r="A121" s="22"/>
      <c r="B121" s="162" t="s">
        <v>630</v>
      </c>
      <c r="C121" s="149" t="s">
        <v>320</v>
      </c>
      <c r="D121" s="150"/>
      <c r="E121" s="138" t="s">
        <v>321</v>
      </c>
      <c r="F121" s="38">
        <f t="shared" si="25"/>
        <v>4</v>
      </c>
      <c r="G121" s="38">
        <f t="shared" si="25"/>
        <v>4</v>
      </c>
      <c r="H121" s="38">
        <f t="shared" si="25"/>
        <v>4</v>
      </c>
      <c r="I121" s="39">
        <f t="shared" si="23"/>
        <v>100</v>
      </c>
      <c r="J121" s="38">
        <f t="shared" si="6"/>
        <v>0</v>
      </c>
    </row>
    <row r="122" spans="1:10" ht="47.25">
      <c r="A122" s="22"/>
      <c r="B122" s="162" t="s">
        <v>630</v>
      </c>
      <c r="C122" s="149" t="s">
        <v>320</v>
      </c>
      <c r="D122" s="164">
        <v>200</v>
      </c>
      <c r="E122" s="116" t="s">
        <v>41</v>
      </c>
      <c r="F122" s="38">
        <v>4</v>
      </c>
      <c r="G122" s="38">
        <v>4</v>
      </c>
      <c r="H122" s="38">
        <v>4</v>
      </c>
      <c r="I122" s="39">
        <f t="shared" si="23"/>
        <v>100</v>
      </c>
      <c r="J122" s="38">
        <f t="shared" si="6"/>
        <v>0</v>
      </c>
    </row>
    <row r="123" spans="1:10" ht="15.75">
      <c r="A123" s="22"/>
      <c r="B123" s="167" t="s">
        <v>628</v>
      </c>
      <c r="C123" s="168"/>
      <c r="D123" s="16"/>
      <c r="E123" s="140" t="s">
        <v>187</v>
      </c>
      <c r="F123" s="14">
        <f>F124+F132+F149</f>
        <v>10754.800000000001</v>
      </c>
      <c r="G123" s="14">
        <f>G124+G132+G149</f>
        <v>10754.800000000001</v>
      </c>
      <c r="H123" s="14">
        <f>H124+H132+H149</f>
        <v>10754.800000000001</v>
      </c>
      <c r="I123" s="39">
        <f>H123/G123*100</f>
        <v>100</v>
      </c>
      <c r="J123" s="38">
        <f t="shared" si="6"/>
        <v>0</v>
      </c>
    </row>
    <row r="124" spans="1:10" ht="15.75">
      <c r="A124" s="22"/>
      <c r="B124" s="149" t="s">
        <v>629</v>
      </c>
      <c r="C124" s="150"/>
      <c r="D124" s="16"/>
      <c r="E124" s="138" t="s">
        <v>224</v>
      </c>
      <c r="F124" s="14">
        <f aca="true" t="shared" si="26" ref="F124:H126">F125</f>
        <v>843.6</v>
      </c>
      <c r="G124" s="14">
        <f t="shared" si="26"/>
        <v>843.6</v>
      </c>
      <c r="H124" s="14">
        <f t="shared" si="26"/>
        <v>843.6</v>
      </c>
      <c r="I124" s="39">
        <f>H124/G124*100</f>
        <v>100</v>
      </c>
      <c r="J124" s="38">
        <f t="shared" si="6"/>
        <v>0</v>
      </c>
    </row>
    <row r="125" spans="1:10" ht="49.5" customHeight="1">
      <c r="A125" s="22"/>
      <c r="B125" s="149" t="s">
        <v>629</v>
      </c>
      <c r="C125" s="149" t="s">
        <v>157</v>
      </c>
      <c r="D125" s="150"/>
      <c r="E125" s="138" t="s">
        <v>493</v>
      </c>
      <c r="F125" s="14">
        <f t="shared" si="26"/>
        <v>843.6</v>
      </c>
      <c r="G125" s="14">
        <f t="shared" si="26"/>
        <v>843.6</v>
      </c>
      <c r="H125" s="14">
        <f t="shared" si="26"/>
        <v>843.6</v>
      </c>
      <c r="I125" s="39">
        <f>H125/G125*100</f>
        <v>100</v>
      </c>
      <c r="J125" s="38">
        <f t="shared" si="6"/>
        <v>0</v>
      </c>
    </row>
    <row r="126" spans="1:10" ht="63">
      <c r="A126" s="22"/>
      <c r="B126" s="149" t="s">
        <v>629</v>
      </c>
      <c r="C126" s="149" t="s">
        <v>494</v>
      </c>
      <c r="D126" s="150"/>
      <c r="E126" s="138" t="s">
        <v>495</v>
      </c>
      <c r="F126" s="14">
        <f t="shared" si="26"/>
        <v>843.6</v>
      </c>
      <c r="G126" s="14">
        <f t="shared" si="26"/>
        <v>843.6</v>
      </c>
      <c r="H126" s="14">
        <f t="shared" si="26"/>
        <v>843.6</v>
      </c>
      <c r="I126" s="39">
        <f>H126/G126*100</f>
        <v>100</v>
      </c>
      <c r="J126" s="38">
        <f t="shared" si="6"/>
        <v>0</v>
      </c>
    </row>
    <row r="127" spans="1:10" ht="126">
      <c r="A127" s="22"/>
      <c r="B127" s="149" t="s">
        <v>629</v>
      </c>
      <c r="C127" s="149" t="s">
        <v>508</v>
      </c>
      <c r="D127" s="150"/>
      <c r="E127" s="138" t="s">
        <v>509</v>
      </c>
      <c r="F127" s="14">
        <f>F128+F130</f>
        <v>843.6</v>
      </c>
      <c r="G127" s="14">
        <f>G128+G130</f>
        <v>843.6</v>
      </c>
      <c r="H127" s="14">
        <f>H128+H130</f>
        <v>843.6</v>
      </c>
      <c r="I127" s="39">
        <f aca="true" t="shared" si="27" ref="I127:I132">H127/G127*100</f>
        <v>100</v>
      </c>
      <c r="J127" s="38">
        <f t="shared" si="6"/>
        <v>0</v>
      </c>
    </row>
    <row r="128" spans="1:10" ht="47.25">
      <c r="A128" s="22"/>
      <c r="B128" s="149" t="s">
        <v>629</v>
      </c>
      <c r="C128" s="149" t="s">
        <v>510</v>
      </c>
      <c r="D128" s="150"/>
      <c r="E128" s="138" t="s">
        <v>511</v>
      </c>
      <c r="F128" s="14">
        <f>F129</f>
        <v>801.4</v>
      </c>
      <c r="G128" s="14">
        <f>G129</f>
        <v>801.4</v>
      </c>
      <c r="H128" s="14">
        <f>H129</f>
        <v>801.4</v>
      </c>
      <c r="I128" s="39">
        <f t="shared" si="27"/>
        <v>100</v>
      </c>
      <c r="J128" s="38">
        <f t="shared" si="6"/>
        <v>0</v>
      </c>
    </row>
    <row r="129" spans="1:10" ht="47.25">
      <c r="A129" s="22"/>
      <c r="B129" s="149" t="s">
        <v>629</v>
      </c>
      <c r="C129" s="149" t="s">
        <v>510</v>
      </c>
      <c r="D129" s="149" t="s">
        <v>396</v>
      </c>
      <c r="E129" s="138" t="s">
        <v>188</v>
      </c>
      <c r="F129" s="169">
        <v>801.4</v>
      </c>
      <c r="G129" s="14">
        <v>801.4</v>
      </c>
      <c r="H129" s="14">
        <v>801.4</v>
      </c>
      <c r="I129" s="39">
        <f t="shared" si="27"/>
        <v>100</v>
      </c>
      <c r="J129" s="38">
        <f t="shared" si="6"/>
        <v>0</v>
      </c>
    </row>
    <row r="130" spans="1:10" ht="63">
      <c r="A130" s="22"/>
      <c r="B130" s="149" t="s">
        <v>629</v>
      </c>
      <c r="C130" s="149" t="s">
        <v>512</v>
      </c>
      <c r="D130" s="150"/>
      <c r="E130" s="138" t="s">
        <v>513</v>
      </c>
      <c r="F130" s="169">
        <f>F131</f>
        <v>42.2</v>
      </c>
      <c r="G130" s="169">
        <f>G131</f>
        <v>42.2</v>
      </c>
      <c r="H130" s="169">
        <f>H131</f>
        <v>42.2</v>
      </c>
      <c r="I130" s="39">
        <f t="shared" si="27"/>
        <v>100</v>
      </c>
      <c r="J130" s="38">
        <f t="shared" si="6"/>
        <v>0</v>
      </c>
    </row>
    <row r="131" spans="1:10" ht="47.25">
      <c r="A131" s="22"/>
      <c r="B131" s="149" t="s">
        <v>629</v>
      </c>
      <c r="C131" s="149" t="s">
        <v>512</v>
      </c>
      <c r="D131" s="149" t="s">
        <v>396</v>
      </c>
      <c r="E131" s="138" t="s">
        <v>188</v>
      </c>
      <c r="F131" s="169">
        <v>42.2</v>
      </c>
      <c r="G131" s="14">
        <v>42.2</v>
      </c>
      <c r="H131" s="14">
        <v>42.2</v>
      </c>
      <c r="I131" s="39">
        <f t="shared" si="27"/>
        <v>100</v>
      </c>
      <c r="J131" s="38">
        <f t="shared" si="6"/>
        <v>0</v>
      </c>
    </row>
    <row r="132" spans="1:10" ht="15.75">
      <c r="A132" s="22"/>
      <c r="B132" s="149" t="s">
        <v>645</v>
      </c>
      <c r="C132" s="150"/>
      <c r="D132" s="149"/>
      <c r="E132" s="138" t="s">
        <v>226</v>
      </c>
      <c r="F132" s="169">
        <f>F133+F143</f>
        <v>5324</v>
      </c>
      <c r="G132" s="169">
        <f>G133+G143</f>
        <v>5324</v>
      </c>
      <c r="H132" s="169">
        <f>H133+H143</f>
        <v>5324</v>
      </c>
      <c r="I132" s="39">
        <f t="shared" si="27"/>
        <v>100</v>
      </c>
      <c r="J132" s="38">
        <f t="shared" si="6"/>
        <v>0</v>
      </c>
    </row>
    <row r="133" spans="1:10" ht="63">
      <c r="A133" s="22"/>
      <c r="B133" s="149" t="s">
        <v>645</v>
      </c>
      <c r="C133" s="149" t="s">
        <v>192</v>
      </c>
      <c r="D133" s="150"/>
      <c r="E133" s="138" t="s">
        <v>472</v>
      </c>
      <c r="F133" s="169">
        <f>F134</f>
        <v>4736.6</v>
      </c>
      <c r="G133" s="169">
        <f>G134</f>
        <v>4736.6</v>
      </c>
      <c r="H133" s="169">
        <f>H134</f>
        <v>4736.6</v>
      </c>
      <c r="I133" s="39">
        <f aca="true" t="shared" si="28" ref="I133:I142">H133/G133*100</f>
        <v>100</v>
      </c>
      <c r="J133" s="38">
        <f t="shared" si="6"/>
        <v>0</v>
      </c>
    </row>
    <row r="134" spans="1:10" ht="47.25">
      <c r="A134" s="22"/>
      <c r="B134" s="149" t="s">
        <v>645</v>
      </c>
      <c r="C134" s="149" t="s">
        <v>193</v>
      </c>
      <c r="D134" s="150"/>
      <c r="E134" s="138" t="s">
        <v>473</v>
      </c>
      <c r="F134" s="169">
        <f>F135+F137+F139+F141</f>
        <v>4736.6</v>
      </c>
      <c r="G134" s="169">
        <f>G135+G137+G139+G141</f>
        <v>4736.6</v>
      </c>
      <c r="H134" s="169">
        <f>H135+H137+H139+H141</f>
        <v>4736.6</v>
      </c>
      <c r="I134" s="39">
        <f t="shared" si="28"/>
        <v>100</v>
      </c>
      <c r="J134" s="38">
        <f t="shared" si="6"/>
        <v>0</v>
      </c>
    </row>
    <row r="135" spans="1:10" ht="31.5">
      <c r="A135" s="22"/>
      <c r="B135" s="149" t="s">
        <v>645</v>
      </c>
      <c r="C135" s="149" t="s">
        <v>478</v>
      </c>
      <c r="D135" s="150"/>
      <c r="E135" s="138" t="s">
        <v>479</v>
      </c>
      <c r="F135" s="169">
        <f>F136</f>
        <v>120</v>
      </c>
      <c r="G135" s="169">
        <f>G136</f>
        <v>120</v>
      </c>
      <c r="H135" s="169">
        <f>H136</f>
        <v>120</v>
      </c>
      <c r="I135" s="39">
        <f t="shared" si="28"/>
        <v>100</v>
      </c>
      <c r="J135" s="38">
        <f t="shared" si="6"/>
        <v>0</v>
      </c>
    </row>
    <row r="136" spans="1:10" ht="47.25">
      <c r="A136" s="22"/>
      <c r="B136" s="149" t="s">
        <v>645</v>
      </c>
      <c r="C136" s="149" t="s">
        <v>478</v>
      </c>
      <c r="D136" s="21" t="s">
        <v>1</v>
      </c>
      <c r="E136" s="116" t="s">
        <v>41</v>
      </c>
      <c r="F136" s="169">
        <v>120</v>
      </c>
      <c r="G136" s="14">
        <v>120</v>
      </c>
      <c r="H136" s="14">
        <v>120</v>
      </c>
      <c r="I136" s="39">
        <f t="shared" si="28"/>
        <v>100</v>
      </c>
      <c r="J136" s="38">
        <f t="shared" si="6"/>
        <v>0</v>
      </c>
    </row>
    <row r="137" spans="1:10" ht="110.25">
      <c r="A137" s="22"/>
      <c r="B137" s="149" t="s">
        <v>645</v>
      </c>
      <c r="C137" s="149" t="s">
        <v>480</v>
      </c>
      <c r="D137" s="150"/>
      <c r="E137" s="138" t="s">
        <v>598</v>
      </c>
      <c r="F137" s="169">
        <f>F138</f>
        <v>306.1</v>
      </c>
      <c r="G137" s="169">
        <f>G138</f>
        <v>306.1</v>
      </c>
      <c r="H137" s="169">
        <f>H138</f>
        <v>306.1</v>
      </c>
      <c r="I137" s="39">
        <f t="shared" si="28"/>
        <v>100</v>
      </c>
      <c r="J137" s="38">
        <f t="shared" si="6"/>
        <v>0</v>
      </c>
    </row>
    <row r="138" spans="1:10" ht="15.75">
      <c r="A138" s="22"/>
      <c r="B138" s="149" t="s">
        <v>645</v>
      </c>
      <c r="C138" s="149" t="s">
        <v>480</v>
      </c>
      <c r="D138" s="149" t="s">
        <v>6</v>
      </c>
      <c r="E138" s="138" t="s">
        <v>7</v>
      </c>
      <c r="F138" s="169">
        <v>306.1</v>
      </c>
      <c r="G138" s="14">
        <v>306.1</v>
      </c>
      <c r="H138" s="14">
        <v>306.1</v>
      </c>
      <c r="I138" s="39">
        <f t="shared" si="28"/>
        <v>100</v>
      </c>
      <c r="J138" s="38">
        <f t="shared" si="6"/>
        <v>0</v>
      </c>
    </row>
    <row r="139" spans="1:10" ht="94.5">
      <c r="A139" s="22"/>
      <c r="B139" s="149" t="s">
        <v>645</v>
      </c>
      <c r="C139" s="149" t="s">
        <v>662</v>
      </c>
      <c r="D139" s="150"/>
      <c r="E139" s="138" t="s">
        <v>675</v>
      </c>
      <c r="F139" s="169">
        <f>F140</f>
        <v>185.5</v>
      </c>
      <c r="G139" s="169">
        <f>G140</f>
        <v>185.5</v>
      </c>
      <c r="H139" s="169">
        <f>H140</f>
        <v>185.5</v>
      </c>
      <c r="I139" s="39">
        <f t="shared" si="28"/>
        <v>100</v>
      </c>
      <c r="J139" s="38">
        <f t="shared" si="6"/>
        <v>0</v>
      </c>
    </row>
    <row r="140" spans="1:10" ht="47.25">
      <c r="A140" s="22"/>
      <c r="B140" s="149" t="s">
        <v>645</v>
      </c>
      <c r="C140" s="149" t="s">
        <v>662</v>
      </c>
      <c r="D140" s="21" t="s">
        <v>1</v>
      </c>
      <c r="E140" s="116" t="s">
        <v>41</v>
      </c>
      <c r="F140" s="169">
        <v>185.5</v>
      </c>
      <c r="G140" s="169">
        <v>185.5</v>
      </c>
      <c r="H140" s="169">
        <v>185.5</v>
      </c>
      <c r="I140" s="39">
        <f t="shared" si="28"/>
        <v>100</v>
      </c>
      <c r="J140" s="38">
        <f t="shared" si="6"/>
        <v>0</v>
      </c>
    </row>
    <row r="141" spans="1:10" ht="63">
      <c r="A141" s="22"/>
      <c r="B141" s="149" t="s">
        <v>645</v>
      </c>
      <c r="C141" s="149" t="s">
        <v>486</v>
      </c>
      <c r="D141" s="150"/>
      <c r="E141" s="138" t="s">
        <v>487</v>
      </c>
      <c r="F141" s="169">
        <f>F142</f>
        <v>4125</v>
      </c>
      <c r="G141" s="169">
        <f>G142</f>
        <v>4125</v>
      </c>
      <c r="H141" s="169">
        <f>H142</f>
        <v>4125</v>
      </c>
      <c r="I141" s="39">
        <f t="shared" si="28"/>
        <v>100</v>
      </c>
      <c r="J141" s="38">
        <f t="shared" si="6"/>
        <v>0</v>
      </c>
    </row>
    <row r="142" spans="1:10" ht="47.25">
      <c r="A142" s="22"/>
      <c r="B142" s="149" t="s">
        <v>645</v>
      </c>
      <c r="C142" s="149" t="s">
        <v>486</v>
      </c>
      <c r="D142" s="149" t="s">
        <v>396</v>
      </c>
      <c r="E142" s="138" t="s">
        <v>188</v>
      </c>
      <c r="F142" s="169">
        <v>4125</v>
      </c>
      <c r="G142" s="14">
        <v>4125</v>
      </c>
      <c r="H142" s="14">
        <v>4125</v>
      </c>
      <c r="I142" s="39">
        <f t="shared" si="28"/>
        <v>100</v>
      </c>
      <c r="J142" s="38">
        <f aca="true" t="shared" si="29" ref="J142:J162">H142-G142</f>
        <v>0</v>
      </c>
    </row>
    <row r="143" spans="1:10" ht="15.75">
      <c r="A143" s="22"/>
      <c r="B143" s="149" t="s">
        <v>645</v>
      </c>
      <c r="C143" s="149" t="s">
        <v>56</v>
      </c>
      <c r="D143" s="150"/>
      <c r="E143" s="138" t="s">
        <v>9</v>
      </c>
      <c r="F143" s="169">
        <f>F144</f>
        <v>587.4000000000001</v>
      </c>
      <c r="G143" s="169">
        <f>G144</f>
        <v>587.4000000000001</v>
      </c>
      <c r="H143" s="169">
        <f>H144</f>
        <v>587.4000000000001</v>
      </c>
      <c r="I143" s="39">
        <f aca="true" t="shared" si="30" ref="I143:I157">H143/G143*100</f>
        <v>100</v>
      </c>
      <c r="J143" s="38">
        <f t="shared" si="29"/>
        <v>0</v>
      </c>
    </row>
    <row r="144" spans="1:10" ht="15.75">
      <c r="A144" s="22"/>
      <c r="B144" s="149" t="s">
        <v>645</v>
      </c>
      <c r="C144" s="149" t="s">
        <v>91</v>
      </c>
      <c r="D144" s="150"/>
      <c r="E144" s="138" t="s">
        <v>17</v>
      </c>
      <c r="F144" s="169">
        <f>F145+F147</f>
        <v>587.4000000000001</v>
      </c>
      <c r="G144" s="169">
        <f>G145+G147</f>
        <v>587.4000000000001</v>
      </c>
      <c r="H144" s="169">
        <f>H145+H147</f>
        <v>587.4000000000001</v>
      </c>
      <c r="I144" s="39">
        <f t="shared" si="30"/>
        <v>100</v>
      </c>
      <c r="J144" s="38">
        <f t="shared" si="29"/>
        <v>0</v>
      </c>
    </row>
    <row r="145" spans="1:10" ht="47.25">
      <c r="A145" s="22"/>
      <c r="B145" s="149" t="s">
        <v>645</v>
      </c>
      <c r="C145" s="149" t="s">
        <v>625</v>
      </c>
      <c r="D145" s="150"/>
      <c r="E145" s="138" t="s">
        <v>604</v>
      </c>
      <c r="F145" s="169">
        <f>F146</f>
        <v>291.6</v>
      </c>
      <c r="G145" s="169">
        <f>G146</f>
        <v>291.6</v>
      </c>
      <c r="H145" s="169">
        <f>H146</f>
        <v>291.6</v>
      </c>
      <c r="I145" s="39">
        <f t="shared" si="30"/>
        <v>100</v>
      </c>
      <c r="J145" s="38">
        <f t="shared" si="29"/>
        <v>0</v>
      </c>
    </row>
    <row r="146" spans="1:10" ht="47.25">
      <c r="A146" s="22"/>
      <c r="B146" s="149" t="s">
        <v>645</v>
      </c>
      <c r="C146" s="149" t="s">
        <v>625</v>
      </c>
      <c r="D146" s="21" t="s">
        <v>1</v>
      </c>
      <c r="E146" s="116" t="s">
        <v>41</v>
      </c>
      <c r="F146" s="169">
        <v>291.6</v>
      </c>
      <c r="G146" s="169">
        <v>291.6</v>
      </c>
      <c r="H146" s="169">
        <v>291.6</v>
      </c>
      <c r="I146" s="39">
        <f t="shared" si="30"/>
        <v>100</v>
      </c>
      <c r="J146" s="38">
        <f t="shared" si="29"/>
        <v>0</v>
      </c>
    </row>
    <row r="147" spans="1:10" ht="47.25">
      <c r="A147" s="22"/>
      <c r="B147" s="149" t="s">
        <v>645</v>
      </c>
      <c r="C147" s="149" t="s">
        <v>626</v>
      </c>
      <c r="D147" s="150"/>
      <c r="E147" s="138" t="s">
        <v>605</v>
      </c>
      <c r="F147" s="169">
        <f>F148</f>
        <v>295.8</v>
      </c>
      <c r="G147" s="169">
        <f>G148</f>
        <v>295.8</v>
      </c>
      <c r="H147" s="169">
        <f>H148</f>
        <v>295.8</v>
      </c>
      <c r="I147" s="39">
        <f t="shared" si="30"/>
        <v>100</v>
      </c>
      <c r="J147" s="38">
        <f t="shared" si="29"/>
        <v>0</v>
      </c>
    </row>
    <row r="148" spans="1:10" ht="47.25">
      <c r="A148" s="22"/>
      <c r="B148" s="149" t="s">
        <v>645</v>
      </c>
      <c r="C148" s="149" t="s">
        <v>626</v>
      </c>
      <c r="D148" s="21" t="s">
        <v>1</v>
      </c>
      <c r="E148" s="116" t="s">
        <v>41</v>
      </c>
      <c r="F148" s="169">
        <v>295.8</v>
      </c>
      <c r="G148" s="169">
        <v>295.8</v>
      </c>
      <c r="H148" s="169">
        <v>295.8</v>
      </c>
      <c r="I148" s="39">
        <f t="shared" si="30"/>
        <v>100</v>
      </c>
      <c r="J148" s="38">
        <f t="shared" si="29"/>
        <v>0</v>
      </c>
    </row>
    <row r="149" spans="1:10" ht="15.75">
      <c r="A149" s="22"/>
      <c r="B149" s="170" t="s">
        <v>646</v>
      </c>
      <c r="C149" s="23"/>
      <c r="D149" s="162"/>
      <c r="E149" s="116" t="s">
        <v>197</v>
      </c>
      <c r="F149" s="14">
        <f>F150+F158</f>
        <v>4587.200000000001</v>
      </c>
      <c r="G149" s="14">
        <f>G150+G158</f>
        <v>4587.200000000001</v>
      </c>
      <c r="H149" s="14">
        <f>H150+H158</f>
        <v>4587.200000000001</v>
      </c>
      <c r="I149" s="39">
        <f t="shared" si="30"/>
        <v>100</v>
      </c>
      <c r="J149" s="38">
        <f t="shared" si="29"/>
        <v>0</v>
      </c>
    </row>
    <row r="150" spans="1:10" ht="63">
      <c r="A150" s="22"/>
      <c r="B150" s="170" t="s">
        <v>646</v>
      </c>
      <c r="C150" s="149" t="s">
        <v>24</v>
      </c>
      <c r="D150" s="150"/>
      <c r="E150" s="138" t="s">
        <v>289</v>
      </c>
      <c r="F150" s="14">
        <f>F151</f>
        <v>4533.200000000001</v>
      </c>
      <c r="G150" s="14">
        <f>G151</f>
        <v>4533.200000000001</v>
      </c>
      <c r="H150" s="14">
        <f>H151</f>
        <v>4533.200000000001</v>
      </c>
      <c r="I150" s="39">
        <f t="shared" si="30"/>
        <v>100</v>
      </c>
      <c r="J150" s="38">
        <f t="shared" si="29"/>
        <v>0</v>
      </c>
    </row>
    <row r="151" spans="1:10" ht="47.25">
      <c r="A151" s="22"/>
      <c r="B151" s="170" t="s">
        <v>646</v>
      </c>
      <c r="C151" s="149" t="s">
        <v>290</v>
      </c>
      <c r="D151" s="150"/>
      <c r="E151" s="138" t="s">
        <v>291</v>
      </c>
      <c r="F151" s="14">
        <f>F152+F154+F156</f>
        <v>4533.200000000001</v>
      </c>
      <c r="G151" s="14">
        <f>G152+G154+G156</f>
        <v>4533.200000000001</v>
      </c>
      <c r="H151" s="14">
        <f>H152+H154+H156</f>
        <v>4533.200000000001</v>
      </c>
      <c r="I151" s="39">
        <f t="shared" si="30"/>
        <v>100</v>
      </c>
      <c r="J151" s="38">
        <f t="shared" si="29"/>
        <v>0</v>
      </c>
    </row>
    <row r="152" spans="1:10" ht="47.25">
      <c r="A152" s="22"/>
      <c r="B152" s="170" t="s">
        <v>646</v>
      </c>
      <c r="C152" s="149" t="s">
        <v>292</v>
      </c>
      <c r="D152" s="150"/>
      <c r="E152" s="138" t="s">
        <v>293</v>
      </c>
      <c r="F152" s="14">
        <f>F153</f>
        <v>278.1</v>
      </c>
      <c r="G152" s="14">
        <f>G153</f>
        <v>278.1</v>
      </c>
      <c r="H152" s="14">
        <f>H153</f>
        <v>278.1</v>
      </c>
      <c r="I152" s="39">
        <f t="shared" si="30"/>
        <v>100</v>
      </c>
      <c r="J152" s="38">
        <f t="shared" si="29"/>
        <v>0</v>
      </c>
    </row>
    <row r="153" spans="1:10" ht="47.25">
      <c r="A153" s="22"/>
      <c r="B153" s="170" t="s">
        <v>646</v>
      </c>
      <c r="C153" s="149" t="s">
        <v>292</v>
      </c>
      <c r="D153" s="21" t="s">
        <v>1</v>
      </c>
      <c r="E153" s="116" t="s">
        <v>41</v>
      </c>
      <c r="F153" s="14">
        <v>278.1</v>
      </c>
      <c r="G153" s="14">
        <v>278.1</v>
      </c>
      <c r="H153" s="14">
        <v>278.1</v>
      </c>
      <c r="I153" s="39">
        <f t="shared" si="30"/>
        <v>100</v>
      </c>
      <c r="J153" s="38">
        <f t="shared" si="29"/>
        <v>0</v>
      </c>
    </row>
    <row r="154" spans="1:10" ht="63">
      <c r="A154" s="22"/>
      <c r="B154" s="170" t="s">
        <v>646</v>
      </c>
      <c r="C154" s="149" t="s">
        <v>294</v>
      </c>
      <c r="D154" s="150"/>
      <c r="E154" s="138" t="s">
        <v>295</v>
      </c>
      <c r="F154" s="14">
        <f>F155</f>
        <v>4135.1</v>
      </c>
      <c r="G154" s="14">
        <f>G155</f>
        <v>4135.1</v>
      </c>
      <c r="H154" s="14">
        <f>H155</f>
        <v>4135.1</v>
      </c>
      <c r="I154" s="39">
        <f t="shared" si="30"/>
        <v>100</v>
      </c>
      <c r="J154" s="38">
        <f t="shared" si="29"/>
        <v>0</v>
      </c>
    </row>
    <row r="155" spans="1:10" ht="15.75">
      <c r="A155" s="22"/>
      <c r="B155" s="170" t="s">
        <v>646</v>
      </c>
      <c r="C155" s="149" t="s">
        <v>294</v>
      </c>
      <c r="D155" s="149" t="s">
        <v>6</v>
      </c>
      <c r="E155" s="138" t="s">
        <v>7</v>
      </c>
      <c r="F155" s="14">
        <v>4135.1</v>
      </c>
      <c r="G155" s="14">
        <v>4135.1</v>
      </c>
      <c r="H155" s="14">
        <v>4135.1</v>
      </c>
      <c r="I155" s="39">
        <f t="shared" si="30"/>
        <v>100</v>
      </c>
      <c r="J155" s="38">
        <f t="shared" si="29"/>
        <v>0</v>
      </c>
    </row>
    <row r="156" spans="1:10" ht="31.5">
      <c r="A156" s="22"/>
      <c r="B156" s="170" t="s">
        <v>646</v>
      </c>
      <c r="C156" s="149" t="s">
        <v>298</v>
      </c>
      <c r="D156" s="150"/>
      <c r="E156" s="138" t="s">
        <v>299</v>
      </c>
      <c r="F156" s="14">
        <f>F157</f>
        <v>120</v>
      </c>
      <c r="G156" s="14">
        <f>G157</f>
        <v>120</v>
      </c>
      <c r="H156" s="14">
        <f>H157</f>
        <v>120</v>
      </c>
      <c r="I156" s="39">
        <f t="shared" si="30"/>
        <v>100</v>
      </c>
      <c r="J156" s="38">
        <f t="shared" si="29"/>
        <v>0</v>
      </c>
    </row>
    <row r="157" spans="1:10" ht="47.25">
      <c r="A157" s="22"/>
      <c r="B157" s="170" t="s">
        <v>646</v>
      </c>
      <c r="C157" s="149" t="s">
        <v>298</v>
      </c>
      <c r="D157" s="21" t="s">
        <v>1</v>
      </c>
      <c r="E157" s="116" t="s">
        <v>41</v>
      </c>
      <c r="F157" s="14">
        <v>120</v>
      </c>
      <c r="G157" s="14">
        <v>120</v>
      </c>
      <c r="H157" s="14">
        <v>120</v>
      </c>
      <c r="I157" s="39">
        <f t="shared" si="30"/>
        <v>100</v>
      </c>
      <c r="J157" s="38">
        <f t="shared" si="29"/>
        <v>0</v>
      </c>
    </row>
    <row r="158" spans="1:10" ht="63">
      <c r="A158" s="22"/>
      <c r="B158" s="170" t="s">
        <v>646</v>
      </c>
      <c r="C158" s="149" t="s">
        <v>101</v>
      </c>
      <c r="D158" s="150"/>
      <c r="E158" s="138" t="s">
        <v>415</v>
      </c>
      <c r="F158" s="14">
        <f aca="true" t="shared" si="31" ref="F158:H160">F159</f>
        <v>54</v>
      </c>
      <c r="G158" s="14">
        <f t="shared" si="31"/>
        <v>54</v>
      </c>
      <c r="H158" s="14">
        <f t="shared" si="31"/>
        <v>54</v>
      </c>
      <c r="I158" s="39">
        <f>H158/G158*100</f>
        <v>100</v>
      </c>
      <c r="J158" s="38">
        <f t="shared" si="29"/>
        <v>0</v>
      </c>
    </row>
    <row r="159" spans="1:10" ht="131.25" customHeight="1">
      <c r="A159" s="22"/>
      <c r="B159" s="170" t="s">
        <v>646</v>
      </c>
      <c r="C159" s="149" t="s">
        <v>102</v>
      </c>
      <c r="D159" s="150"/>
      <c r="E159" s="166" t="s">
        <v>416</v>
      </c>
      <c r="F159" s="14">
        <f t="shared" si="31"/>
        <v>54</v>
      </c>
      <c r="G159" s="14">
        <f t="shared" si="31"/>
        <v>54</v>
      </c>
      <c r="H159" s="14">
        <f t="shared" si="31"/>
        <v>54</v>
      </c>
      <c r="I159" s="39">
        <f>H159/G159*100</f>
        <v>100</v>
      </c>
      <c r="J159" s="38">
        <f t="shared" si="29"/>
        <v>0</v>
      </c>
    </row>
    <row r="160" spans="1:10" ht="94.5">
      <c r="A160" s="22"/>
      <c r="B160" s="170" t="s">
        <v>646</v>
      </c>
      <c r="C160" s="149" t="s">
        <v>103</v>
      </c>
      <c r="D160" s="150"/>
      <c r="E160" s="138" t="s">
        <v>417</v>
      </c>
      <c r="F160" s="14">
        <f>F161</f>
        <v>54</v>
      </c>
      <c r="G160" s="14">
        <f t="shared" si="31"/>
        <v>54</v>
      </c>
      <c r="H160" s="14">
        <f t="shared" si="31"/>
        <v>54</v>
      </c>
      <c r="I160" s="39">
        <f>H160/G160*100</f>
        <v>100</v>
      </c>
      <c r="J160" s="38">
        <f t="shared" si="29"/>
        <v>0</v>
      </c>
    </row>
    <row r="161" spans="1:10" ht="63">
      <c r="A161" s="22"/>
      <c r="B161" s="170" t="s">
        <v>646</v>
      </c>
      <c r="C161" s="149" t="s">
        <v>217</v>
      </c>
      <c r="D161" s="150"/>
      <c r="E161" s="138" t="s">
        <v>418</v>
      </c>
      <c r="F161" s="14">
        <f>F162</f>
        <v>54</v>
      </c>
      <c r="G161" s="14">
        <f>G162</f>
        <v>54</v>
      </c>
      <c r="H161" s="14">
        <f>H162</f>
        <v>54</v>
      </c>
      <c r="I161" s="39">
        <f>H161/G161*100</f>
        <v>100</v>
      </c>
      <c r="J161" s="38">
        <f t="shared" si="29"/>
        <v>0</v>
      </c>
    </row>
    <row r="162" spans="1:10" ht="47.25">
      <c r="A162" s="22"/>
      <c r="B162" s="170" t="s">
        <v>646</v>
      </c>
      <c r="C162" s="149" t="s">
        <v>217</v>
      </c>
      <c r="D162" s="21" t="s">
        <v>1</v>
      </c>
      <c r="E162" s="116" t="s">
        <v>41</v>
      </c>
      <c r="F162" s="14">
        <v>54</v>
      </c>
      <c r="G162" s="14">
        <v>54</v>
      </c>
      <c r="H162" s="14">
        <v>54</v>
      </c>
      <c r="I162" s="39">
        <f>H162/G162*100</f>
        <v>100</v>
      </c>
      <c r="J162" s="38">
        <f t="shared" si="29"/>
        <v>0</v>
      </c>
    </row>
    <row r="163" spans="1:10" ht="15.75">
      <c r="A163" s="22"/>
      <c r="B163" s="29" t="s">
        <v>649</v>
      </c>
      <c r="C163" s="29"/>
      <c r="D163" s="29"/>
      <c r="E163" s="102" t="s">
        <v>149</v>
      </c>
      <c r="F163" s="14">
        <f>F164</f>
        <v>50.5</v>
      </c>
      <c r="G163" s="14">
        <f>G164</f>
        <v>50.5</v>
      </c>
      <c r="H163" s="14">
        <f>H164</f>
        <v>50.5</v>
      </c>
      <c r="I163" s="39">
        <f aca="true" t="shared" si="32" ref="I163:I169">H163/G163*100</f>
        <v>100</v>
      </c>
      <c r="J163" s="38">
        <f aca="true" t="shared" si="33" ref="J163:J196">H163-G163</f>
        <v>0</v>
      </c>
    </row>
    <row r="164" spans="1:10" ht="15.75">
      <c r="A164" s="22"/>
      <c r="B164" s="29" t="s">
        <v>650</v>
      </c>
      <c r="C164" s="29"/>
      <c r="D164" s="29"/>
      <c r="E164" s="102" t="s">
        <v>81</v>
      </c>
      <c r="F164" s="14">
        <f aca="true" t="shared" si="34" ref="F164:H168">F165</f>
        <v>50.5</v>
      </c>
      <c r="G164" s="14">
        <f t="shared" si="34"/>
        <v>50.5</v>
      </c>
      <c r="H164" s="14">
        <f t="shared" si="34"/>
        <v>50.5</v>
      </c>
      <c r="I164" s="39">
        <f t="shared" si="32"/>
        <v>100</v>
      </c>
      <c r="J164" s="38">
        <f t="shared" si="33"/>
        <v>0</v>
      </c>
    </row>
    <row r="165" spans="1:10" ht="63">
      <c r="A165" s="22"/>
      <c r="B165" s="29" t="s">
        <v>650</v>
      </c>
      <c r="C165" s="16" t="s">
        <v>55</v>
      </c>
      <c r="D165" s="17"/>
      <c r="E165" s="138" t="s">
        <v>340</v>
      </c>
      <c r="F165" s="14">
        <f t="shared" si="34"/>
        <v>50.5</v>
      </c>
      <c r="G165" s="14">
        <f t="shared" si="34"/>
        <v>50.5</v>
      </c>
      <c r="H165" s="14">
        <f t="shared" si="34"/>
        <v>50.5</v>
      </c>
      <c r="I165" s="39">
        <f t="shared" si="32"/>
        <v>100</v>
      </c>
      <c r="J165" s="38">
        <f t="shared" si="33"/>
        <v>0</v>
      </c>
    </row>
    <row r="166" spans="1:10" ht="47.25">
      <c r="A166" s="22"/>
      <c r="B166" s="29" t="s">
        <v>650</v>
      </c>
      <c r="C166" s="16" t="s">
        <v>107</v>
      </c>
      <c r="D166" s="17"/>
      <c r="E166" s="138" t="s">
        <v>342</v>
      </c>
      <c r="F166" s="14">
        <f>F167</f>
        <v>50.5</v>
      </c>
      <c r="G166" s="14">
        <f t="shared" si="34"/>
        <v>50.5</v>
      </c>
      <c r="H166" s="14">
        <f t="shared" si="34"/>
        <v>50.5</v>
      </c>
      <c r="I166" s="39">
        <f t="shared" si="32"/>
        <v>100</v>
      </c>
      <c r="J166" s="38">
        <f t="shared" si="33"/>
        <v>0</v>
      </c>
    </row>
    <row r="167" spans="1:10" ht="31.5">
      <c r="A167" s="22"/>
      <c r="B167" s="29" t="s">
        <v>650</v>
      </c>
      <c r="C167" s="16" t="s">
        <v>108</v>
      </c>
      <c r="D167" s="17"/>
      <c r="E167" s="138" t="s">
        <v>343</v>
      </c>
      <c r="F167" s="14">
        <f>F168</f>
        <v>50.5</v>
      </c>
      <c r="G167" s="14">
        <f t="shared" si="34"/>
        <v>50.5</v>
      </c>
      <c r="H167" s="14">
        <f t="shared" si="34"/>
        <v>50.5</v>
      </c>
      <c r="I167" s="39">
        <f t="shared" si="32"/>
        <v>100</v>
      </c>
      <c r="J167" s="38">
        <f t="shared" si="33"/>
        <v>0</v>
      </c>
    </row>
    <row r="168" spans="1:10" ht="31.5">
      <c r="A168" s="22"/>
      <c r="B168" s="29" t="s">
        <v>650</v>
      </c>
      <c r="C168" s="16" t="s">
        <v>109</v>
      </c>
      <c r="D168" s="162"/>
      <c r="E168" s="138" t="s">
        <v>345</v>
      </c>
      <c r="F168" s="14">
        <f>F169</f>
        <v>50.5</v>
      </c>
      <c r="G168" s="14">
        <f t="shared" si="34"/>
        <v>50.5</v>
      </c>
      <c r="H168" s="14">
        <f t="shared" si="34"/>
        <v>50.5</v>
      </c>
      <c r="I168" s="39">
        <f t="shared" si="32"/>
        <v>100</v>
      </c>
      <c r="J168" s="38">
        <f t="shared" si="33"/>
        <v>0</v>
      </c>
    </row>
    <row r="169" spans="1:10" ht="47.25">
      <c r="A169" s="22"/>
      <c r="B169" s="29" t="s">
        <v>650</v>
      </c>
      <c r="C169" s="16" t="s">
        <v>109</v>
      </c>
      <c r="D169" s="21" t="s">
        <v>1</v>
      </c>
      <c r="E169" s="116" t="s">
        <v>41</v>
      </c>
      <c r="F169" s="38">
        <v>50.5</v>
      </c>
      <c r="G169" s="38">
        <v>50.5</v>
      </c>
      <c r="H169" s="38">
        <v>50.5</v>
      </c>
      <c r="I169" s="39">
        <f t="shared" si="32"/>
        <v>100</v>
      </c>
      <c r="J169" s="38">
        <f t="shared" si="33"/>
        <v>0</v>
      </c>
    </row>
    <row r="170" spans="1:10" ht="15.75">
      <c r="A170" s="22"/>
      <c r="B170" s="29" t="s">
        <v>266</v>
      </c>
      <c r="C170" s="29"/>
      <c r="D170" s="29" t="s">
        <v>15</v>
      </c>
      <c r="E170" s="165" t="s">
        <v>63</v>
      </c>
      <c r="F170" s="13">
        <f>F171+F177</f>
        <v>3619.8999999999996</v>
      </c>
      <c r="G170" s="13">
        <f>G171+G177</f>
        <v>3619.8999999999996</v>
      </c>
      <c r="H170" s="13">
        <f>H171+H177</f>
        <v>3619.8999999999996</v>
      </c>
      <c r="I170" s="39">
        <f aca="true" t="shared" si="35" ref="I170:I182">H170/G170*100</f>
        <v>100</v>
      </c>
      <c r="J170" s="38">
        <f t="shared" si="33"/>
        <v>0</v>
      </c>
    </row>
    <row r="171" spans="1:10" ht="15.75">
      <c r="A171" s="22"/>
      <c r="B171" s="29" t="s">
        <v>652</v>
      </c>
      <c r="C171" s="29" t="s">
        <v>15</v>
      </c>
      <c r="D171" s="29" t="s">
        <v>15</v>
      </c>
      <c r="E171" s="100" t="s">
        <v>82</v>
      </c>
      <c r="F171" s="13">
        <f aca="true" t="shared" si="36" ref="F171:H175">F172</f>
        <v>2057.6</v>
      </c>
      <c r="G171" s="13">
        <f t="shared" si="36"/>
        <v>2057.6</v>
      </c>
      <c r="H171" s="13">
        <f t="shared" si="36"/>
        <v>2057.6</v>
      </c>
      <c r="I171" s="39">
        <f t="shared" si="35"/>
        <v>100</v>
      </c>
      <c r="J171" s="38">
        <f t="shared" si="33"/>
        <v>0</v>
      </c>
    </row>
    <row r="172" spans="1:10" ht="47.25">
      <c r="A172" s="22"/>
      <c r="B172" s="29" t="s">
        <v>652</v>
      </c>
      <c r="C172" s="16" t="s">
        <v>94</v>
      </c>
      <c r="D172" s="17"/>
      <c r="E172" s="138" t="s">
        <v>388</v>
      </c>
      <c r="F172" s="14">
        <f t="shared" si="36"/>
        <v>2057.6</v>
      </c>
      <c r="G172" s="14">
        <f t="shared" si="36"/>
        <v>2057.6</v>
      </c>
      <c r="H172" s="14">
        <f t="shared" si="36"/>
        <v>2057.6</v>
      </c>
      <c r="I172" s="39">
        <f t="shared" si="35"/>
        <v>100</v>
      </c>
      <c r="J172" s="38">
        <f t="shared" si="33"/>
        <v>0</v>
      </c>
    </row>
    <row r="173" spans="1:10" ht="69.75" customHeight="1">
      <c r="A173" s="22"/>
      <c r="B173" s="29" t="s">
        <v>652</v>
      </c>
      <c r="C173" s="16" t="s">
        <v>95</v>
      </c>
      <c r="D173" s="17"/>
      <c r="E173" s="138" t="s">
        <v>389</v>
      </c>
      <c r="F173" s="14">
        <f t="shared" si="36"/>
        <v>2057.6</v>
      </c>
      <c r="G173" s="14">
        <f t="shared" si="36"/>
        <v>2057.6</v>
      </c>
      <c r="H173" s="14">
        <f t="shared" si="36"/>
        <v>2057.6</v>
      </c>
      <c r="I173" s="39">
        <f t="shared" si="35"/>
        <v>100</v>
      </c>
      <c r="J173" s="38">
        <f t="shared" si="33"/>
        <v>0</v>
      </c>
    </row>
    <row r="174" spans="1:10" ht="67.5" customHeight="1">
      <c r="A174" s="22"/>
      <c r="B174" s="29" t="s">
        <v>652</v>
      </c>
      <c r="C174" s="16" t="s">
        <v>145</v>
      </c>
      <c r="D174" s="16"/>
      <c r="E174" s="138" t="s">
        <v>390</v>
      </c>
      <c r="F174" s="14">
        <f t="shared" si="36"/>
        <v>2057.6</v>
      </c>
      <c r="G174" s="14">
        <f t="shared" si="36"/>
        <v>2057.6</v>
      </c>
      <c r="H174" s="14">
        <f t="shared" si="36"/>
        <v>2057.6</v>
      </c>
      <c r="I174" s="39">
        <f t="shared" si="35"/>
        <v>100</v>
      </c>
      <c r="J174" s="38">
        <f t="shared" si="33"/>
        <v>0</v>
      </c>
    </row>
    <row r="175" spans="1:10" ht="84.75" customHeight="1">
      <c r="A175" s="22"/>
      <c r="B175" s="29" t="s">
        <v>652</v>
      </c>
      <c r="C175" s="17" t="s">
        <v>146</v>
      </c>
      <c r="D175" s="16"/>
      <c r="E175" s="138" t="s">
        <v>391</v>
      </c>
      <c r="F175" s="14">
        <f t="shared" si="36"/>
        <v>2057.6</v>
      </c>
      <c r="G175" s="14">
        <f t="shared" si="36"/>
        <v>2057.6</v>
      </c>
      <c r="H175" s="14">
        <f t="shared" si="36"/>
        <v>2057.6</v>
      </c>
      <c r="I175" s="39">
        <f t="shared" si="35"/>
        <v>100</v>
      </c>
      <c r="J175" s="38">
        <f t="shared" si="33"/>
        <v>0</v>
      </c>
    </row>
    <row r="176" spans="1:10" ht="31.5">
      <c r="A176" s="22"/>
      <c r="B176" s="29" t="s">
        <v>652</v>
      </c>
      <c r="C176" s="17" t="s">
        <v>146</v>
      </c>
      <c r="D176" s="17" t="s">
        <v>2</v>
      </c>
      <c r="E176" s="139" t="s">
        <v>3</v>
      </c>
      <c r="F176" s="38">
        <v>2057.6</v>
      </c>
      <c r="G176" s="38">
        <v>2057.6</v>
      </c>
      <c r="H176" s="38">
        <v>2057.6</v>
      </c>
      <c r="I176" s="39">
        <f t="shared" si="35"/>
        <v>100</v>
      </c>
      <c r="J176" s="38">
        <f t="shared" si="33"/>
        <v>0</v>
      </c>
    </row>
    <row r="177" spans="1:10" ht="15.75">
      <c r="A177" s="22"/>
      <c r="B177" s="29" t="s">
        <v>267</v>
      </c>
      <c r="C177" s="29"/>
      <c r="D177" s="29"/>
      <c r="E177" s="100" t="s">
        <v>64</v>
      </c>
      <c r="F177" s="38">
        <f aca="true" t="shared" si="37" ref="F177:H181">F178</f>
        <v>1562.3</v>
      </c>
      <c r="G177" s="38">
        <f t="shared" si="37"/>
        <v>1562.3</v>
      </c>
      <c r="H177" s="38">
        <f t="shared" si="37"/>
        <v>1562.3</v>
      </c>
      <c r="I177" s="39">
        <f t="shared" si="35"/>
        <v>100</v>
      </c>
      <c r="J177" s="38">
        <f t="shared" si="33"/>
        <v>0</v>
      </c>
    </row>
    <row r="178" spans="1:10" ht="47.25">
      <c r="A178" s="22"/>
      <c r="B178" s="29" t="s">
        <v>267</v>
      </c>
      <c r="C178" s="16" t="s">
        <v>94</v>
      </c>
      <c r="D178" s="17"/>
      <c r="E178" s="171" t="s">
        <v>89</v>
      </c>
      <c r="F178" s="38">
        <f t="shared" si="37"/>
        <v>1562.3</v>
      </c>
      <c r="G178" s="38">
        <f t="shared" si="37"/>
        <v>1562.3</v>
      </c>
      <c r="H178" s="38">
        <f t="shared" si="37"/>
        <v>1562.3</v>
      </c>
      <c r="I178" s="39">
        <f t="shared" si="35"/>
        <v>100</v>
      </c>
      <c r="J178" s="38">
        <f t="shared" si="33"/>
        <v>0</v>
      </c>
    </row>
    <row r="179" spans="1:10" ht="78.75">
      <c r="A179" s="22"/>
      <c r="B179" s="29" t="s">
        <v>267</v>
      </c>
      <c r="C179" s="16" t="s">
        <v>95</v>
      </c>
      <c r="D179" s="17"/>
      <c r="E179" s="171" t="s">
        <v>90</v>
      </c>
      <c r="F179" s="38">
        <f t="shared" si="37"/>
        <v>1562.3</v>
      </c>
      <c r="G179" s="38">
        <f t="shared" si="37"/>
        <v>1562.3</v>
      </c>
      <c r="H179" s="38">
        <f t="shared" si="37"/>
        <v>1562.3</v>
      </c>
      <c r="I179" s="39">
        <f t="shared" si="35"/>
        <v>100</v>
      </c>
      <c r="J179" s="38">
        <f t="shared" si="33"/>
        <v>0</v>
      </c>
    </row>
    <row r="180" spans="1:10" ht="66" customHeight="1">
      <c r="A180" s="22"/>
      <c r="B180" s="29" t="s">
        <v>267</v>
      </c>
      <c r="C180" s="16" t="s">
        <v>145</v>
      </c>
      <c r="D180" s="16"/>
      <c r="E180" s="101" t="s">
        <v>53</v>
      </c>
      <c r="F180" s="38">
        <f t="shared" si="37"/>
        <v>1562.3</v>
      </c>
      <c r="G180" s="38">
        <f t="shared" si="37"/>
        <v>1562.3</v>
      </c>
      <c r="H180" s="38">
        <f t="shared" si="37"/>
        <v>1562.3</v>
      </c>
      <c r="I180" s="39">
        <f t="shared" si="35"/>
        <v>100</v>
      </c>
      <c r="J180" s="38">
        <f t="shared" si="33"/>
        <v>0</v>
      </c>
    </row>
    <row r="181" spans="1:10" ht="126">
      <c r="A181" s="22"/>
      <c r="B181" s="29" t="s">
        <v>267</v>
      </c>
      <c r="C181" s="149" t="s">
        <v>667</v>
      </c>
      <c r="D181" s="150"/>
      <c r="E181" s="166" t="s">
        <v>609</v>
      </c>
      <c r="F181" s="38">
        <f t="shared" si="37"/>
        <v>1562.3</v>
      </c>
      <c r="G181" s="38">
        <f t="shared" si="37"/>
        <v>1562.3</v>
      </c>
      <c r="H181" s="38">
        <f t="shared" si="37"/>
        <v>1562.3</v>
      </c>
      <c r="I181" s="39">
        <f t="shared" si="35"/>
        <v>100</v>
      </c>
      <c r="J181" s="38">
        <f t="shared" si="33"/>
        <v>0</v>
      </c>
    </row>
    <row r="182" spans="1:10" ht="31.5">
      <c r="A182" s="22"/>
      <c r="B182" s="29" t="s">
        <v>267</v>
      </c>
      <c r="C182" s="149" t="s">
        <v>667</v>
      </c>
      <c r="D182" s="172" t="s">
        <v>2</v>
      </c>
      <c r="E182" s="101" t="s">
        <v>3</v>
      </c>
      <c r="F182" s="38">
        <v>1562.3</v>
      </c>
      <c r="G182" s="38">
        <v>1562.3</v>
      </c>
      <c r="H182" s="38">
        <v>1562.3</v>
      </c>
      <c r="I182" s="39">
        <f t="shared" si="35"/>
        <v>100</v>
      </c>
      <c r="J182" s="38">
        <f t="shared" si="33"/>
        <v>0</v>
      </c>
    </row>
    <row r="183" spans="1:10" ht="15.75">
      <c r="A183" s="22"/>
      <c r="B183" s="162" t="s">
        <v>269</v>
      </c>
      <c r="C183" s="162"/>
      <c r="D183" s="162"/>
      <c r="E183" s="165" t="s">
        <v>83</v>
      </c>
      <c r="F183" s="38">
        <f aca="true" t="shared" si="38" ref="F183:H184">F184</f>
        <v>173.7</v>
      </c>
      <c r="G183" s="38">
        <f t="shared" si="38"/>
        <v>173.7</v>
      </c>
      <c r="H183" s="38">
        <f t="shared" si="38"/>
        <v>173.7</v>
      </c>
      <c r="I183" s="39">
        <f>H183/G183*100</f>
        <v>100</v>
      </c>
      <c r="J183" s="38">
        <f t="shared" si="33"/>
        <v>0</v>
      </c>
    </row>
    <row r="184" spans="1:10" ht="15.75">
      <c r="A184" s="22"/>
      <c r="B184" s="162" t="s">
        <v>653</v>
      </c>
      <c r="C184" s="162"/>
      <c r="D184" s="162"/>
      <c r="E184" s="173" t="s">
        <v>84</v>
      </c>
      <c r="F184" s="14">
        <f t="shared" si="38"/>
        <v>173.7</v>
      </c>
      <c r="G184" s="14">
        <f t="shared" si="38"/>
        <v>173.7</v>
      </c>
      <c r="H184" s="14">
        <f t="shared" si="38"/>
        <v>173.7</v>
      </c>
      <c r="I184" s="39">
        <f aca="true" t="shared" si="39" ref="I184:I196">H184/G184*100</f>
        <v>100</v>
      </c>
      <c r="J184" s="38">
        <f t="shared" si="33"/>
        <v>0</v>
      </c>
    </row>
    <row r="185" spans="1:10" ht="63">
      <c r="A185" s="22"/>
      <c r="B185" s="162" t="s">
        <v>653</v>
      </c>
      <c r="C185" s="149" t="s">
        <v>55</v>
      </c>
      <c r="D185" s="150"/>
      <c r="E185" s="138" t="s">
        <v>340</v>
      </c>
      <c r="F185" s="14">
        <f aca="true" t="shared" si="40" ref="F185:H187">F186</f>
        <v>173.7</v>
      </c>
      <c r="G185" s="14">
        <f t="shared" si="40"/>
        <v>173.7</v>
      </c>
      <c r="H185" s="14">
        <f t="shared" si="40"/>
        <v>173.7</v>
      </c>
      <c r="I185" s="39">
        <f t="shared" si="39"/>
        <v>100</v>
      </c>
      <c r="J185" s="38">
        <f t="shared" si="33"/>
        <v>0</v>
      </c>
    </row>
    <row r="186" spans="1:10" ht="47.25">
      <c r="A186" s="22"/>
      <c r="B186" s="162" t="s">
        <v>653</v>
      </c>
      <c r="C186" s="149" t="s">
        <v>352</v>
      </c>
      <c r="D186" s="150"/>
      <c r="E186" s="138" t="s">
        <v>353</v>
      </c>
      <c r="F186" s="14">
        <f>F187</f>
        <v>173.7</v>
      </c>
      <c r="G186" s="14">
        <f t="shared" si="40"/>
        <v>173.7</v>
      </c>
      <c r="H186" s="14">
        <f t="shared" si="40"/>
        <v>173.7</v>
      </c>
      <c r="I186" s="39">
        <f t="shared" si="39"/>
        <v>100</v>
      </c>
      <c r="J186" s="38">
        <f t="shared" si="33"/>
        <v>0</v>
      </c>
    </row>
    <row r="187" spans="1:10" ht="31.5">
      <c r="A187" s="22"/>
      <c r="B187" s="162" t="s">
        <v>653</v>
      </c>
      <c r="C187" s="149" t="s">
        <v>354</v>
      </c>
      <c r="D187" s="150"/>
      <c r="E187" s="138" t="s">
        <v>355</v>
      </c>
      <c r="F187" s="14">
        <f t="shared" si="40"/>
        <v>173.7</v>
      </c>
      <c r="G187" s="14">
        <f t="shared" si="40"/>
        <v>173.7</v>
      </c>
      <c r="H187" s="14">
        <f t="shared" si="40"/>
        <v>173.7</v>
      </c>
      <c r="I187" s="39">
        <f t="shared" si="39"/>
        <v>100</v>
      </c>
      <c r="J187" s="38">
        <f t="shared" si="33"/>
        <v>0</v>
      </c>
    </row>
    <row r="188" spans="1:10" ht="31.5">
      <c r="A188" s="22"/>
      <c r="B188" s="162" t="s">
        <v>653</v>
      </c>
      <c r="C188" s="149" t="s">
        <v>356</v>
      </c>
      <c r="D188" s="150"/>
      <c r="E188" s="138" t="s">
        <v>357</v>
      </c>
      <c r="F188" s="14">
        <f>F189+F190</f>
        <v>173.7</v>
      </c>
      <c r="G188" s="14">
        <f>G189+G190</f>
        <v>173.7</v>
      </c>
      <c r="H188" s="14">
        <f>H189+H190</f>
        <v>173.7</v>
      </c>
      <c r="I188" s="39">
        <f t="shared" si="39"/>
        <v>100</v>
      </c>
      <c r="J188" s="38">
        <f t="shared" si="33"/>
        <v>0</v>
      </c>
    </row>
    <row r="189" spans="1:10" ht="47.25">
      <c r="A189" s="22"/>
      <c r="B189" s="162" t="s">
        <v>653</v>
      </c>
      <c r="C189" s="149" t="s">
        <v>356</v>
      </c>
      <c r="D189" s="149" t="s">
        <v>1</v>
      </c>
      <c r="E189" s="138" t="s">
        <v>41</v>
      </c>
      <c r="F189" s="38">
        <v>155.7</v>
      </c>
      <c r="G189" s="38">
        <v>155.7</v>
      </c>
      <c r="H189" s="38">
        <v>155.7</v>
      </c>
      <c r="I189" s="39">
        <f t="shared" si="39"/>
        <v>100</v>
      </c>
      <c r="J189" s="38">
        <f t="shared" si="33"/>
        <v>0</v>
      </c>
    </row>
    <row r="190" spans="1:10" ht="31.5">
      <c r="A190" s="22"/>
      <c r="B190" s="162" t="s">
        <v>653</v>
      </c>
      <c r="C190" s="149" t="s">
        <v>356</v>
      </c>
      <c r="D190" s="149" t="s">
        <v>2</v>
      </c>
      <c r="E190" s="138" t="s">
        <v>3</v>
      </c>
      <c r="F190" s="38">
        <v>18</v>
      </c>
      <c r="G190" s="38">
        <v>18</v>
      </c>
      <c r="H190" s="38">
        <v>18</v>
      </c>
      <c r="I190" s="39">
        <f t="shared" si="39"/>
        <v>100</v>
      </c>
      <c r="J190" s="38">
        <f t="shared" si="33"/>
        <v>0</v>
      </c>
    </row>
    <row r="191" spans="1:10" ht="31.5">
      <c r="A191" s="22"/>
      <c r="B191" s="159" t="s">
        <v>656</v>
      </c>
      <c r="C191" s="159"/>
      <c r="D191" s="159"/>
      <c r="E191" s="138" t="s">
        <v>205</v>
      </c>
      <c r="F191" s="38">
        <f aca="true" t="shared" si="41" ref="F191:H195">F192</f>
        <v>2</v>
      </c>
      <c r="G191" s="38">
        <f t="shared" si="41"/>
        <v>2</v>
      </c>
      <c r="H191" s="38">
        <f t="shared" si="41"/>
        <v>2</v>
      </c>
      <c r="I191" s="39">
        <f t="shared" si="39"/>
        <v>100</v>
      </c>
      <c r="J191" s="38">
        <f t="shared" si="33"/>
        <v>0</v>
      </c>
    </row>
    <row r="192" spans="1:10" ht="31.5">
      <c r="A192" s="22"/>
      <c r="B192" s="159" t="s">
        <v>657</v>
      </c>
      <c r="C192" s="159"/>
      <c r="D192" s="159"/>
      <c r="E192" s="138" t="s">
        <v>611</v>
      </c>
      <c r="F192" s="38">
        <f t="shared" si="41"/>
        <v>2</v>
      </c>
      <c r="G192" s="38">
        <f t="shared" si="41"/>
        <v>2</v>
      </c>
      <c r="H192" s="38">
        <f t="shared" si="41"/>
        <v>2</v>
      </c>
      <c r="I192" s="39">
        <f t="shared" si="39"/>
        <v>100</v>
      </c>
      <c r="J192" s="38">
        <f t="shared" si="33"/>
        <v>0</v>
      </c>
    </row>
    <row r="193" spans="1:10" ht="15.75">
      <c r="A193" s="22"/>
      <c r="B193" s="159" t="s">
        <v>657</v>
      </c>
      <c r="C193" s="149" t="s">
        <v>56</v>
      </c>
      <c r="D193" s="150"/>
      <c r="E193" s="138" t="s">
        <v>9</v>
      </c>
      <c r="F193" s="38">
        <f t="shared" si="41"/>
        <v>2</v>
      </c>
      <c r="G193" s="38">
        <f t="shared" si="41"/>
        <v>2</v>
      </c>
      <c r="H193" s="38">
        <f t="shared" si="41"/>
        <v>2</v>
      </c>
      <c r="I193" s="39">
        <f t="shared" si="39"/>
        <v>100</v>
      </c>
      <c r="J193" s="38">
        <f t="shared" si="33"/>
        <v>0</v>
      </c>
    </row>
    <row r="194" spans="1:10" ht="47.25">
      <c r="A194" s="22"/>
      <c r="B194" s="159" t="s">
        <v>657</v>
      </c>
      <c r="C194" s="149" t="s">
        <v>138</v>
      </c>
      <c r="D194" s="150"/>
      <c r="E194" s="138" t="s">
        <v>206</v>
      </c>
      <c r="F194" s="38">
        <f t="shared" si="41"/>
        <v>2</v>
      </c>
      <c r="G194" s="38">
        <f t="shared" si="41"/>
        <v>2</v>
      </c>
      <c r="H194" s="38">
        <f t="shared" si="41"/>
        <v>2</v>
      </c>
      <c r="I194" s="39">
        <f t="shared" si="39"/>
        <v>100</v>
      </c>
      <c r="J194" s="38">
        <f t="shared" si="33"/>
        <v>0</v>
      </c>
    </row>
    <row r="195" spans="1:10" ht="47.25" customHeight="1">
      <c r="A195" s="22"/>
      <c r="B195" s="159" t="s">
        <v>657</v>
      </c>
      <c r="C195" s="149" t="s">
        <v>564</v>
      </c>
      <c r="D195" s="150"/>
      <c r="E195" s="138" t="s">
        <v>565</v>
      </c>
      <c r="F195" s="38">
        <f>F196</f>
        <v>2</v>
      </c>
      <c r="G195" s="38">
        <f t="shared" si="41"/>
        <v>2</v>
      </c>
      <c r="H195" s="38">
        <f t="shared" si="41"/>
        <v>2</v>
      </c>
      <c r="I195" s="39">
        <f t="shared" si="39"/>
        <v>100</v>
      </c>
      <c r="J195" s="38">
        <f t="shared" si="33"/>
        <v>0</v>
      </c>
    </row>
    <row r="196" spans="1:10" ht="31.5">
      <c r="A196" s="22"/>
      <c r="B196" s="159" t="s">
        <v>657</v>
      </c>
      <c r="C196" s="149" t="s">
        <v>564</v>
      </c>
      <c r="D196" s="159" t="s">
        <v>204</v>
      </c>
      <c r="E196" s="155" t="s">
        <v>205</v>
      </c>
      <c r="F196" s="38">
        <v>2</v>
      </c>
      <c r="G196" s="38">
        <v>2</v>
      </c>
      <c r="H196" s="38">
        <v>2</v>
      </c>
      <c r="I196" s="39">
        <f t="shared" si="39"/>
        <v>100</v>
      </c>
      <c r="J196" s="38">
        <f t="shared" si="33"/>
        <v>0</v>
      </c>
    </row>
    <row r="197" spans="1:10" ht="47.25">
      <c r="A197" s="29" t="s">
        <v>691</v>
      </c>
      <c r="B197" s="29"/>
      <c r="C197" s="29"/>
      <c r="D197" s="19"/>
      <c r="E197" s="146" t="s">
        <v>692</v>
      </c>
      <c r="F197" s="14">
        <f>F198</f>
        <v>16742.300000000003</v>
      </c>
      <c r="G197" s="14">
        <f>G198</f>
        <v>5972.2</v>
      </c>
      <c r="H197" s="14">
        <f>H198</f>
        <v>5966.1</v>
      </c>
      <c r="I197" s="39">
        <f aca="true" t="shared" si="42" ref="I197:I222">H197/G197*100</f>
        <v>99.89786008506078</v>
      </c>
      <c r="J197" s="38">
        <f aca="true" t="shared" si="43" ref="J197:J208">H197-G197</f>
        <v>-6.099999999999454</v>
      </c>
    </row>
    <row r="198" spans="1:10" ht="15.75">
      <c r="A198" s="29"/>
      <c r="B198" s="151" t="s">
        <v>643</v>
      </c>
      <c r="C198" s="151"/>
      <c r="D198" s="151"/>
      <c r="E198" s="165" t="s">
        <v>66</v>
      </c>
      <c r="F198" s="14">
        <f>F199+F209</f>
        <v>16742.300000000003</v>
      </c>
      <c r="G198" s="14">
        <f>G199+G209</f>
        <v>5972.2</v>
      </c>
      <c r="H198" s="14">
        <f>H199+H209</f>
        <v>5966.1</v>
      </c>
      <c r="I198" s="39">
        <f t="shared" si="42"/>
        <v>99.89786008506078</v>
      </c>
      <c r="J198" s="38">
        <f t="shared" si="43"/>
        <v>-6.099999999999454</v>
      </c>
    </row>
    <row r="199" spans="1:10" ht="63">
      <c r="A199" s="29"/>
      <c r="B199" s="151" t="s">
        <v>644</v>
      </c>
      <c r="C199" s="151"/>
      <c r="D199" s="151"/>
      <c r="E199" s="52" t="s">
        <v>212</v>
      </c>
      <c r="F199" s="14">
        <f aca="true" t="shared" si="44" ref="F199:H200">F200</f>
        <v>5542</v>
      </c>
      <c r="G199" s="14">
        <f t="shared" si="44"/>
        <v>508.7</v>
      </c>
      <c r="H199" s="14">
        <f t="shared" si="44"/>
        <v>502.6</v>
      </c>
      <c r="I199" s="39">
        <f t="shared" si="42"/>
        <v>98.80086494987222</v>
      </c>
      <c r="J199" s="38">
        <f t="shared" si="43"/>
        <v>-6.099999999999966</v>
      </c>
    </row>
    <row r="200" spans="1:10" ht="15.75">
      <c r="A200" s="29"/>
      <c r="B200" s="151" t="s">
        <v>644</v>
      </c>
      <c r="C200" s="23" t="s">
        <v>56</v>
      </c>
      <c r="D200" s="150"/>
      <c r="E200" s="138" t="s">
        <v>9</v>
      </c>
      <c r="F200" s="14">
        <f t="shared" si="44"/>
        <v>5542</v>
      </c>
      <c r="G200" s="14">
        <f t="shared" si="44"/>
        <v>508.7</v>
      </c>
      <c r="H200" s="14">
        <f t="shared" si="44"/>
        <v>502.6</v>
      </c>
      <c r="I200" s="39">
        <f t="shared" si="42"/>
        <v>98.80086494987222</v>
      </c>
      <c r="J200" s="38">
        <f t="shared" si="43"/>
        <v>-6.099999999999966</v>
      </c>
    </row>
    <row r="201" spans="1:10" ht="63">
      <c r="A201" s="29"/>
      <c r="B201" s="151" t="s">
        <v>644</v>
      </c>
      <c r="C201" s="149" t="s">
        <v>47</v>
      </c>
      <c r="D201" s="150"/>
      <c r="E201" s="138" t="s">
        <v>46</v>
      </c>
      <c r="F201" s="14">
        <f>F202+F206</f>
        <v>5542</v>
      </c>
      <c r="G201" s="14">
        <f>G202+G206</f>
        <v>508.7</v>
      </c>
      <c r="H201" s="14">
        <f>H202+H206</f>
        <v>502.6</v>
      </c>
      <c r="I201" s="39">
        <f t="shared" si="42"/>
        <v>98.80086494987222</v>
      </c>
      <c r="J201" s="38">
        <f t="shared" si="43"/>
        <v>-6.099999999999966</v>
      </c>
    </row>
    <row r="202" spans="1:10" ht="32.25" customHeight="1">
      <c r="A202" s="29"/>
      <c r="B202" s="151" t="s">
        <v>644</v>
      </c>
      <c r="C202" s="149" t="s">
        <v>98</v>
      </c>
      <c r="D202" s="150"/>
      <c r="E202" s="138" t="s">
        <v>264</v>
      </c>
      <c r="F202" s="14">
        <f>F203+F204+F205</f>
        <v>5488.4</v>
      </c>
      <c r="G202" s="14">
        <f>G203+G204+G205</f>
        <v>490.3</v>
      </c>
      <c r="H202" s="14">
        <f>H203+H204+H205</f>
        <v>490.3</v>
      </c>
      <c r="I202" s="39">
        <f t="shared" si="42"/>
        <v>100</v>
      </c>
      <c r="J202" s="38">
        <f t="shared" si="43"/>
        <v>0</v>
      </c>
    </row>
    <row r="203" spans="1:10" ht="94.5">
      <c r="A203" s="29"/>
      <c r="B203" s="151" t="s">
        <v>644</v>
      </c>
      <c r="C203" s="149" t="s">
        <v>98</v>
      </c>
      <c r="D203" s="149" t="s">
        <v>0</v>
      </c>
      <c r="E203" s="138" t="s">
        <v>40</v>
      </c>
      <c r="F203" s="38">
        <v>4931.3</v>
      </c>
      <c r="G203" s="38">
        <v>440.6</v>
      </c>
      <c r="H203" s="38">
        <v>440.6</v>
      </c>
      <c r="I203" s="39">
        <f t="shared" si="42"/>
        <v>100</v>
      </c>
      <c r="J203" s="38">
        <f t="shared" si="43"/>
        <v>0</v>
      </c>
    </row>
    <row r="204" spans="1:10" ht="47.25">
      <c r="A204" s="29"/>
      <c r="B204" s="151" t="s">
        <v>644</v>
      </c>
      <c r="C204" s="149" t="s">
        <v>98</v>
      </c>
      <c r="D204" s="149" t="s">
        <v>1</v>
      </c>
      <c r="E204" s="138" t="s">
        <v>41</v>
      </c>
      <c r="F204" s="38">
        <v>554.9</v>
      </c>
      <c r="G204" s="38">
        <v>49.7</v>
      </c>
      <c r="H204" s="38">
        <v>49.7</v>
      </c>
      <c r="I204" s="39">
        <f t="shared" si="42"/>
        <v>100</v>
      </c>
      <c r="J204" s="38">
        <f t="shared" si="43"/>
        <v>0</v>
      </c>
    </row>
    <row r="205" spans="1:10" ht="15.75">
      <c r="A205" s="29"/>
      <c r="B205" s="151" t="s">
        <v>644</v>
      </c>
      <c r="C205" s="149" t="s">
        <v>98</v>
      </c>
      <c r="D205" s="149" t="s">
        <v>6</v>
      </c>
      <c r="E205" s="138" t="s">
        <v>7</v>
      </c>
      <c r="F205" s="38">
        <v>2.2</v>
      </c>
      <c r="G205" s="38">
        <v>0</v>
      </c>
      <c r="H205" s="38">
        <v>0</v>
      </c>
      <c r="I205" s="39">
        <v>0</v>
      </c>
      <c r="J205" s="38">
        <f t="shared" si="43"/>
        <v>0</v>
      </c>
    </row>
    <row r="206" spans="1:10" ht="78.75">
      <c r="A206" s="29"/>
      <c r="B206" s="151" t="s">
        <v>644</v>
      </c>
      <c r="C206" s="149" t="s">
        <v>558</v>
      </c>
      <c r="D206" s="150"/>
      <c r="E206" s="138" t="s">
        <v>559</v>
      </c>
      <c r="F206" s="14">
        <f>F207+F208</f>
        <v>53.6</v>
      </c>
      <c r="G206" s="14">
        <f>G207+G208</f>
        <v>18.4</v>
      </c>
      <c r="H206" s="14">
        <f>H207+H208</f>
        <v>12.3</v>
      </c>
      <c r="I206" s="39">
        <f t="shared" si="42"/>
        <v>66.84782608695653</v>
      </c>
      <c r="J206" s="38">
        <f t="shared" si="43"/>
        <v>-6.099999999999998</v>
      </c>
    </row>
    <row r="207" spans="1:10" ht="94.5">
      <c r="A207" s="29"/>
      <c r="B207" s="151" t="s">
        <v>644</v>
      </c>
      <c r="C207" s="149" t="s">
        <v>558</v>
      </c>
      <c r="D207" s="149" t="s">
        <v>0</v>
      </c>
      <c r="E207" s="138" t="s">
        <v>40</v>
      </c>
      <c r="F207" s="38">
        <v>12.1</v>
      </c>
      <c r="G207" s="38">
        <v>3</v>
      </c>
      <c r="H207" s="38">
        <v>1.5</v>
      </c>
      <c r="I207" s="39">
        <f t="shared" si="42"/>
        <v>50</v>
      </c>
      <c r="J207" s="38">
        <f t="shared" si="43"/>
        <v>-1.5</v>
      </c>
    </row>
    <row r="208" spans="1:10" ht="47.25">
      <c r="A208" s="29"/>
      <c r="B208" s="151" t="s">
        <v>644</v>
      </c>
      <c r="C208" s="149" t="s">
        <v>558</v>
      </c>
      <c r="D208" s="149" t="s">
        <v>1</v>
      </c>
      <c r="E208" s="138" t="s">
        <v>41</v>
      </c>
      <c r="F208" s="38">
        <v>41.5</v>
      </c>
      <c r="G208" s="38">
        <v>15.4</v>
      </c>
      <c r="H208" s="38">
        <v>10.8</v>
      </c>
      <c r="I208" s="39">
        <f t="shared" si="42"/>
        <v>70.12987012987013</v>
      </c>
      <c r="J208" s="38">
        <f t="shared" si="43"/>
        <v>-4.6</v>
      </c>
    </row>
    <row r="209" spans="1:10" ht="31.5">
      <c r="A209" s="22"/>
      <c r="B209" s="151" t="s">
        <v>637</v>
      </c>
      <c r="C209" s="18"/>
      <c r="D209" s="143"/>
      <c r="E209" s="146" t="s">
        <v>71</v>
      </c>
      <c r="F209" s="14">
        <f aca="true" t="shared" si="45" ref="F209:H211">F210</f>
        <v>11200.300000000001</v>
      </c>
      <c r="G209" s="14">
        <f t="shared" si="45"/>
        <v>5463.5</v>
      </c>
      <c r="H209" s="14">
        <f t="shared" si="45"/>
        <v>5463.5</v>
      </c>
      <c r="I209" s="39">
        <f t="shared" si="42"/>
        <v>100</v>
      </c>
      <c r="J209" s="38">
        <f aca="true" t="shared" si="46" ref="J209:J214">H209-G209</f>
        <v>0</v>
      </c>
    </row>
    <row r="210" spans="1:10" ht="15.75">
      <c r="A210" s="22"/>
      <c r="B210" s="151" t="s">
        <v>637</v>
      </c>
      <c r="C210" s="172" t="s">
        <v>56</v>
      </c>
      <c r="D210" s="159"/>
      <c r="E210" s="139" t="s">
        <v>9</v>
      </c>
      <c r="F210" s="14">
        <f t="shared" si="45"/>
        <v>11200.300000000001</v>
      </c>
      <c r="G210" s="14">
        <f t="shared" si="45"/>
        <v>5463.5</v>
      </c>
      <c r="H210" s="14">
        <f t="shared" si="45"/>
        <v>5463.5</v>
      </c>
      <c r="I210" s="39">
        <f t="shared" si="42"/>
        <v>100</v>
      </c>
      <c r="J210" s="38">
        <f t="shared" si="46"/>
        <v>0</v>
      </c>
    </row>
    <row r="211" spans="1:10" ht="31.5">
      <c r="A211" s="22"/>
      <c r="B211" s="151" t="s">
        <v>637</v>
      </c>
      <c r="C211" s="172" t="s">
        <v>93</v>
      </c>
      <c r="D211" s="159"/>
      <c r="E211" s="139" t="s">
        <v>12</v>
      </c>
      <c r="F211" s="14">
        <f t="shared" si="45"/>
        <v>11200.300000000001</v>
      </c>
      <c r="G211" s="14">
        <f t="shared" si="45"/>
        <v>5463.5</v>
      </c>
      <c r="H211" s="14">
        <f t="shared" si="45"/>
        <v>5463.5</v>
      </c>
      <c r="I211" s="39">
        <f t="shared" si="42"/>
        <v>100</v>
      </c>
      <c r="J211" s="38">
        <f t="shared" si="46"/>
        <v>0</v>
      </c>
    </row>
    <row r="212" spans="1:10" ht="47.25">
      <c r="A212" s="22"/>
      <c r="B212" s="151" t="s">
        <v>637</v>
      </c>
      <c r="C212" s="172" t="s">
        <v>219</v>
      </c>
      <c r="D212" s="159"/>
      <c r="E212" s="138" t="s">
        <v>562</v>
      </c>
      <c r="F212" s="14">
        <f>F213+F214</f>
        <v>11200.300000000001</v>
      </c>
      <c r="G212" s="14">
        <f>G213+G214</f>
        <v>5463.5</v>
      </c>
      <c r="H212" s="14">
        <f>H213+H214</f>
        <v>5463.5</v>
      </c>
      <c r="I212" s="39">
        <f t="shared" si="42"/>
        <v>100</v>
      </c>
      <c r="J212" s="38">
        <f t="shared" si="46"/>
        <v>0</v>
      </c>
    </row>
    <row r="213" spans="1:10" ht="94.5">
      <c r="A213" s="22"/>
      <c r="B213" s="151" t="s">
        <v>637</v>
      </c>
      <c r="C213" s="172" t="s">
        <v>219</v>
      </c>
      <c r="D213" s="31" t="s">
        <v>0</v>
      </c>
      <c r="E213" s="101" t="s">
        <v>40</v>
      </c>
      <c r="F213" s="38">
        <v>10788.1</v>
      </c>
      <c r="G213" s="38">
        <f>1308.9+4015.9</f>
        <v>5324.8</v>
      </c>
      <c r="H213" s="38">
        <f>1308.9+4015.9</f>
        <v>5324.8</v>
      </c>
      <c r="I213" s="39">
        <f t="shared" si="42"/>
        <v>100</v>
      </c>
      <c r="J213" s="38">
        <f t="shared" si="46"/>
        <v>0</v>
      </c>
    </row>
    <row r="214" spans="1:10" ht="47.25">
      <c r="A214" s="22"/>
      <c r="B214" s="151" t="s">
        <v>637</v>
      </c>
      <c r="C214" s="172" t="s">
        <v>219</v>
      </c>
      <c r="D214" s="172">
        <v>200</v>
      </c>
      <c r="E214" s="116" t="s">
        <v>41</v>
      </c>
      <c r="F214" s="38">
        <v>412.2</v>
      </c>
      <c r="G214" s="38">
        <f>69.1+69.6</f>
        <v>138.7</v>
      </c>
      <c r="H214" s="38">
        <f>69.1+69.6</f>
        <v>138.7</v>
      </c>
      <c r="I214" s="39">
        <f t="shared" si="42"/>
        <v>100</v>
      </c>
      <c r="J214" s="38">
        <f t="shared" si="46"/>
        <v>0</v>
      </c>
    </row>
    <row r="215" spans="1:10" ht="33.75" customHeight="1">
      <c r="A215" s="29" t="s">
        <v>576</v>
      </c>
      <c r="B215" s="19"/>
      <c r="C215" s="29"/>
      <c r="D215" s="29"/>
      <c r="E215" s="174" t="s">
        <v>575</v>
      </c>
      <c r="F215" s="13">
        <f aca="true" t="shared" si="47" ref="F215:H218">F216</f>
        <v>3347</v>
      </c>
      <c r="G215" s="13">
        <f t="shared" si="47"/>
        <v>1667.8000000000002</v>
      </c>
      <c r="H215" s="13">
        <f t="shared" si="47"/>
        <v>763.9</v>
      </c>
      <c r="I215" s="39">
        <f t="shared" si="42"/>
        <v>45.80285405923971</v>
      </c>
      <c r="J215" s="38">
        <f aca="true" t="shared" si="48" ref="J215:J230">H215-G215</f>
        <v>-903.9000000000002</v>
      </c>
    </row>
    <row r="216" spans="1:10" ht="15.75">
      <c r="A216" s="29"/>
      <c r="B216" s="29" t="s">
        <v>643</v>
      </c>
      <c r="C216" s="19"/>
      <c r="D216" s="29" t="s">
        <v>15</v>
      </c>
      <c r="E216" s="165" t="s">
        <v>66</v>
      </c>
      <c r="F216" s="41">
        <f t="shared" si="47"/>
        <v>3347</v>
      </c>
      <c r="G216" s="41">
        <f t="shared" si="47"/>
        <v>1667.8000000000002</v>
      </c>
      <c r="H216" s="41">
        <f t="shared" si="47"/>
        <v>763.9</v>
      </c>
      <c r="I216" s="39">
        <f t="shared" si="42"/>
        <v>45.80285405923971</v>
      </c>
      <c r="J216" s="38">
        <f t="shared" si="48"/>
        <v>-903.9000000000002</v>
      </c>
    </row>
    <row r="217" spans="1:10" ht="63">
      <c r="A217" s="29"/>
      <c r="B217" s="29" t="s">
        <v>644</v>
      </c>
      <c r="C217" s="19"/>
      <c r="D217" s="19"/>
      <c r="E217" s="175" t="s">
        <v>212</v>
      </c>
      <c r="F217" s="41">
        <f t="shared" si="47"/>
        <v>3347</v>
      </c>
      <c r="G217" s="41">
        <f t="shared" si="47"/>
        <v>1667.8000000000002</v>
      </c>
      <c r="H217" s="41">
        <f t="shared" si="47"/>
        <v>763.9</v>
      </c>
      <c r="I217" s="39">
        <f t="shared" si="42"/>
        <v>45.80285405923971</v>
      </c>
      <c r="J217" s="38">
        <f t="shared" si="48"/>
        <v>-903.9000000000002</v>
      </c>
    </row>
    <row r="218" spans="1:10" ht="15.75">
      <c r="A218" s="22"/>
      <c r="B218" s="29" t="s">
        <v>644</v>
      </c>
      <c r="C218" s="23" t="s">
        <v>56</v>
      </c>
      <c r="D218" s="18"/>
      <c r="E218" s="143" t="s">
        <v>9</v>
      </c>
      <c r="F218" s="14">
        <f t="shared" si="47"/>
        <v>3347</v>
      </c>
      <c r="G218" s="14">
        <f t="shared" si="47"/>
        <v>1667.8000000000002</v>
      </c>
      <c r="H218" s="14">
        <f t="shared" si="47"/>
        <v>763.9</v>
      </c>
      <c r="I218" s="39">
        <f t="shared" si="42"/>
        <v>45.80285405923971</v>
      </c>
      <c r="J218" s="38">
        <f t="shared" si="48"/>
        <v>-903.9000000000002</v>
      </c>
    </row>
    <row r="219" spans="1:10" ht="63">
      <c r="A219" s="22"/>
      <c r="B219" s="29" t="s">
        <v>644</v>
      </c>
      <c r="C219" s="148" t="s">
        <v>47</v>
      </c>
      <c r="D219" s="18"/>
      <c r="E219" s="139" t="s">
        <v>46</v>
      </c>
      <c r="F219" s="14">
        <f>F220+F222</f>
        <v>3347</v>
      </c>
      <c r="G219" s="14">
        <f>G220+G222</f>
        <v>1667.8000000000002</v>
      </c>
      <c r="H219" s="14">
        <f>H220+H222</f>
        <v>763.9</v>
      </c>
      <c r="I219" s="39">
        <f t="shared" si="42"/>
        <v>45.80285405923971</v>
      </c>
      <c r="J219" s="38">
        <f t="shared" si="48"/>
        <v>-903.9000000000002</v>
      </c>
    </row>
    <row r="220" spans="1:10" ht="34.5" customHeight="1">
      <c r="A220" s="22"/>
      <c r="B220" s="29" t="s">
        <v>644</v>
      </c>
      <c r="C220" s="18" t="s">
        <v>96</v>
      </c>
      <c r="D220" s="18"/>
      <c r="E220" s="136" t="s">
        <v>540</v>
      </c>
      <c r="F220" s="14">
        <f>F221</f>
        <v>1391.8</v>
      </c>
      <c r="G220" s="14">
        <f>G221</f>
        <v>723.7</v>
      </c>
      <c r="H220" s="14">
        <f>H221</f>
        <v>568.3</v>
      </c>
      <c r="I220" s="39">
        <f t="shared" si="42"/>
        <v>78.52701395605914</v>
      </c>
      <c r="J220" s="38">
        <f t="shared" si="48"/>
        <v>-155.4000000000001</v>
      </c>
    </row>
    <row r="221" spans="1:10" ht="94.5">
      <c r="A221" s="22"/>
      <c r="B221" s="29" t="s">
        <v>644</v>
      </c>
      <c r="C221" s="18" t="s">
        <v>96</v>
      </c>
      <c r="D221" s="21" t="s">
        <v>0</v>
      </c>
      <c r="E221" s="116" t="s">
        <v>40</v>
      </c>
      <c r="F221" s="40">
        <v>1391.8</v>
      </c>
      <c r="G221" s="40">
        <v>723.7</v>
      </c>
      <c r="H221" s="40">
        <v>568.3</v>
      </c>
      <c r="I221" s="39">
        <f t="shared" si="42"/>
        <v>78.52701395605914</v>
      </c>
      <c r="J221" s="38">
        <f t="shared" si="48"/>
        <v>-155.4000000000001</v>
      </c>
    </row>
    <row r="222" spans="1:10" ht="47.25">
      <c r="A222" s="22"/>
      <c r="B222" s="29" t="s">
        <v>644</v>
      </c>
      <c r="C222" s="18" t="s">
        <v>97</v>
      </c>
      <c r="D222" s="16"/>
      <c r="E222" s="140" t="s">
        <v>541</v>
      </c>
      <c r="F222" s="14">
        <f>F223+F224</f>
        <v>1955.2</v>
      </c>
      <c r="G222" s="14">
        <f>G223+G224</f>
        <v>944.1</v>
      </c>
      <c r="H222" s="14">
        <f>H223+H224</f>
        <v>195.6</v>
      </c>
      <c r="I222" s="39">
        <f t="shared" si="42"/>
        <v>20.718144264378772</v>
      </c>
      <c r="J222" s="38">
        <f t="shared" si="48"/>
        <v>-748.5</v>
      </c>
    </row>
    <row r="223" spans="1:10" ht="94.5">
      <c r="A223" s="22"/>
      <c r="B223" s="29" t="s">
        <v>644</v>
      </c>
      <c r="C223" s="18" t="s">
        <v>97</v>
      </c>
      <c r="D223" s="21" t="s">
        <v>0</v>
      </c>
      <c r="E223" s="116" t="s">
        <v>40</v>
      </c>
      <c r="F223" s="40">
        <v>1712.4</v>
      </c>
      <c r="G223" s="40">
        <v>752</v>
      </c>
      <c r="H223" s="40">
        <v>21</v>
      </c>
      <c r="I223" s="39">
        <v>0</v>
      </c>
      <c r="J223" s="38">
        <f t="shared" si="48"/>
        <v>-731</v>
      </c>
    </row>
    <row r="224" spans="1:10" ht="47.25">
      <c r="A224" s="22"/>
      <c r="B224" s="29" t="s">
        <v>644</v>
      </c>
      <c r="C224" s="18" t="s">
        <v>97</v>
      </c>
      <c r="D224" s="30">
        <v>200</v>
      </c>
      <c r="E224" s="116" t="s">
        <v>41</v>
      </c>
      <c r="F224" s="38">
        <v>242.8</v>
      </c>
      <c r="G224" s="38">
        <v>192.1</v>
      </c>
      <c r="H224" s="38">
        <v>174.6</v>
      </c>
      <c r="I224" s="39">
        <f aca="true" t="shared" si="49" ref="I224:I231">H224/G224*100</f>
        <v>90.89016137428423</v>
      </c>
      <c r="J224" s="38">
        <f t="shared" si="48"/>
        <v>-17.5</v>
      </c>
    </row>
    <row r="225" spans="1:10" ht="31.5">
      <c r="A225" s="29" t="s">
        <v>694</v>
      </c>
      <c r="B225" s="29"/>
      <c r="C225" s="29"/>
      <c r="D225" s="29"/>
      <c r="E225" s="146" t="s">
        <v>695</v>
      </c>
      <c r="F225" s="13">
        <f>F226+F344+F374+F437+F526+F533+F623+F657+F718+F751+F757+F651</f>
        <v>786038.7</v>
      </c>
      <c r="G225" s="13">
        <f>G226+G344+G374+G437+G526+G533+G623+G657+G718+G751+G757</f>
        <v>325090.80000000005</v>
      </c>
      <c r="H225" s="13">
        <f>H226+H344+H374+H437+H526+H533+H623+H657+H718+H751+H757</f>
        <v>292348.2</v>
      </c>
      <c r="I225" s="39">
        <f t="shared" si="49"/>
        <v>89.92816776113011</v>
      </c>
      <c r="J225" s="38">
        <f t="shared" si="48"/>
        <v>-32742.600000000035</v>
      </c>
    </row>
    <row r="226" spans="1:10" ht="15.75">
      <c r="A226" s="29"/>
      <c r="B226" s="29" t="s">
        <v>643</v>
      </c>
      <c r="C226" s="29"/>
      <c r="D226" s="29"/>
      <c r="E226" s="102" t="s">
        <v>66</v>
      </c>
      <c r="F226" s="13">
        <f>F227+F234+F278+F283+F268+F273</f>
        <v>43043.90000000001</v>
      </c>
      <c r="G226" s="13">
        <f>G227+G234+G278+G283+G268+G273</f>
        <v>7435.300000000001</v>
      </c>
      <c r="H226" s="13">
        <f>H227+H234+H278+H283+H268+H273</f>
        <v>7051.5</v>
      </c>
      <c r="I226" s="39">
        <f t="shared" si="49"/>
        <v>94.83813699514478</v>
      </c>
      <c r="J226" s="38">
        <f t="shared" si="48"/>
        <v>-383.8000000000011</v>
      </c>
    </row>
    <row r="227" spans="1:10" ht="63">
      <c r="A227" s="29"/>
      <c r="B227" s="29" t="s">
        <v>642</v>
      </c>
      <c r="C227" s="19"/>
      <c r="D227" s="19"/>
      <c r="E227" s="147" t="s">
        <v>69</v>
      </c>
      <c r="F227" s="13">
        <f aca="true" t="shared" si="50" ref="F227:H232">F228</f>
        <v>862.8</v>
      </c>
      <c r="G227" s="13">
        <f t="shared" si="50"/>
        <v>164.8</v>
      </c>
      <c r="H227" s="13">
        <f t="shared" si="50"/>
        <v>164.8</v>
      </c>
      <c r="I227" s="39">
        <f t="shared" si="49"/>
        <v>100</v>
      </c>
      <c r="J227" s="38">
        <f t="shared" si="48"/>
        <v>0</v>
      </c>
    </row>
    <row r="228" spans="1:10" ht="15.75">
      <c r="A228" s="22"/>
      <c r="B228" s="29" t="s">
        <v>642</v>
      </c>
      <c r="C228" s="23" t="s">
        <v>56</v>
      </c>
      <c r="D228" s="18"/>
      <c r="E228" s="143" t="s">
        <v>9</v>
      </c>
      <c r="F228" s="14">
        <f t="shared" si="50"/>
        <v>862.8</v>
      </c>
      <c r="G228" s="14">
        <f t="shared" si="50"/>
        <v>164.8</v>
      </c>
      <c r="H228" s="14">
        <f t="shared" si="50"/>
        <v>164.8</v>
      </c>
      <c r="I228" s="39">
        <f t="shared" si="49"/>
        <v>100</v>
      </c>
      <c r="J228" s="38">
        <f t="shared" si="48"/>
        <v>0</v>
      </c>
    </row>
    <row r="229" spans="1:10" ht="63">
      <c r="A229" s="22"/>
      <c r="B229" s="29" t="s">
        <v>642</v>
      </c>
      <c r="C229" s="148" t="s">
        <v>47</v>
      </c>
      <c r="D229" s="18"/>
      <c r="E229" s="139" t="s">
        <v>46</v>
      </c>
      <c r="F229" s="14">
        <f>F230+F232</f>
        <v>862.8</v>
      </c>
      <c r="G229" s="14">
        <f>G230+G232</f>
        <v>164.8</v>
      </c>
      <c r="H229" s="14">
        <f>H230+H232</f>
        <v>164.8</v>
      </c>
      <c r="I229" s="39">
        <f t="shared" si="49"/>
        <v>100</v>
      </c>
      <c r="J229" s="38">
        <f t="shared" si="48"/>
        <v>0</v>
      </c>
    </row>
    <row r="230" spans="1:10" ht="15.75">
      <c r="A230" s="22"/>
      <c r="B230" s="29" t="s">
        <v>642</v>
      </c>
      <c r="C230" s="148" t="s">
        <v>48</v>
      </c>
      <c r="D230" s="16"/>
      <c r="E230" s="140" t="s">
        <v>10</v>
      </c>
      <c r="F230" s="14">
        <f>F231</f>
        <v>858.4</v>
      </c>
      <c r="G230" s="14">
        <f>G231</f>
        <v>160.4</v>
      </c>
      <c r="H230" s="14">
        <f>H231</f>
        <v>160.4</v>
      </c>
      <c r="I230" s="39">
        <f t="shared" si="49"/>
        <v>100</v>
      </c>
      <c r="J230" s="38">
        <f t="shared" si="48"/>
        <v>0</v>
      </c>
    </row>
    <row r="231" spans="1:10" ht="94.5">
      <c r="A231" s="22"/>
      <c r="B231" s="29" t="s">
        <v>642</v>
      </c>
      <c r="C231" s="148" t="s">
        <v>48</v>
      </c>
      <c r="D231" s="30">
        <v>100</v>
      </c>
      <c r="E231" s="116" t="s">
        <v>40</v>
      </c>
      <c r="F231" s="38">
        <v>858.4</v>
      </c>
      <c r="G231" s="38">
        <v>160.4</v>
      </c>
      <c r="H231" s="38">
        <v>160.4</v>
      </c>
      <c r="I231" s="39">
        <f t="shared" si="49"/>
        <v>100</v>
      </c>
      <c r="J231" s="38">
        <f aca="true" t="shared" si="51" ref="J231:J290">H231-G231</f>
        <v>0</v>
      </c>
    </row>
    <row r="232" spans="1:10" ht="31.5">
      <c r="A232" s="22"/>
      <c r="B232" s="29" t="s">
        <v>642</v>
      </c>
      <c r="C232" s="149" t="s">
        <v>92</v>
      </c>
      <c r="D232" s="150"/>
      <c r="E232" s="138" t="s">
        <v>542</v>
      </c>
      <c r="F232" s="14">
        <f t="shared" si="50"/>
        <v>4.4</v>
      </c>
      <c r="G232" s="14">
        <f t="shared" si="50"/>
        <v>4.4</v>
      </c>
      <c r="H232" s="14">
        <f t="shared" si="50"/>
        <v>4.4</v>
      </c>
      <c r="I232" s="39">
        <f aca="true" t="shared" si="52" ref="I232:I292">H232/G232*100</f>
        <v>100</v>
      </c>
      <c r="J232" s="38">
        <f t="shared" si="51"/>
        <v>0</v>
      </c>
    </row>
    <row r="233" spans="1:10" ht="94.5">
      <c r="A233" s="22"/>
      <c r="B233" s="29" t="s">
        <v>642</v>
      </c>
      <c r="C233" s="149" t="s">
        <v>92</v>
      </c>
      <c r="D233" s="30">
        <v>100</v>
      </c>
      <c r="E233" s="116" t="s">
        <v>40</v>
      </c>
      <c r="F233" s="38">
        <v>4.4</v>
      </c>
      <c r="G233" s="38">
        <v>4.4</v>
      </c>
      <c r="H233" s="38">
        <v>4.4</v>
      </c>
      <c r="I233" s="39">
        <f t="shared" si="52"/>
        <v>100</v>
      </c>
      <c r="J233" s="38">
        <f t="shared" si="51"/>
        <v>0</v>
      </c>
    </row>
    <row r="234" spans="1:10" ht="84.75" customHeight="1">
      <c r="A234" s="22"/>
      <c r="B234" s="29" t="s">
        <v>641</v>
      </c>
      <c r="C234" s="151"/>
      <c r="D234" s="152"/>
      <c r="E234" s="52" t="s">
        <v>70</v>
      </c>
      <c r="F234" s="14">
        <f>F235+F240+F246</f>
        <v>26178.300000000003</v>
      </c>
      <c r="G234" s="14">
        <f>G235+G240+G246</f>
        <v>3687.6000000000004</v>
      </c>
      <c r="H234" s="14">
        <f>H235+H240+H246</f>
        <v>3388.2000000000003</v>
      </c>
      <c r="I234" s="39">
        <f t="shared" si="52"/>
        <v>91.88089814513505</v>
      </c>
      <c r="J234" s="38">
        <f t="shared" si="51"/>
        <v>-299.4000000000001</v>
      </c>
    </row>
    <row r="235" spans="1:10" ht="47.25">
      <c r="A235" s="22"/>
      <c r="B235" s="29" t="s">
        <v>641</v>
      </c>
      <c r="C235" s="18" t="s">
        <v>94</v>
      </c>
      <c r="D235" s="18"/>
      <c r="E235" s="139" t="s">
        <v>696</v>
      </c>
      <c r="F235" s="14">
        <f aca="true" t="shared" si="53" ref="F235:H238">F236</f>
        <v>32.5</v>
      </c>
      <c r="G235" s="14">
        <f t="shared" si="53"/>
        <v>0</v>
      </c>
      <c r="H235" s="14">
        <f t="shared" si="53"/>
        <v>0</v>
      </c>
      <c r="I235" s="39">
        <v>0</v>
      </c>
      <c r="J235" s="38">
        <f t="shared" si="51"/>
        <v>0</v>
      </c>
    </row>
    <row r="236" spans="1:10" ht="143.25" customHeight="1">
      <c r="A236" s="22"/>
      <c r="B236" s="29" t="s">
        <v>641</v>
      </c>
      <c r="C236" s="18" t="s">
        <v>172</v>
      </c>
      <c r="D236" s="22"/>
      <c r="E236" s="153" t="s">
        <v>693</v>
      </c>
      <c r="F236" s="14">
        <f t="shared" si="53"/>
        <v>32.5</v>
      </c>
      <c r="G236" s="14">
        <f t="shared" si="53"/>
        <v>0</v>
      </c>
      <c r="H236" s="14">
        <f t="shared" si="53"/>
        <v>0</v>
      </c>
      <c r="I236" s="39">
        <v>0</v>
      </c>
      <c r="J236" s="38">
        <f t="shared" si="51"/>
        <v>0</v>
      </c>
    </row>
    <row r="237" spans="1:10" ht="110.25">
      <c r="A237" s="22"/>
      <c r="B237" s="29" t="s">
        <v>641</v>
      </c>
      <c r="C237" s="18" t="s">
        <v>174</v>
      </c>
      <c r="D237" s="22"/>
      <c r="E237" s="139" t="s">
        <v>175</v>
      </c>
      <c r="F237" s="14">
        <f t="shared" si="53"/>
        <v>32.5</v>
      </c>
      <c r="G237" s="14">
        <f t="shared" si="53"/>
        <v>0</v>
      </c>
      <c r="H237" s="14">
        <f t="shared" si="53"/>
        <v>0</v>
      </c>
      <c r="I237" s="39">
        <v>0</v>
      </c>
      <c r="J237" s="38">
        <f t="shared" si="51"/>
        <v>0</v>
      </c>
    </row>
    <row r="238" spans="1:10" ht="110.25">
      <c r="A238" s="22"/>
      <c r="B238" s="29" t="s">
        <v>641</v>
      </c>
      <c r="C238" s="18" t="s">
        <v>176</v>
      </c>
      <c r="D238" s="152"/>
      <c r="E238" s="22" t="s">
        <v>177</v>
      </c>
      <c r="F238" s="14">
        <f t="shared" si="53"/>
        <v>32.5</v>
      </c>
      <c r="G238" s="14">
        <f t="shared" si="53"/>
        <v>0</v>
      </c>
      <c r="H238" s="14">
        <f t="shared" si="53"/>
        <v>0</v>
      </c>
      <c r="I238" s="39">
        <v>0</v>
      </c>
      <c r="J238" s="38">
        <f t="shared" si="51"/>
        <v>0</v>
      </c>
    </row>
    <row r="239" spans="1:10" ht="94.5">
      <c r="A239" s="22"/>
      <c r="B239" s="29" t="s">
        <v>641</v>
      </c>
      <c r="C239" s="18" t="s">
        <v>176</v>
      </c>
      <c r="D239" s="152">
        <v>100</v>
      </c>
      <c r="E239" s="116" t="s">
        <v>40</v>
      </c>
      <c r="F239" s="38">
        <v>32.5</v>
      </c>
      <c r="G239" s="38">
        <v>0</v>
      </c>
      <c r="H239" s="38">
        <v>0</v>
      </c>
      <c r="I239" s="39">
        <v>0</v>
      </c>
      <c r="J239" s="38">
        <f t="shared" si="51"/>
        <v>0</v>
      </c>
    </row>
    <row r="240" spans="1:10" ht="68.25" customHeight="1">
      <c r="A240" s="22"/>
      <c r="B240" s="29" t="s">
        <v>641</v>
      </c>
      <c r="C240" s="18" t="s">
        <v>99</v>
      </c>
      <c r="D240" s="16"/>
      <c r="E240" s="138" t="s">
        <v>437</v>
      </c>
      <c r="F240" s="38">
        <f aca="true" t="shared" si="54" ref="F240:H241">F241</f>
        <v>200</v>
      </c>
      <c r="G240" s="38">
        <f t="shared" si="54"/>
        <v>0</v>
      </c>
      <c r="H240" s="38">
        <f t="shared" si="54"/>
        <v>0</v>
      </c>
      <c r="I240" s="39">
        <v>0</v>
      </c>
      <c r="J240" s="38">
        <f t="shared" si="51"/>
        <v>0</v>
      </c>
    </row>
    <row r="241" spans="1:10" ht="50.25" customHeight="1">
      <c r="A241" s="22"/>
      <c r="B241" s="29" t="s">
        <v>641</v>
      </c>
      <c r="C241" s="18" t="s">
        <v>438</v>
      </c>
      <c r="D241" s="16"/>
      <c r="E241" s="138" t="s">
        <v>439</v>
      </c>
      <c r="F241" s="38">
        <f t="shared" si="54"/>
        <v>200</v>
      </c>
      <c r="G241" s="38">
        <f t="shared" si="54"/>
        <v>0</v>
      </c>
      <c r="H241" s="38">
        <f t="shared" si="54"/>
        <v>0</v>
      </c>
      <c r="I241" s="39">
        <v>0</v>
      </c>
      <c r="J241" s="38">
        <f t="shared" si="51"/>
        <v>0</v>
      </c>
    </row>
    <row r="242" spans="1:10" ht="31.5">
      <c r="A242" s="22"/>
      <c r="B242" s="29" t="s">
        <v>641</v>
      </c>
      <c r="C242" s="18" t="s">
        <v>440</v>
      </c>
      <c r="D242" s="16"/>
      <c r="E242" s="138" t="s">
        <v>441</v>
      </c>
      <c r="F242" s="38">
        <f>F243+F244</f>
        <v>200</v>
      </c>
      <c r="G242" s="38">
        <f>G243+G244</f>
        <v>0</v>
      </c>
      <c r="H242" s="38">
        <f>H243+H244</f>
        <v>0</v>
      </c>
      <c r="I242" s="39">
        <v>0</v>
      </c>
      <c r="J242" s="38">
        <f t="shared" si="51"/>
        <v>0</v>
      </c>
    </row>
    <row r="243" spans="1:10" ht="94.5">
      <c r="A243" s="22"/>
      <c r="B243" s="29" t="s">
        <v>641</v>
      </c>
      <c r="C243" s="18" t="s">
        <v>440</v>
      </c>
      <c r="D243" s="16" t="s">
        <v>0</v>
      </c>
      <c r="E243" s="116" t="s">
        <v>40</v>
      </c>
      <c r="F243" s="38">
        <v>100</v>
      </c>
      <c r="G243" s="38">
        <v>0</v>
      </c>
      <c r="H243" s="38">
        <v>0</v>
      </c>
      <c r="I243" s="39">
        <v>0</v>
      </c>
      <c r="J243" s="38">
        <f t="shared" si="51"/>
        <v>0</v>
      </c>
    </row>
    <row r="244" spans="1:10" ht="47.25">
      <c r="A244" s="22"/>
      <c r="B244" s="29" t="s">
        <v>641</v>
      </c>
      <c r="C244" s="18" t="s">
        <v>440</v>
      </c>
      <c r="D244" s="30">
        <v>200</v>
      </c>
      <c r="E244" s="116" t="s">
        <v>41</v>
      </c>
      <c r="F244" s="38">
        <v>100</v>
      </c>
      <c r="G244" s="38">
        <v>0</v>
      </c>
      <c r="H244" s="38">
        <v>0</v>
      </c>
      <c r="I244" s="39">
        <v>0</v>
      </c>
      <c r="J244" s="38">
        <f t="shared" si="51"/>
        <v>0</v>
      </c>
    </row>
    <row r="245" spans="1:10" ht="24" customHeight="1">
      <c r="A245" s="22"/>
      <c r="B245" s="29" t="s">
        <v>641</v>
      </c>
      <c r="C245" s="23" t="s">
        <v>56</v>
      </c>
      <c r="D245" s="18"/>
      <c r="E245" s="143" t="s">
        <v>9</v>
      </c>
      <c r="F245" s="38">
        <f>F246</f>
        <v>25945.800000000003</v>
      </c>
      <c r="G245" s="38">
        <f>G246</f>
        <v>3687.6000000000004</v>
      </c>
      <c r="H245" s="38">
        <f>H246</f>
        <v>3388.2000000000003</v>
      </c>
      <c r="I245" s="39">
        <f t="shared" si="52"/>
        <v>91.88089814513505</v>
      </c>
      <c r="J245" s="38">
        <f t="shared" si="51"/>
        <v>-299.4000000000001</v>
      </c>
    </row>
    <row r="246" spans="1:10" ht="63">
      <c r="A246" s="22"/>
      <c r="B246" s="29" t="s">
        <v>641</v>
      </c>
      <c r="C246" s="16" t="s">
        <v>47</v>
      </c>
      <c r="D246" s="18"/>
      <c r="E246" s="139" t="s">
        <v>46</v>
      </c>
      <c r="F246" s="14">
        <f>F247+F252+F256+F259+F264+F261+F266</f>
        <v>25945.800000000003</v>
      </c>
      <c r="G246" s="14">
        <f>G247+G252+G256+G259+G264+G261+G266</f>
        <v>3687.6000000000004</v>
      </c>
      <c r="H246" s="14">
        <f>H247+H252+H256+H259+H264+H261+H266</f>
        <v>3388.2000000000003</v>
      </c>
      <c r="I246" s="39">
        <f t="shared" si="52"/>
        <v>91.88089814513505</v>
      </c>
      <c r="J246" s="38">
        <f t="shared" si="51"/>
        <v>-299.4000000000001</v>
      </c>
    </row>
    <row r="247" spans="1:10" ht="34.5" customHeight="1">
      <c r="A247" s="22"/>
      <c r="B247" s="29" t="s">
        <v>641</v>
      </c>
      <c r="C247" s="18" t="s">
        <v>98</v>
      </c>
      <c r="D247" s="18"/>
      <c r="E247" s="138" t="s">
        <v>264</v>
      </c>
      <c r="F247" s="14">
        <f>F248+F249+F251+F250</f>
        <v>25048.800000000003</v>
      </c>
      <c r="G247" s="14">
        <f>G248+G249+G251+G250</f>
        <v>3325.4</v>
      </c>
      <c r="H247" s="14">
        <f>H248+H249+H251+H250</f>
        <v>3314.3</v>
      </c>
      <c r="I247" s="39">
        <f t="shared" si="52"/>
        <v>99.66620556925483</v>
      </c>
      <c r="J247" s="38">
        <f t="shared" si="51"/>
        <v>-11.099999999999909</v>
      </c>
    </row>
    <row r="248" spans="1:11" ht="94.5">
      <c r="A248" s="22"/>
      <c r="B248" s="29" t="s">
        <v>641</v>
      </c>
      <c r="C248" s="18" t="s">
        <v>98</v>
      </c>
      <c r="D248" s="16" t="s">
        <v>0</v>
      </c>
      <c r="E248" s="116" t="s">
        <v>40</v>
      </c>
      <c r="F248" s="154">
        <v>17349.9</v>
      </c>
      <c r="G248" s="154">
        <v>2614</v>
      </c>
      <c r="H248" s="154">
        <v>2609.9</v>
      </c>
      <c r="I248" s="39">
        <f t="shared" si="52"/>
        <v>99.84315225707728</v>
      </c>
      <c r="J248" s="38">
        <f t="shared" si="51"/>
        <v>-4.099999999999909</v>
      </c>
      <c r="K248" s="3"/>
    </row>
    <row r="249" spans="1:11" ht="47.25">
      <c r="A249" s="22"/>
      <c r="B249" s="29" t="s">
        <v>641</v>
      </c>
      <c r="C249" s="18" t="s">
        <v>98</v>
      </c>
      <c r="D249" s="16" t="s">
        <v>1</v>
      </c>
      <c r="E249" s="116" t="s">
        <v>41</v>
      </c>
      <c r="F249" s="154">
        <v>5419.4</v>
      </c>
      <c r="G249" s="154">
        <v>653.5</v>
      </c>
      <c r="H249" s="154">
        <v>646.5</v>
      </c>
      <c r="I249" s="39">
        <f t="shared" si="52"/>
        <v>98.92884468247895</v>
      </c>
      <c r="J249" s="38">
        <f t="shared" si="51"/>
        <v>-7</v>
      </c>
      <c r="K249" s="3"/>
    </row>
    <row r="250" spans="1:11" ht="31.5">
      <c r="A250" s="22"/>
      <c r="B250" s="29" t="s">
        <v>641</v>
      </c>
      <c r="C250" s="18" t="s">
        <v>98</v>
      </c>
      <c r="D250" s="16" t="s">
        <v>2</v>
      </c>
      <c r="E250" s="116" t="s">
        <v>3</v>
      </c>
      <c r="F250" s="154">
        <v>1837</v>
      </c>
      <c r="G250" s="154">
        <v>57.9</v>
      </c>
      <c r="H250" s="154">
        <v>57.9</v>
      </c>
      <c r="I250" s="39">
        <f>H250/G250*100</f>
        <v>100</v>
      </c>
      <c r="J250" s="38">
        <f>H250-G250</f>
        <v>0</v>
      </c>
      <c r="K250" s="3"/>
    </row>
    <row r="251" spans="1:11" ht="21" customHeight="1">
      <c r="A251" s="22"/>
      <c r="B251" s="29" t="s">
        <v>641</v>
      </c>
      <c r="C251" s="18" t="s">
        <v>98</v>
      </c>
      <c r="D251" s="16" t="s">
        <v>6</v>
      </c>
      <c r="E251" s="155" t="s">
        <v>7</v>
      </c>
      <c r="F251" s="156">
        <v>442.5</v>
      </c>
      <c r="G251" s="156">
        <v>0</v>
      </c>
      <c r="H251" s="156">
        <v>0</v>
      </c>
      <c r="I251" s="39">
        <v>0</v>
      </c>
      <c r="J251" s="38">
        <f t="shared" si="51"/>
        <v>0</v>
      </c>
      <c r="K251" s="3"/>
    </row>
    <row r="252" spans="1:11" ht="47.25">
      <c r="A252" s="22"/>
      <c r="B252" s="29" t="s">
        <v>641</v>
      </c>
      <c r="C252" s="20" t="s">
        <v>178</v>
      </c>
      <c r="D252" s="30"/>
      <c r="E252" s="140" t="s">
        <v>45</v>
      </c>
      <c r="F252" s="14">
        <f>F253+F254+F255</f>
        <v>522.6</v>
      </c>
      <c r="G252" s="14">
        <f>G253+G254</f>
        <v>214</v>
      </c>
      <c r="H252" s="14">
        <f>H253+H254</f>
        <v>57.6</v>
      </c>
      <c r="I252" s="39">
        <f t="shared" si="52"/>
        <v>26.91588785046729</v>
      </c>
      <c r="J252" s="38">
        <f t="shared" si="51"/>
        <v>-156.4</v>
      </c>
      <c r="K252" s="3"/>
    </row>
    <row r="253" spans="1:11" ht="94.5">
      <c r="A253" s="22"/>
      <c r="B253" s="29" t="s">
        <v>641</v>
      </c>
      <c r="C253" s="20" t="s">
        <v>178</v>
      </c>
      <c r="D253" s="30">
        <v>100</v>
      </c>
      <c r="E253" s="116" t="s">
        <v>40</v>
      </c>
      <c r="F253" s="38">
        <v>237.1</v>
      </c>
      <c r="G253" s="38">
        <v>119</v>
      </c>
      <c r="H253" s="38">
        <v>54.7</v>
      </c>
      <c r="I253" s="39">
        <f t="shared" si="52"/>
        <v>45.96638655462185</v>
      </c>
      <c r="J253" s="38">
        <f t="shared" si="51"/>
        <v>-64.3</v>
      </c>
      <c r="K253" s="3"/>
    </row>
    <row r="254" spans="1:11" ht="47.25">
      <c r="A254" s="22"/>
      <c r="B254" s="29" t="s">
        <v>641</v>
      </c>
      <c r="C254" s="20" t="s">
        <v>178</v>
      </c>
      <c r="D254" s="30">
        <v>200</v>
      </c>
      <c r="E254" s="116" t="s">
        <v>41</v>
      </c>
      <c r="F254" s="38">
        <v>201.4</v>
      </c>
      <c r="G254" s="38">
        <v>95</v>
      </c>
      <c r="H254" s="38">
        <v>2.9</v>
      </c>
      <c r="I254" s="39">
        <f t="shared" si="52"/>
        <v>3.052631578947368</v>
      </c>
      <c r="J254" s="38">
        <f t="shared" si="51"/>
        <v>-92.1</v>
      </c>
      <c r="K254" s="3"/>
    </row>
    <row r="255" spans="1:11" ht="31.5">
      <c r="A255" s="22"/>
      <c r="B255" s="29" t="s">
        <v>641</v>
      </c>
      <c r="C255" s="20" t="s">
        <v>178</v>
      </c>
      <c r="D255" s="16" t="s">
        <v>2</v>
      </c>
      <c r="E255" s="116" t="s">
        <v>3</v>
      </c>
      <c r="F255" s="38">
        <v>84.1</v>
      </c>
      <c r="G255" s="38">
        <v>0</v>
      </c>
      <c r="H255" s="38">
        <v>0</v>
      </c>
      <c r="I255" s="39">
        <v>0</v>
      </c>
      <c r="J255" s="38">
        <f>H255-G255</f>
        <v>0</v>
      </c>
      <c r="K255" s="3"/>
    </row>
    <row r="256" spans="1:11" ht="78.75">
      <c r="A256" s="22"/>
      <c r="B256" s="29" t="s">
        <v>641</v>
      </c>
      <c r="C256" s="20" t="s">
        <v>179</v>
      </c>
      <c r="D256" s="30"/>
      <c r="E256" s="144" t="s">
        <v>213</v>
      </c>
      <c r="F256" s="14">
        <f>F257+F258</f>
        <v>258.2</v>
      </c>
      <c r="G256" s="14">
        <f>G257+G258</f>
        <v>71.60000000000001</v>
      </c>
      <c r="H256" s="14">
        <f>H257+H258</f>
        <v>15.9</v>
      </c>
      <c r="I256" s="39">
        <f t="shared" si="52"/>
        <v>22.20670391061452</v>
      </c>
      <c r="J256" s="38">
        <f t="shared" si="51"/>
        <v>-55.70000000000001</v>
      </c>
      <c r="K256" s="3"/>
    </row>
    <row r="257" spans="1:11" ht="94.5">
      <c r="A257" s="22"/>
      <c r="B257" s="29" t="s">
        <v>641</v>
      </c>
      <c r="C257" s="20" t="s">
        <v>179</v>
      </c>
      <c r="D257" s="30">
        <v>100</v>
      </c>
      <c r="E257" s="116" t="s">
        <v>40</v>
      </c>
      <c r="F257" s="38">
        <v>82.1</v>
      </c>
      <c r="G257" s="38">
        <v>3.9</v>
      </c>
      <c r="H257" s="38">
        <v>3.9</v>
      </c>
      <c r="I257" s="39">
        <f t="shared" si="52"/>
        <v>100</v>
      </c>
      <c r="J257" s="38">
        <f t="shared" si="51"/>
        <v>0</v>
      </c>
      <c r="K257" s="3"/>
    </row>
    <row r="258" spans="1:11" ht="47.25">
      <c r="A258" s="22"/>
      <c r="B258" s="29" t="s">
        <v>641</v>
      </c>
      <c r="C258" s="20" t="s">
        <v>179</v>
      </c>
      <c r="D258" s="30">
        <v>200</v>
      </c>
      <c r="E258" s="116" t="s">
        <v>41</v>
      </c>
      <c r="F258" s="38">
        <v>176.1</v>
      </c>
      <c r="G258" s="38">
        <v>67.7</v>
      </c>
      <c r="H258" s="38">
        <v>12</v>
      </c>
      <c r="I258" s="39">
        <f t="shared" si="52"/>
        <v>17.725258493353028</v>
      </c>
      <c r="J258" s="38">
        <f t="shared" si="51"/>
        <v>-55.7</v>
      </c>
      <c r="K258" s="3"/>
    </row>
    <row r="259" spans="1:11" ht="31.5">
      <c r="A259" s="22"/>
      <c r="B259" s="29" t="s">
        <v>641</v>
      </c>
      <c r="C259" s="20" t="s">
        <v>180</v>
      </c>
      <c r="D259" s="16"/>
      <c r="E259" s="157" t="s">
        <v>16</v>
      </c>
      <c r="F259" s="38">
        <f>F260</f>
        <v>26.7</v>
      </c>
      <c r="G259" s="38">
        <f>G260</f>
        <v>13</v>
      </c>
      <c r="H259" s="38">
        <f>H260</f>
        <v>0.4</v>
      </c>
      <c r="I259" s="39">
        <f t="shared" si="52"/>
        <v>3.076923076923077</v>
      </c>
      <c r="J259" s="38">
        <f t="shared" si="51"/>
        <v>-12.6</v>
      </c>
      <c r="K259" s="3"/>
    </row>
    <row r="260" spans="1:10" ht="47.25">
      <c r="A260" s="22"/>
      <c r="B260" s="29" t="s">
        <v>641</v>
      </c>
      <c r="C260" s="20" t="s">
        <v>180</v>
      </c>
      <c r="D260" s="16" t="s">
        <v>1</v>
      </c>
      <c r="E260" s="116" t="s">
        <v>41</v>
      </c>
      <c r="F260" s="38">
        <v>26.7</v>
      </c>
      <c r="G260" s="38">
        <v>13</v>
      </c>
      <c r="H260" s="38">
        <v>0.4</v>
      </c>
      <c r="I260" s="39">
        <f t="shared" si="52"/>
        <v>3.076923076923077</v>
      </c>
      <c r="J260" s="38">
        <f t="shared" si="51"/>
        <v>-12.6</v>
      </c>
    </row>
    <row r="261" spans="1:10" ht="47.25">
      <c r="A261" s="22"/>
      <c r="B261" s="29" t="s">
        <v>641</v>
      </c>
      <c r="C261" s="20" t="s">
        <v>181</v>
      </c>
      <c r="D261" s="16"/>
      <c r="E261" s="144" t="s">
        <v>137</v>
      </c>
      <c r="F261" s="14">
        <f>F263+F262</f>
        <v>51.9</v>
      </c>
      <c r="G261" s="14">
        <f>G263+G262</f>
        <v>26</v>
      </c>
      <c r="H261" s="14">
        <f>H263+H262</f>
        <v>0</v>
      </c>
      <c r="I261" s="39">
        <f t="shared" si="52"/>
        <v>0</v>
      </c>
      <c r="J261" s="38">
        <f t="shared" si="51"/>
        <v>-26</v>
      </c>
    </row>
    <row r="262" spans="1:10" ht="94.5">
      <c r="A262" s="22"/>
      <c r="B262" s="29" t="s">
        <v>641</v>
      </c>
      <c r="C262" s="20" t="s">
        <v>181</v>
      </c>
      <c r="D262" s="16" t="s">
        <v>0</v>
      </c>
      <c r="E262" s="116" t="s">
        <v>40</v>
      </c>
      <c r="F262" s="38">
        <v>22.5</v>
      </c>
      <c r="G262" s="38">
        <v>16.2</v>
      </c>
      <c r="H262" s="38">
        <v>0</v>
      </c>
      <c r="I262" s="39">
        <f t="shared" si="52"/>
        <v>0</v>
      </c>
      <c r="J262" s="38">
        <f t="shared" si="51"/>
        <v>-16.2</v>
      </c>
    </row>
    <row r="263" spans="1:10" ht="47.25">
      <c r="A263" s="22"/>
      <c r="B263" s="29" t="s">
        <v>641</v>
      </c>
      <c r="C263" s="20" t="s">
        <v>181</v>
      </c>
      <c r="D263" s="16" t="s">
        <v>1</v>
      </c>
      <c r="E263" s="116" t="s">
        <v>41</v>
      </c>
      <c r="F263" s="38">
        <v>29.4</v>
      </c>
      <c r="G263" s="38">
        <v>9.8</v>
      </c>
      <c r="H263" s="38">
        <v>0</v>
      </c>
      <c r="I263" s="39">
        <v>0</v>
      </c>
      <c r="J263" s="38">
        <f t="shared" si="51"/>
        <v>-9.8</v>
      </c>
    </row>
    <row r="264" spans="1:10" ht="94.5">
      <c r="A264" s="22"/>
      <c r="B264" s="29" t="s">
        <v>641</v>
      </c>
      <c r="C264" s="20" t="s">
        <v>182</v>
      </c>
      <c r="D264" s="17"/>
      <c r="E264" s="144" t="s">
        <v>142</v>
      </c>
      <c r="F264" s="14">
        <f>F265</f>
        <v>11.8</v>
      </c>
      <c r="G264" s="14">
        <f>G265</f>
        <v>11.8</v>
      </c>
      <c r="H264" s="14">
        <f>H265</f>
        <v>0</v>
      </c>
      <c r="I264" s="39">
        <v>0</v>
      </c>
      <c r="J264" s="38">
        <f t="shared" si="51"/>
        <v>-11.8</v>
      </c>
    </row>
    <row r="265" spans="1:10" ht="47.25">
      <c r="A265" s="22"/>
      <c r="B265" s="29" t="s">
        <v>641</v>
      </c>
      <c r="C265" s="20" t="s">
        <v>182</v>
      </c>
      <c r="D265" s="16" t="s">
        <v>1</v>
      </c>
      <c r="E265" s="116" t="s">
        <v>41</v>
      </c>
      <c r="F265" s="38">
        <v>11.8</v>
      </c>
      <c r="G265" s="38">
        <v>11.8</v>
      </c>
      <c r="H265" s="38">
        <v>0</v>
      </c>
      <c r="I265" s="39">
        <v>0</v>
      </c>
      <c r="J265" s="38">
        <f t="shared" si="51"/>
        <v>-11.8</v>
      </c>
    </row>
    <row r="266" spans="1:10" ht="66" customHeight="1">
      <c r="A266" s="22"/>
      <c r="B266" s="29" t="s">
        <v>641</v>
      </c>
      <c r="C266" s="149" t="s">
        <v>554</v>
      </c>
      <c r="D266" s="150"/>
      <c r="E266" s="138" t="s">
        <v>555</v>
      </c>
      <c r="F266" s="14">
        <f>F267</f>
        <v>25.8</v>
      </c>
      <c r="G266" s="14">
        <f>G267</f>
        <v>25.8</v>
      </c>
      <c r="H266" s="14">
        <f>H267</f>
        <v>0</v>
      </c>
      <c r="I266" s="39">
        <f t="shared" si="52"/>
        <v>0</v>
      </c>
      <c r="J266" s="38">
        <f t="shared" si="51"/>
        <v>-25.8</v>
      </c>
    </row>
    <row r="267" spans="1:10" ht="94.5">
      <c r="A267" s="22"/>
      <c r="B267" s="29" t="s">
        <v>641</v>
      </c>
      <c r="C267" s="149" t="s">
        <v>554</v>
      </c>
      <c r="D267" s="16" t="s">
        <v>0</v>
      </c>
      <c r="E267" s="116" t="s">
        <v>40</v>
      </c>
      <c r="F267" s="38">
        <v>25.8</v>
      </c>
      <c r="G267" s="38">
        <v>25.8</v>
      </c>
      <c r="H267" s="38">
        <v>0</v>
      </c>
      <c r="I267" s="39">
        <f t="shared" si="52"/>
        <v>0</v>
      </c>
      <c r="J267" s="38">
        <f t="shared" si="51"/>
        <v>-25.8</v>
      </c>
    </row>
    <row r="268" spans="1:10" ht="15.75">
      <c r="A268" s="22"/>
      <c r="B268" s="149" t="s">
        <v>640</v>
      </c>
      <c r="C268" s="149"/>
      <c r="D268" s="16"/>
      <c r="E268" s="138" t="s">
        <v>586</v>
      </c>
      <c r="F268" s="13">
        <f aca="true" t="shared" si="55" ref="F268:H276">F269</f>
        <v>5.3</v>
      </c>
      <c r="G268" s="13">
        <f t="shared" si="55"/>
        <v>2.6</v>
      </c>
      <c r="H268" s="13">
        <f t="shared" si="55"/>
        <v>0</v>
      </c>
      <c r="I268" s="39">
        <f t="shared" si="52"/>
        <v>0</v>
      </c>
      <c r="J268" s="38">
        <f t="shared" si="51"/>
        <v>-2.6</v>
      </c>
    </row>
    <row r="269" spans="1:10" ht="15.75">
      <c r="A269" s="22"/>
      <c r="B269" s="149" t="s">
        <v>640</v>
      </c>
      <c r="C269" s="149" t="s">
        <v>56</v>
      </c>
      <c r="D269" s="16"/>
      <c r="E269" s="138" t="s">
        <v>9</v>
      </c>
      <c r="F269" s="13">
        <f t="shared" si="55"/>
        <v>5.3</v>
      </c>
      <c r="G269" s="13">
        <f t="shared" si="55"/>
        <v>2.6</v>
      </c>
      <c r="H269" s="13">
        <f t="shared" si="55"/>
        <v>0</v>
      </c>
      <c r="I269" s="39">
        <f t="shared" si="52"/>
        <v>0</v>
      </c>
      <c r="J269" s="38">
        <f t="shared" si="51"/>
        <v>-2.6</v>
      </c>
    </row>
    <row r="270" spans="1:10" ht="63">
      <c r="A270" s="22"/>
      <c r="B270" s="149" t="s">
        <v>640</v>
      </c>
      <c r="C270" s="149" t="s">
        <v>47</v>
      </c>
      <c r="D270" s="16"/>
      <c r="E270" s="138" t="s">
        <v>46</v>
      </c>
      <c r="F270" s="14">
        <f t="shared" si="55"/>
        <v>5.3</v>
      </c>
      <c r="G270" s="14">
        <f t="shared" si="55"/>
        <v>2.6</v>
      </c>
      <c r="H270" s="14">
        <f t="shared" si="55"/>
        <v>0</v>
      </c>
      <c r="I270" s="39">
        <f t="shared" si="52"/>
        <v>0</v>
      </c>
      <c r="J270" s="38">
        <f t="shared" si="51"/>
        <v>-2.6</v>
      </c>
    </row>
    <row r="271" spans="1:10" ht="78.75">
      <c r="A271" s="22"/>
      <c r="B271" s="149" t="s">
        <v>640</v>
      </c>
      <c r="C271" s="149" t="s">
        <v>560</v>
      </c>
      <c r="D271" s="16"/>
      <c r="E271" s="138" t="s">
        <v>561</v>
      </c>
      <c r="F271" s="14">
        <f t="shared" si="55"/>
        <v>5.3</v>
      </c>
      <c r="G271" s="14">
        <f t="shared" si="55"/>
        <v>2.6</v>
      </c>
      <c r="H271" s="14">
        <f t="shared" si="55"/>
        <v>0</v>
      </c>
      <c r="I271" s="39">
        <f t="shared" si="52"/>
        <v>0</v>
      </c>
      <c r="J271" s="38">
        <f t="shared" si="51"/>
        <v>-2.6</v>
      </c>
    </row>
    <row r="272" spans="1:10" ht="47.25">
      <c r="A272" s="22"/>
      <c r="B272" s="149" t="s">
        <v>640</v>
      </c>
      <c r="C272" s="149" t="s">
        <v>560</v>
      </c>
      <c r="D272" s="16" t="s">
        <v>1</v>
      </c>
      <c r="E272" s="116" t="s">
        <v>41</v>
      </c>
      <c r="F272" s="38">
        <v>5.3</v>
      </c>
      <c r="G272" s="38">
        <v>2.6</v>
      </c>
      <c r="H272" s="38">
        <v>0</v>
      </c>
      <c r="I272" s="39">
        <f t="shared" si="52"/>
        <v>0</v>
      </c>
      <c r="J272" s="38">
        <f t="shared" si="51"/>
        <v>-2.6</v>
      </c>
    </row>
    <row r="273" spans="1:10" ht="31.5">
      <c r="A273" s="22"/>
      <c r="B273" s="149" t="s">
        <v>639</v>
      </c>
      <c r="C273" s="17"/>
      <c r="D273" s="21"/>
      <c r="E273" s="138" t="s">
        <v>587</v>
      </c>
      <c r="F273" s="13">
        <f t="shared" si="55"/>
        <v>240</v>
      </c>
      <c r="G273" s="13">
        <f t="shared" si="55"/>
        <v>0</v>
      </c>
      <c r="H273" s="13">
        <f t="shared" si="55"/>
        <v>0</v>
      </c>
      <c r="I273" s="39">
        <v>0</v>
      </c>
      <c r="J273" s="38">
        <f t="shared" si="51"/>
        <v>0</v>
      </c>
    </row>
    <row r="274" spans="1:10" ht="15.75">
      <c r="A274" s="22"/>
      <c r="B274" s="149" t="s">
        <v>639</v>
      </c>
      <c r="C274" s="149" t="s">
        <v>56</v>
      </c>
      <c r="D274" s="21"/>
      <c r="E274" s="138" t="s">
        <v>9</v>
      </c>
      <c r="F274" s="13">
        <f t="shared" si="55"/>
        <v>240</v>
      </c>
      <c r="G274" s="13">
        <f t="shared" si="55"/>
        <v>0</v>
      </c>
      <c r="H274" s="13">
        <f t="shared" si="55"/>
        <v>0</v>
      </c>
      <c r="I274" s="39">
        <v>0</v>
      </c>
      <c r="J274" s="38">
        <f t="shared" si="51"/>
        <v>0</v>
      </c>
    </row>
    <row r="275" spans="1:10" ht="47.25">
      <c r="A275" s="22"/>
      <c r="B275" s="149" t="s">
        <v>639</v>
      </c>
      <c r="C275" s="149" t="s">
        <v>138</v>
      </c>
      <c r="D275" s="21"/>
      <c r="E275" s="138" t="s">
        <v>206</v>
      </c>
      <c r="F275" s="14">
        <f t="shared" si="55"/>
        <v>240</v>
      </c>
      <c r="G275" s="14">
        <f t="shared" si="55"/>
        <v>0</v>
      </c>
      <c r="H275" s="14">
        <f t="shared" si="55"/>
        <v>0</v>
      </c>
      <c r="I275" s="39">
        <v>0</v>
      </c>
      <c r="J275" s="38">
        <f t="shared" si="51"/>
        <v>0</v>
      </c>
    </row>
    <row r="276" spans="1:10" ht="15.75">
      <c r="A276" s="22"/>
      <c r="B276" s="149" t="s">
        <v>639</v>
      </c>
      <c r="C276" s="149" t="s">
        <v>614</v>
      </c>
      <c r="D276" s="21"/>
      <c r="E276" s="138" t="s">
        <v>588</v>
      </c>
      <c r="F276" s="14">
        <f t="shared" si="55"/>
        <v>240</v>
      </c>
      <c r="G276" s="14">
        <f t="shared" si="55"/>
        <v>0</v>
      </c>
      <c r="H276" s="14">
        <f t="shared" si="55"/>
        <v>0</v>
      </c>
      <c r="I276" s="39">
        <v>0</v>
      </c>
      <c r="J276" s="38">
        <f t="shared" si="51"/>
        <v>0</v>
      </c>
    </row>
    <row r="277" spans="1:10" ht="15.75">
      <c r="A277" s="22"/>
      <c r="B277" s="149" t="s">
        <v>639</v>
      </c>
      <c r="C277" s="149" t="s">
        <v>614</v>
      </c>
      <c r="D277" s="21" t="s">
        <v>6</v>
      </c>
      <c r="E277" s="161" t="s">
        <v>7</v>
      </c>
      <c r="F277" s="38">
        <v>240</v>
      </c>
      <c r="G277" s="38">
        <v>0</v>
      </c>
      <c r="H277" s="38">
        <v>0</v>
      </c>
      <c r="I277" s="39">
        <v>0</v>
      </c>
      <c r="J277" s="38">
        <f t="shared" si="51"/>
        <v>0</v>
      </c>
    </row>
    <row r="278" spans="1:10" ht="15.75">
      <c r="A278" s="22"/>
      <c r="B278" s="29" t="s">
        <v>638</v>
      </c>
      <c r="C278" s="29"/>
      <c r="D278" s="29" t="s">
        <v>15</v>
      </c>
      <c r="E278" s="100" t="s">
        <v>17</v>
      </c>
      <c r="F278" s="13">
        <f aca="true" t="shared" si="56" ref="F278:H281">F279</f>
        <v>254.1</v>
      </c>
      <c r="G278" s="13">
        <f t="shared" si="56"/>
        <v>0</v>
      </c>
      <c r="H278" s="13">
        <f t="shared" si="56"/>
        <v>0</v>
      </c>
      <c r="I278" s="39">
        <v>0</v>
      </c>
      <c r="J278" s="38">
        <f t="shared" si="51"/>
        <v>0</v>
      </c>
    </row>
    <row r="279" spans="1:10" ht="15.75">
      <c r="A279" s="22"/>
      <c r="B279" s="29" t="s">
        <v>638</v>
      </c>
      <c r="C279" s="23" t="s">
        <v>56</v>
      </c>
      <c r="D279" s="18"/>
      <c r="E279" s="143" t="s">
        <v>9</v>
      </c>
      <c r="F279" s="13">
        <f t="shared" si="56"/>
        <v>254.1</v>
      </c>
      <c r="G279" s="13">
        <f t="shared" si="56"/>
        <v>0</v>
      </c>
      <c r="H279" s="13">
        <f t="shared" si="56"/>
        <v>0</v>
      </c>
      <c r="I279" s="39">
        <v>0</v>
      </c>
      <c r="J279" s="38">
        <f t="shared" si="51"/>
        <v>0</v>
      </c>
    </row>
    <row r="280" spans="1:10" ht="15.75">
      <c r="A280" s="22"/>
      <c r="B280" s="29" t="s">
        <v>638</v>
      </c>
      <c r="C280" s="17" t="s">
        <v>91</v>
      </c>
      <c r="D280" s="16"/>
      <c r="E280" s="161" t="s">
        <v>17</v>
      </c>
      <c r="F280" s="14">
        <f t="shared" si="56"/>
        <v>254.1</v>
      </c>
      <c r="G280" s="14">
        <f t="shared" si="56"/>
        <v>0</v>
      </c>
      <c r="H280" s="14">
        <f t="shared" si="56"/>
        <v>0</v>
      </c>
      <c r="I280" s="39">
        <v>0</v>
      </c>
      <c r="J280" s="38">
        <f t="shared" si="51"/>
        <v>0</v>
      </c>
    </row>
    <row r="281" spans="1:10" ht="47.25">
      <c r="A281" s="22"/>
      <c r="B281" s="29" t="s">
        <v>638</v>
      </c>
      <c r="C281" s="17" t="s">
        <v>183</v>
      </c>
      <c r="D281" s="16"/>
      <c r="E281" s="140" t="s">
        <v>563</v>
      </c>
      <c r="F281" s="14">
        <f t="shared" si="56"/>
        <v>254.1</v>
      </c>
      <c r="G281" s="14">
        <f t="shared" si="56"/>
        <v>0</v>
      </c>
      <c r="H281" s="14">
        <f t="shared" si="56"/>
        <v>0</v>
      </c>
      <c r="I281" s="39">
        <v>0</v>
      </c>
      <c r="J281" s="38">
        <f t="shared" si="51"/>
        <v>0</v>
      </c>
    </row>
    <row r="282" spans="1:10" ht="15.75">
      <c r="A282" s="22"/>
      <c r="B282" s="29" t="s">
        <v>638</v>
      </c>
      <c r="C282" s="17" t="s">
        <v>183</v>
      </c>
      <c r="D282" s="21" t="s">
        <v>6</v>
      </c>
      <c r="E282" s="161" t="s">
        <v>7</v>
      </c>
      <c r="F282" s="38">
        <v>254.1</v>
      </c>
      <c r="G282" s="38">
        <v>0</v>
      </c>
      <c r="H282" s="38">
        <v>0</v>
      </c>
      <c r="I282" s="39">
        <v>0</v>
      </c>
      <c r="J282" s="38">
        <f t="shared" si="51"/>
        <v>0</v>
      </c>
    </row>
    <row r="283" spans="1:10" ht="15.75">
      <c r="A283" s="22"/>
      <c r="B283" s="29" t="s">
        <v>637</v>
      </c>
      <c r="C283" s="151"/>
      <c r="D283" s="29"/>
      <c r="E283" s="147" t="s">
        <v>71</v>
      </c>
      <c r="F283" s="13">
        <f>F293+F284+F333+F313+F327+F330</f>
        <v>15503.400000000001</v>
      </c>
      <c r="G283" s="13">
        <f>G293+G284+G333+G313+G327+G330</f>
        <v>3580.3</v>
      </c>
      <c r="H283" s="13">
        <f>H293+H284+H333+H313+H327+H330</f>
        <v>3498.5</v>
      </c>
      <c r="I283" s="39">
        <f t="shared" si="52"/>
        <v>97.71527525626344</v>
      </c>
      <c r="J283" s="38">
        <f t="shared" si="51"/>
        <v>-81.80000000000018</v>
      </c>
    </row>
    <row r="284" spans="1:10" ht="47.25">
      <c r="A284" s="22"/>
      <c r="B284" s="29" t="s">
        <v>637</v>
      </c>
      <c r="C284" s="16" t="s">
        <v>94</v>
      </c>
      <c r="D284" s="17"/>
      <c r="E284" s="138" t="s">
        <v>388</v>
      </c>
      <c r="F284" s="14">
        <f>F285+F289</f>
        <v>641.2</v>
      </c>
      <c r="G284" s="14">
        <f>G285+G289</f>
        <v>62.3</v>
      </c>
      <c r="H284" s="14">
        <f>H285+H289</f>
        <v>20.6</v>
      </c>
      <c r="I284" s="39">
        <f t="shared" si="52"/>
        <v>33.06581059390049</v>
      </c>
      <c r="J284" s="38">
        <f t="shared" si="51"/>
        <v>-41.699999999999996</v>
      </c>
    </row>
    <row r="285" spans="1:10" ht="78.75">
      <c r="A285" s="22"/>
      <c r="B285" s="29" t="s">
        <v>637</v>
      </c>
      <c r="C285" s="16" t="s">
        <v>95</v>
      </c>
      <c r="D285" s="17"/>
      <c r="E285" s="138" t="s">
        <v>389</v>
      </c>
      <c r="F285" s="14">
        <f aca="true" t="shared" si="57" ref="F285:H287">F286</f>
        <v>454.3</v>
      </c>
      <c r="G285" s="14">
        <f t="shared" si="57"/>
        <v>0</v>
      </c>
      <c r="H285" s="14">
        <f t="shared" si="57"/>
        <v>0</v>
      </c>
      <c r="I285" s="39">
        <v>0</v>
      </c>
      <c r="J285" s="38">
        <f t="shared" si="51"/>
        <v>0</v>
      </c>
    </row>
    <row r="286" spans="1:10" ht="47.25">
      <c r="A286" s="22"/>
      <c r="B286" s="29" t="s">
        <v>637</v>
      </c>
      <c r="C286" s="16" t="s">
        <v>143</v>
      </c>
      <c r="D286" s="16"/>
      <c r="E286" s="138" t="s">
        <v>51</v>
      </c>
      <c r="F286" s="14">
        <f t="shared" si="57"/>
        <v>454.3</v>
      </c>
      <c r="G286" s="14">
        <f t="shared" si="57"/>
        <v>0</v>
      </c>
      <c r="H286" s="14">
        <f t="shared" si="57"/>
        <v>0</v>
      </c>
      <c r="I286" s="39">
        <v>0</v>
      </c>
      <c r="J286" s="38">
        <f t="shared" si="51"/>
        <v>0</v>
      </c>
    </row>
    <row r="287" spans="1:10" ht="15.75">
      <c r="A287" s="22"/>
      <c r="B287" s="29" t="s">
        <v>637</v>
      </c>
      <c r="C287" s="17" t="s">
        <v>144</v>
      </c>
      <c r="D287" s="16"/>
      <c r="E287" s="138" t="s">
        <v>147</v>
      </c>
      <c r="F287" s="14">
        <f t="shared" si="57"/>
        <v>454.3</v>
      </c>
      <c r="G287" s="14">
        <f t="shared" si="57"/>
        <v>0</v>
      </c>
      <c r="H287" s="14">
        <f t="shared" si="57"/>
        <v>0</v>
      </c>
      <c r="I287" s="39">
        <v>0</v>
      </c>
      <c r="J287" s="38">
        <f t="shared" si="51"/>
        <v>0</v>
      </c>
    </row>
    <row r="288" spans="1:10" ht="47.25">
      <c r="A288" s="22"/>
      <c r="B288" s="29" t="s">
        <v>637</v>
      </c>
      <c r="C288" s="17" t="s">
        <v>144</v>
      </c>
      <c r="D288" s="16" t="s">
        <v>4</v>
      </c>
      <c r="E288" s="145" t="s">
        <v>5</v>
      </c>
      <c r="F288" s="38">
        <v>454.3</v>
      </c>
      <c r="G288" s="38">
        <v>0</v>
      </c>
      <c r="H288" s="38">
        <v>0</v>
      </c>
      <c r="I288" s="39">
        <v>0</v>
      </c>
      <c r="J288" s="38">
        <f t="shared" si="51"/>
        <v>0</v>
      </c>
    </row>
    <row r="289" spans="1:10" ht="96" customHeight="1">
      <c r="A289" s="22"/>
      <c r="B289" s="29" t="s">
        <v>637</v>
      </c>
      <c r="C289" s="18" t="s">
        <v>172</v>
      </c>
      <c r="D289" s="22"/>
      <c r="E289" s="138" t="s">
        <v>393</v>
      </c>
      <c r="F289" s="14">
        <f aca="true" t="shared" si="58" ref="F289:H291">F290</f>
        <v>186.9</v>
      </c>
      <c r="G289" s="14">
        <f t="shared" si="58"/>
        <v>62.3</v>
      </c>
      <c r="H289" s="14">
        <f t="shared" si="58"/>
        <v>20.6</v>
      </c>
      <c r="I289" s="39">
        <f t="shared" si="52"/>
        <v>33.06581059390049</v>
      </c>
      <c r="J289" s="38">
        <f t="shared" si="51"/>
        <v>-41.699999999999996</v>
      </c>
    </row>
    <row r="290" spans="1:10" ht="36" customHeight="1">
      <c r="A290" s="22"/>
      <c r="B290" s="29" t="s">
        <v>637</v>
      </c>
      <c r="C290" s="18" t="s">
        <v>174</v>
      </c>
      <c r="D290" s="22"/>
      <c r="E290" s="138" t="s">
        <v>394</v>
      </c>
      <c r="F290" s="14">
        <f t="shared" si="58"/>
        <v>186.9</v>
      </c>
      <c r="G290" s="14">
        <f t="shared" si="58"/>
        <v>62.3</v>
      </c>
      <c r="H290" s="14">
        <f t="shared" si="58"/>
        <v>20.6</v>
      </c>
      <c r="I290" s="39">
        <f t="shared" si="52"/>
        <v>33.06581059390049</v>
      </c>
      <c r="J290" s="38">
        <f t="shared" si="51"/>
        <v>-41.699999999999996</v>
      </c>
    </row>
    <row r="291" spans="1:10" ht="63">
      <c r="A291" s="22"/>
      <c r="B291" s="29" t="s">
        <v>637</v>
      </c>
      <c r="C291" s="18" t="s">
        <v>184</v>
      </c>
      <c r="D291" s="16"/>
      <c r="E291" s="138" t="s">
        <v>185</v>
      </c>
      <c r="F291" s="14">
        <f t="shared" si="58"/>
        <v>186.9</v>
      </c>
      <c r="G291" s="14">
        <f t="shared" si="58"/>
        <v>62.3</v>
      </c>
      <c r="H291" s="14">
        <f t="shared" si="58"/>
        <v>20.6</v>
      </c>
      <c r="I291" s="39">
        <f t="shared" si="52"/>
        <v>33.06581059390049</v>
      </c>
      <c r="J291" s="38">
        <f aca="true" t="shared" si="59" ref="J291:J349">H291-G291</f>
        <v>-41.699999999999996</v>
      </c>
    </row>
    <row r="292" spans="1:10" ht="47.25">
      <c r="A292" s="22"/>
      <c r="B292" s="29" t="s">
        <v>637</v>
      </c>
      <c r="C292" s="18" t="s">
        <v>184</v>
      </c>
      <c r="D292" s="16" t="s">
        <v>1</v>
      </c>
      <c r="E292" s="160" t="s">
        <v>41</v>
      </c>
      <c r="F292" s="38">
        <v>186.9</v>
      </c>
      <c r="G292" s="38">
        <v>62.3</v>
      </c>
      <c r="H292" s="38">
        <v>20.6</v>
      </c>
      <c r="I292" s="39">
        <f t="shared" si="52"/>
        <v>33.06581059390049</v>
      </c>
      <c r="J292" s="38">
        <f t="shared" si="59"/>
        <v>-41.699999999999996</v>
      </c>
    </row>
    <row r="293" spans="1:10" ht="48.75" customHeight="1">
      <c r="A293" s="22"/>
      <c r="B293" s="29" t="s">
        <v>637</v>
      </c>
      <c r="C293" s="18" t="s">
        <v>442</v>
      </c>
      <c r="D293" s="18"/>
      <c r="E293" s="138" t="s">
        <v>443</v>
      </c>
      <c r="F293" s="14">
        <f aca="true" t="shared" si="60" ref="F293:H294">F294</f>
        <v>7598.8</v>
      </c>
      <c r="G293" s="14">
        <f t="shared" si="60"/>
        <v>946.8</v>
      </c>
      <c r="H293" s="14">
        <f t="shared" si="60"/>
        <v>946.8</v>
      </c>
      <c r="I293" s="39">
        <f>H293/G293*100</f>
        <v>100</v>
      </c>
      <c r="J293" s="38">
        <f t="shared" si="59"/>
        <v>0</v>
      </c>
    </row>
    <row r="294" spans="1:10" ht="54" customHeight="1">
      <c r="A294" s="22"/>
      <c r="B294" s="29" t="s">
        <v>637</v>
      </c>
      <c r="C294" s="18" t="s">
        <v>35</v>
      </c>
      <c r="D294" s="16"/>
      <c r="E294" s="138" t="s">
        <v>445</v>
      </c>
      <c r="F294" s="14">
        <f t="shared" si="60"/>
        <v>7598.8</v>
      </c>
      <c r="G294" s="14">
        <f t="shared" si="60"/>
        <v>946.8</v>
      </c>
      <c r="H294" s="14">
        <f t="shared" si="60"/>
        <v>946.8</v>
      </c>
      <c r="I294" s="39">
        <f>H294/G294*100</f>
        <v>100</v>
      </c>
      <c r="J294" s="38">
        <f t="shared" si="59"/>
        <v>0</v>
      </c>
    </row>
    <row r="295" spans="1:10" ht="38.25" customHeight="1">
      <c r="A295" s="22"/>
      <c r="B295" s="29" t="s">
        <v>637</v>
      </c>
      <c r="C295" s="18" t="s">
        <v>37</v>
      </c>
      <c r="D295" s="16"/>
      <c r="E295" s="138" t="s">
        <v>577</v>
      </c>
      <c r="F295" s="14">
        <f>F302+F304+F296+F298+F300+F307+F309+F311</f>
        <v>7598.8</v>
      </c>
      <c r="G295" s="14">
        <f>G302+G304+G296+G298+G300+G307+G309+G311</f>
        <v>946.8</v>
      </c>
      <c r="H295" s="14">
        <f>H302+H304+H296+H298+H300+H307+H309+H311</f>
        <v>946.8</v>
      </c>
      <c r="I295" s="39">
        <f>H295/G295*100</f>
        <v>100</v>
      </c>
      <c r="J295" s="38">
        <f t="shared" si="59"/>
        <v>0</v>
      </c>
    </row>
    <row r="296" spans="1:10" ht="31.5">
      <c r="A296" s="22"/>
      <c r="B296" s="29" t="s">
        <v>637</v>
      </c>
      <c r="C296" s="149" t="s">
        <v>615</v>
      </c>
      <c r="D296" s="150"/>
      <c r="E296" s="138" t="s">
        <v>578</v>
      </c>
      <c r="F296" s="14">
        <f>F297</f>
        <v>200</v>
      </c>
      <c r="G296" s="14">
        <f>G297</f>
        <v>0</v>
      </c>
      <c r="H296" s="14">
        <f>H297</f>
        <v>0</v>
      </c>
      <c r="I296" s="39">
        <v>0</v>
      </c>
      <c r="J296" s="38">
        <f t="shared" si="59"/>
        <v>0</v>
      </c>
    </row>
    <row r="297" spans="1:10" ht="47.25">
      <c r="A297" s="22"/>
      <c r="B297" s="29" t="s">
        <v>637</v>
      </c>
      <c r="C297" s="149" t="s">
        <v>615</v>
      </c>
      <c r="D297" s="18" t="s">
        <v>1</v>
      </c>
      <c r="E297" s="116" t="s">
        <v>41</v>
      </c>
      <c r="F297" s="14">
        <v>200</v>
      </c>
      <c r="G297" s="14">
        <v>0</v>
      </c>
      <c r="H297" s="14">
        <v>0</v>
      </c>
      <c r="I297" s="39">
        <v>0</v>
      </c>
      <c r="J297" s="38">
        <f t="shared" si="59"/>
        <v>0</v>
      </c>
    </row>
    <row r="298" spans="1:10" ht="47.25">
      <c r="A298" s="22"/>
      <c r="B298" s="29" t="s">
        <v>637</v>
      </c>
      <c r="C298" s="149" t="s">
        <v>616</v>
      </c>
      <c r="D298" s="150"/>
      <c r="E298" s="138" t="s">
        <v>579</v>
      </c>
      <c r="F298" s="14">
        <f>F299</f>
        <v>49.5</v>
      </c>
      <c r="G298" s="14">
        <f>G299</f>
        <v>0</v>
      </c>
      <c r="H298" s="14">
        <f>H299</f>
        <v>0</v>
      </c>
      <c r="I298" s="39">
        <v>0</v>
      </c>
      <c r="J298" s="38">
        <f t="shared" si="59"/>
        <v>0</v>
      </c>
    </row>
    <row r="299" spans="1:10" ht="47.25">
      <c r="A299" s="22"/>
      <c r="B299" s="29" t="s">
        <v>637</v>
      </c>
      <c r="C299" s="149" t="s">
        <v>616</v>
      </c>
      <c r="D299" s="18" t="s">
        <v>1</v>
      </c>
      <c r="E299" s="116" t="s">
        <v>41</v>
      </c>
      <c r="F299" s="14">
        <v>49.5</v>
      </c>
      <c r="G299" s="14">
        <v>0</v>
      </c>
      <c r="H299" s="14">
        <v>0</v>
      </c>
      <c r="I299" s="39">
        <v>0</v>
      </c>
      <c r="J299" s="38">
        <f t="shared" si="59"/>
        <v>0</v>
      </c>
    </row>
    <row r="300" spans="1:10" ht="34.5" customHeight="1">
      <c r="A300" s="22"/>
      <c r="B300" s="29" t="s">
        <v>637</v>
      </c>
      <c r="C300" s="149" t="s">
        <v>617</v>
      </c>
      <c r="D300" s="150"/>
      <c r="E300" s="138" t="s">
        <v>580</v>
      </c>
      <c r="F300" s="14">
        <f>F301</f>
        <v>150.7</v>
      </c>
      <c r="G300" s="14">
        <f>G301</f>
        <v>0</v>
      </c>
      <c r="H300" s="14">
        <f>H301</f>
        <v>0</v>
      </c>
      <c r="I300" s="39">
        <v>0</v>
      </c>
      <c r="J300" s="38">
        <f t="shared" si="59"/>
        <v>0</v>
      </c>
    </row>
    <row r="301" spans="1:10" ht="47.25">
      <c r="A301" s="22"/>
      <c r="B301" s="29" t="s">
        <v>637</v>
      </c>
      <c r="C301" s="149" t="s">
        <v>617</v>
      </c>
      <c r="D301" s="18" t="s">
        <v>1</v>
      </c>
      <c r="E301" s="116" t="s">
        <v>41</v>
      </c>
      <c r="F301" s="14">
        <v>150.7</v>
      </c>
      <c r="G301" s="14">
        <v>0</v>
      </c>
      <c r="H301" s="14">
        <v>0</v>
      </c>
      <c r="I301" s="39">
        <v>0</v>
      </c>
      <c r="J301" s="38">
        <f t="shared" si="59"/>
        <v>0</v>
      </c>
    </row>
    <row r="302" spans="1:10" ht="15.75">
      <c r="A302" s="22"/>
      <c r="B302" s="29" t="s">
        <v>637</v>
      </c>
      <c r="C302" s="18" t="s">
        <v>38</v>
      </c>
      <c r="D302" s="16"/>
      <c r="E302" s="138" t="s">
        <v>447</v>
      </c>
      <c r="F302" s="14">
        <f>F303</f>
        <v>80</v>
      </c>
      <c r="G302" s="14">
        <f>G303</f>
        <v>0</v>
      </c>
      <c r="H302" s="14">
        <f>H303</f>
        <v>0</v>
      </c>
      <c r="I302" s="39">
        <v>0</v>
      </c>
      <c r="J302" s="38">
        <f t="shared" si="59"/>
        <v>0</v>
      </c>
    </row>
    <row r="303" spans="1:10" ht="47.25">
      <c r="A303" s="22"/>
      <c r="B303" s="29" t="s">
        <v>637</v>
      </c>
      <c r="C303" s="18" t="s">
        <v>38</v>
      </c>
      <c r="D303" s="18" t="s">
        <v>1</v>
      </c>
      <c r="E303" s="116" t="s">
        <v>41</v>
      </c>
      <c r="F303" s="38">
        <v>80</v>
      </c>
      <c r="G303" s="38">
        <v>0</v>
      </c>
      <c r="H303" s="38">
        <v>0</v>
      </c>
      <c r="I303" s="39">
        <v>0</v>
      </c>
      <c r="J303" s="38">
        <f t="shared" si="59"/>
        <v>0</v>
      </c>
    </row>
    <row r="304" spans="1:10" ht="15.75">
      <c r="A304" s="22"/>
      <c r="B304" s="29" t="s">
        <v>637</v>
      </c>
      <c r="C304" s="18" t="s">
        <v>39</v>
      </c>
      <c r="D304" s="16"/>
      <c r="E304" s="138" t="s">
        <v>448</v>
      </c>
      <c r="F304" s="14">
        <f>F305+F306</f>
        <v>5402</v>
      </c>
      <c r="G304" s="14">
        <f>G305+G306</f>
        <v>860.4</v>
      </c>
      <c r="H304" s="14">
        <f>H305+H306</f>
        <v>860.4</v>
      </c>
      <c r="I304" s="39">
        <f>H304/G304*100</f>
        <v>100</v>
      </c>
      <c r="J304" s="38">
        <f t="shared" si="59"/>
        <v>0</v>
      </c>
    </row>
    <row r="305" spans="1:10" ht="47.25">
      <c r="A305" s="22"/>
      <c r="B305" s="29" t="s">
        <v>637</v>
      </c>
      <c r="C305" s="18" t="s">
        <v>39</v>
      </c>
      <c r="D305" s="18" t="s">
        <v>1</v>
      </c>
      <c r="E305" s="116" t="s">
        <v>41</v>
      </c>
      <c r="F305" s="38">
        <v>5399.8</v>
      </c>
      <c r="G305" s="38">
        <v>860.4</v>
      </c>
      <c r="H305" s="38">
        <v>860.4</v>
      </c>
      <c r="I305" s="39">
        <f>H305/G305*100</f>
        <v>100</v>
      </c>
      <c r="J305" s="38">
        <f t="shared" si="59"/>
        <v>0</v>
      </c>
    </row>
    <row r="306" spans="1:10" ht="15.75">
      <c r="A306" s="22"/>
      <c r="B306" s="29" t="s">
        <v>637</v>
      </c>
      <c r="C306" s="18" t="s">
        <v>39</v>
      </c>
      <c r="D306" s="149" t="s">
        <v>6</v>
      </c>
      <c r="E306" s="138" t="s">
        <v>7</v>
      </c>
      <c r="F306" s="38">
        <v>2.2</v>
      </c>
      <c r="G306" s="38">
        <v>0</v>
      </c>
      <c r="H306" s="38">
        <v>0</v>
      </c>
      <c r="I306" s="39">
        <v>0</v>
      </c>
      <c r="J306" s="38">
        <f t="shared" si="59"/>
        <v>0</v>
      </c>
    </row>
    <row r="307" spans="1:10" ht="31.5">
      <c r="A307" s="22"/>
      <c r="B307" s="29" t="s">
        <v>637</v>
      </c>
      <c r="C307" s="149" t="s">
        <v>449</v>
      </c>
      <c r="D307" s="150"/>
      <c r="E307" s="138" t="s">
        <v>450</v>
      </c>
      <c r="F307" s="14">
        <f>F308</f>
        <v>205.1</v>
      </c>
      <c r="G307" s="14">
        <f>G308</f>
        <v>0</v>
      </c>
      <c r="H307" s="14">
        <f>H308</f>
        <v>0</v>
      </c>
      <c r="I307" s="39">
        <v>0</v>
      </c>
      <c r="J307" s="38">
        <f t="shared" si="59"/>
        <v>0</v>
      </c>
    </row>
    <row r="308" spans="1:10" ht="47.25">
      <c r="A308" s="22"/>
      <c r="B308" s="29" t="s">
        <v>637</v>
      </c>
      <c r="C308" s="149" t="s">
        <v>449</v>
      </c>
      <c r="D308" s="18" t="s">
        <v>1</v>
      </c>
      <c r="E308" s="116" t="s">
        <v>41</v>
      </c>
      <c r="F308" s="38">
        <v>205.1</v>
      </c>
      <c r="G308" s="14">
        <v>0</v>
      </c>
      <c r="H308" s="14">
        <v>0</v>
      </c>
      <c r="I308" s="39">
        <v>0</v>
      </c>
      <c r="J308" s="38">
        <f t="shared" si="59"/>
        <v>0</v>
      </c>
    </row>
    <row r="309" spans="1:10" ht="47.25">
      <c r="A309" s="22"/>
      <c r="B309" s="29" t="s">
        <v>637</v>
      </c>
      <c r="C309" s="149" t="s">
        <v>451</v>
      </c>
      <c r="D309" s="150"/>
      <c r="E309" s="138" t="s">
        <v>582</v>
      </c>
      <c r="F309" s="14">
        <f>F310</f>
        <v>1286.5</v>
      </c>
      <c r="G309" s="14">
        <f>G310</f>
        <v>71.4</v>
      </c>
      <c r="H309" s="14">
        <f>H310</f>
        <v>71.4</v>
      </c>
      <c r="I309" s="39">
        <f>H309/G309*100</f>
        <v>100</v>
      </c>
      <c r="J309" s="38">
        <f t="shared" si="59"/>
        <v>0</v>
      </c>
    </row>
    <row r="310" spans="1:10" ht="47.25">
      <c r="A310" s="22"/>
      <c r="B310" s="29" t="s">
        <v>637</v>
      </c>
      <c r="C310" s="149" t="s">
        <v>451</v>
      </c>
      <c r="D310" s="18" t="s">
        <v>1</v>
      </c>
      <c r="E310" s="116" t="s">
        <v>41</v>
      </c>
      <c r="F310" s="38">
        <v>1286.5</v>
      </c>
      <c r="G310" s="14">
        <v>71.4</v>
      </c>
      <c r="H310" s="14">
        <v>71.4</v>
      </c>
      <c r="I310" s="39">
        <f>H310/G310*100</f>
        <v>100</v>
      </c>
      <c r="J310" s="38">
        <f t="shared" si="59"/>
        <v>0</v>
      </c>
    </row>
    <row r="311" spans="1:10" ht="47.25">
      <c r="A311" s="22"/>
      <c r="B311" s="29" t="s">
        <v>637</v>
      </c>
      <c r="C311" s="149" t="s">
        <v>453</v>
      </c>
      <c r="D311" s="150"/>
      <c r="E311" s="138" t="s">
        <v>454</v>
      </c>
      <c r="F311" s="14">
        <f>F312</f>
        <v>225</v>
      </c>
      <c r="G311" s="14">
        <f>G312</f>
        <v>15</v>
      </c>
      <c r="H311" s="14">
        <f>H312</f>
        <v>15</v>
      </c>
      <c r="I311" s="39">
        <f>H311/G311*100</f>
        <v>100</v>
      </c>
      <c r="J311" s="38">
        <f t="shared" si="59"/>
        <v>0</v>
      </c>
    </row>
    <row r="312" spans="1:10" ht="47.25">
      <c r="A312" s="22"/>
      <c r="B312" s="29" t="s">
        <v>637</v>
      </c>
      <c r="C312" s="149" t="s">
        <v>453</v>
      </c>
      <c r="D312" s="18" t="s">
        <v>1</v>
      </c>
      <c r="E312" s="116" t="s">
        <v>41</v>
      </c>
      <c r="F312" s="38">
        <v>225</v>
      </c>
      <c r="G312" s="14">
        <v>15</v>
      </c>
      <c r="H312" s="14">
        <v>15</v>
      </c>
      <c r="I312" s="39">
        <f>H312/G312*100</f>
        <v>100</v>
      </c>
      <c r="J312" s="38">
        <f t="shared" si="59"/>
        <v>0</v>
      </c>
    </row>
    <row r="313" spans="1:10" ht="49.5" customHeight="1">
      <c r="A313" s="22"/>
      <c r="B313" s="29" t="s">
        <v>637</v>
      </c>
      <c r="C313" s="149" t="s">
        <v>461</v>
      </c>
      <c r="D313" s="150"/>
      <c r="E313" s="138" t="s">
        <v>462</v>
      </c>
      <c r="F313" s="14">
        <f>F314</f>
        <v>5021.4</v>
      </c>
      <c r="G313" s="14">
        <f>G314</f>
        <v>2038.1000000000001</v>
      </c>
      <c r="H313" s="14">
        <f>H314</f>
        <v>2038.1000000000001</v>
      </c>
      <c r="I313" s="39">
        <f aca="true" t="shared" si="61" ref="I313:I324">H313/G313*100</f>
        <v>100</v>
      </c>
      <c r="J313" s="38">
        <f t="shared" si="59"/>
        <v>0</v>
      </c>
    </row>
    <row r="314" spans="1:10" ht="47.25">
      <c r="A314" s="22"/>
      <c r="B314" s="29" t="s">
        <v>637</v>
      </c>
      <c r="C314" s="149" t="s">
        <v>463</v>
      </c>
      <c r="D314" s="150"/>
      <c r="E314" s="138" t="s">
        <v>464</v>
      </c>
      <c r="F314" s="14">
        <f>F315+F320</f>
        <v>5021.4</v>
      </c>
      <c r="G314" s="14">
        <f>G315+G320</f>
        <v>2038.1000000000001</v>
      </c>
      <c r="H314" s="14">
        <f>H315+H320</f>
        <v>2038.1000000000001</v>
      </c>
      <c r="I314" s="39">
        <f t="shared" si="61"/>
        <v>100</v>
      </c>
      <c r="J314" s="38">
        <f t="shared" si="59"/>
        <v>0</v>
      </c>
    </row>
    <row r="315" spans="1:10" ht="47.25">
      <c r="A315" s="22"/>
      <c r="B315" s="29" t="s">
        <v>637</v>
      </c>
      <c r="C315" s="149" t="s">
        <v>465</v>
      </c>
      <c r="D315" s="150"/>
      <c r="E315" s="138" t="s">
        <v>118</v>
      </c>
      <c r="F315" s="14">
        <f>F316</f>
        <v>3952.5</v>
      </c>
      <c r="G315" s="14">
        <f>G316</f>
        <v>2009.1000000000001</v>
      </c>
      <c r="H315" s="14">
        <f>H316</f>
        <v>2009.1000000000001</v>
      </c>
      <c r="I315" s="39">
        <f t="shared" si="61"/>
        <v>100</v>
      </c>
      <c r="J315" s="38">
        <f t="shared" si="59"/>
        <v>0</v>
      </c>
    </row>
    <row r="316" spans="1:10" ht="15.75">
      <c r="A316" s="22"/>
      <c r="B316" s="29" t="s">
        <v>637</v>
      </c>
      <c r="C316" s="149" t="s">
        <v>466</v>
      </c>
      <c r="D316" s="150"/>
      <c r="E316" s="138" t="s">
        <v>8</v>
      </c>
      <c r="F316" s="38">
        <f>F317+F318+F319</f>
        <v>3952.5</v>
      </c>
      <c r="G316" s="38">
        <f>G317+G318+G319</f>
        <v>2009.1000000000001</v>
      </c>
      <c r="H316" s="38">
        <f>H317+H318+H319</f>
        <v>2009.1000000000001</v>
      </c>
      <c r="I316" s="39">
        <f t="shared" si="61"/>
        <v>100</v>
      </c>
      <c r="J316" s="38">
        <f t="shared" si="59"/>
        <v>0</v>
      </c>
    </row>
    <row r="317" spans="1:10" ht="94.5">
      <c r="A317" s="22"/>
      <c r="B317" s="29" t="s">
        <v>637</v>
      </c>
      <c r="C317" s="149" t="s">
        <v>466</v>
      </c>
      <c r="D317" s="30">
        <v>100</v>
      </c>
      <c r="E317" s="116" t="s">
        <v>40</v>
      </c>
      <c r="F317" s="38">
        <v>3022.4</v>
      </c>
      <c r="G317" s="38">
        <f>516.3+1041.7</f>
        <v>1558</v>
      </c>
      <c r="H317" s="38">
        <f>516.3+1041.7</f>
        <v>1558</v>
      </c>
      <c r="I317" s="39">
        <f t="shared" si="61"/>
        <v>100</v>
      </c>
      <c r="J317" s="38">
        <f t="shared" si="59"/>
        <v>0</v>
      </c>
    </row>
    <row r="318" spans="1:10" ht="47.25">
      <c r="A318" s="22"/>
      <c r="B318" s="29" t="s">
        <v>637</v>
      </c>
      <c r="C318" s="149" t="s">
        <v>466</v>
      </c>
      <c r="D318" s="16" t="s">
        <v>1</v>
      </c>
      <c r="E318" s="116" t="s">
        <v>41</v>
      </c>
      <c r="F318" s="13">
        <v>927</v>
      </c>
      <c r="G318" s="13">
        <f>109.9+339</f>
        <v>448.9</v>
      </c>
      <c r="H318" s="13">
        <f>109.9+339</f>
        <v>448.9</v>
      </c>
      <c r="I318" s="39">
        <f t="shared" si="61"/>
        <v>100</v>
      </c>
      <c r="J318" s="38">
        <f t="shared" si="59"/>
        <v>0</v>
      </c>
    </row>
    <row r="319" spans="1:10" ht="15.75">
      <c r="A319" s="22"/>
      <c r="B319" s="29" t="s">
        <v>637</v>
      </c>
      <c r="C319" s="149" t="s">
        <v>466</v>
      </c>
      <c r="D319" s="16" t="s">
        <v>6</v>
      </c>
      <c r="E319" s="155" t="s">
        <v>7</v>
      </c>
      <c r="F319" s="41">
        <v>3.1</v>
      </c>
      <c r="G319" s="41">
        <f>2.2</f>
        <v>2.2</v>
      </c>
      <c r="H319" s="41">
        <f>2.2</f>
        <v>2.2</v>
      </c>
      <c r="I319" s="39">
        <f t="shared" si="61"/>
        <v>100</v>
      </c>
      <c r="J319" s="38">
        <f t="shared" si="59"/>
        <v>0</v>
      </c>
    </row>
    <row r="320" spans="1:10" ht="63">
      <c r="A320" s="22"/>
      <c r="B320" s="29" t="s">
        <v>637</v>
      </c>
      <c r="C320" s="149" t="s">
        <v>467</v>
      </c>
      <c r="D320" s="150"/>
      <c r="E320" s="138" t="s">
        <v>468</v>
      </c>
      <c r="F320" s="14">
        <f>F321+F323+F325</f>
        <v>1068.9</v>
      </c>
      <c r="G320" s="14">
        <f>G321+G323+G325</f>
        <v>29</v>
      </c>
      <c r="H320" s="14">
        <f>H321+H323+H325</f>
        <v>29</v>
      </c>
      <c r="I320" s="39">
        <f t="shared" si="61"/>
        <v>100</v>
      </c>
      <c r="J320" s="38">
        <f t="shared" si="59"/>
        <v>0</v>
      </c>
    </row>
    <row r="321" spans="1:10" ht="15.75">
      <c r="A321" s="22"/>
      <c r="B321" s="29" t="s">
        <v>637</v>
      </c>
      <c r="C321" s="149" t="s">
        <v>469</v>
      </c>
      <c r="D321" s="150"/>
      <c r="E321" s="138" t="s">
        <v>447</v>
      </c>
      <c r="F321" s="14">
        <f aca="true" t="shared" si="62" ref="F321:H325">F322</f>
        <v>172</v>
      </c>
      <c r="G321" s="14">
        <f t="shared" si="62"/>
        <v>5</v>
      </c>
      <c r="H321" s="14">
        <f t="shared" si="62"/>
        <v>5</v>
      </c>
      <c r="I321" s="39">
        <f t="shared" si="61"/>
        <v>100</v>
      </c>
      <c r="J321" s="38">
        <f t="shared" si="59"/>
        <v>0</v>
      </c>
    </row>
    <row r="322" spans="1:10" ht="47.25">
      <c r="A322" s="22"/>
      <c r="B322" s="29" t="s">
        <v>637</v>
      </c>
      <c r="C322" s="149" t="s">
        <v>469</v>
      </c>
      <c r="D322" s="16" t="s">
        <v>1</v>
      </c>
      <c r="E322" s="116" t="s">
        <v>41</v>
      </c>
      <c r="F322" s="38">
        <v>172</v>
      </c>
      <c r="G322" s="38">
        <v>5</v>
      </c>
      <c r="H322" s="38">
        <v>5</v>
      </c>
      <c r="I322" s="39">
        <f t="shared" si="61"/>
        <v>100</v>
      </c>
      <c r="J322" s="38">
        <f t="shared" si="59"/>
        <v>0</v>
      </c>
    </row>
    <row r="323" spans="1:10" ht="15.75">
      <c r="A323" s="22"/>
      <c r="B323" s="29" t="s">
        <v>637</v>
      </c>
      <c r="C323" s="149" t="s">
        <v>470</v>
      </c>
      <c r="D323" s="150"/>
      <c r="E323" s="138" t="s">
        <v>471</v>
      </c>
      <c r="F323" s="14">
        <f t="shared" si="62"/>
        <v>893.9</v>
      </c>
      <c r="G323" s="14">
        <f t="shared" si="62"/>
        <v>24</v>
      </c>
      <c r="H323" s="14">
        <f t="shared" si="62"/>
        <v>24</v>
      </c>
      <c r="I323" s="39">
        <f t="shared" si="61"/>
        <v>100</v>
      </c>
      <c r="J323" s="38">
        <f t="shared" si="59"/>
        <v>0</v>
      </c>
    </row>
    <row r="324" spans="1:10" ht="47.25">
      <c r="A324" s="22"/>
      <c r="B324" s="29" t="s">
        <v>637</v>
      </c>
      <c r="C324" s="149" t="s">
        <v>470</v>
      </c>
      <c r="D324" s="16" t="s">
        <v>1</v>
      </c>
      <c r="E324" s="116" t="s">
        <v>41</v>
      </c>
      <c r="F324" s="38">
        <v>893.9</v>
      </c>
      <c r="G324" s="14">
        <v>24</v>
      </c>
      <c r="H324" s="14">
        <v>24</v>
      </c>
      <c r="I324" s="39">
        <f t="shared" si="61"/>
        <v>100</v>
      </c>
      <c r="J324" s="38">
        <f t="shared" si="59"/>
        <v>0</v>
      </c>
    </row>
    <row r="325" spans="1:10" ht="47.25">
      <c r="A325" s="22"/>
      <c r="B325" s="29" t="s">
        <v>637</v>
      </c>
      <c r="C325" s="149" t="s">
        <v>619</v>
      </c>
      <c r="D325" s="150"/>
      <c r="E325" s="138" t="s">
        <v>583</v>
      </c>
      <c r="F325" s="14">
        <f t="shared" si="62"/>
        <v>3</v>
      </c>
      <c r="G325" s="14">
        <f t="shared" si="62"/>
        <v>0</v>
      </c>
      <c r="H325" s="14">
        <f t="shared" si="62"/>
        <v>0</v>
      </c>
      <c r="I325" s="39">
        <v>0</v>
      </c>
      <c r="J325" s="38">
        <f t="shared" si="59"/>
        <v>0</v>
      </c>
    </row>
    <row r="326" spans="1:10" ht="47.25">
      <c r="A326" s="22"/>
      <c r="B326" s="29" t="s">
        <v>637</v>
      </c>
      <c r="C326" s="149" t="s">
        <v>619</v>
      </c>
      <c r="D326" s="16" t="s">
        <v>1</v>
      </c>
      <c r="E326" s="116" t="s">
        <v>41</v>
      </c>
      <c r="F326" s="38">
        <v>3</v>
      </c>
      <c r="G326" s="14">
        <v>0</v>
      </c>
      <c r="H326" s="14">
        <v>0</v>
      </c>
      <c r="I326" s="39">
        <v>0</v>
      </c>
      <c r="J326" s="38">
        <f t="shared" si="59"/>
        <v>0</v>
      </c>
    </row>
    <row r="327" spans="1:10" ht="87" customHeight="1">
      <c r="A327" s="22"/>
      <c r="B327" s="29" t="s">
        <v>637</v>
      </c>
      <c r="C327" s="149" t="s">
        <v>159</v>
      </c>
      <c r="D327" s="16"/>
      <c r="E327" s="138" t="s">
        <v>514</v>
      </c>
      <c r="F327" s="38">
        <f>F328</f>
        <v>398.7000000000003</v>
      </c>
      <c r="G327" s="14">
        <v>0</v>
      </c>
      <c r="H327" s="14">
        <v>0</v>
      </c>
      <c r="I327" s="39">
        <v>0</v>
      </c>
      <c r="J327" s="38">
        <f t="shared" si="59"/>
        <v>0</v>
      </c>
    </row>
    <row r="328" spans="1:10" ht="78.75">
      <c r="A328" s="22"/>
      <c r="B328" s="29" t="s">
        <v>637</v>
      </c>
      <c r="C328" s="149" t="s">
        <v>225</v>
      </c>
      <c r="D328" s="16"/>
      <c r="E328" s="138" t="s">
        <v>23</v>
      </c>
      <c r="F328" s="38">
        <f>F329</f>
        <v>398.7000000000003</v>
      </c>
      <c r="G328" s="14">
        <v>0</v>
      </c>
      <c r="H328" s="14">
        <v>0</v>
      </c>
      <c r="I328" s="39">
        <v>0</v>
      </c>
      <c r="J328" s="38">
        <f t="shared" si="59"/>
        <v>0</v>
      </c>
    </row>
    <row r="329" spans="1:10" ht="15.75">
      <c r="A329" s="22"/>
      <c r="B329" s="29" t="s">
        <v>637</v>
      </c>
      <c r="C329" s="149" t="s">
        <v>225</v>
      </c>
      <c r="D329" s="149" t="s">
        <v>6</v>
      </c>
      <c r="E329" s="138" t="s">
        <v>7</v>
      </c>
      <c r="F329" s="38">
        <f>4012.4-1820.8-2994.5+1201.6</f>
        <v>398.7000000000003</v>
      </c>
      <c r="G329" s="14">
        <v>0</v>
      </c>
      <c r="H329" s="14">
        <v>0</v>
      </c>
      <c r="I329" s="39">
        <v>0</v>
      </c>
      <c r="J329" s="38">
        <f t="shared" si="59"/>
        <v>0</v>
      </c>
    </row>
    <row r="330" spans="1:10" ht="35.25" customHeight="1">
      <c r="A330" s="22"/>
      <c r="B330" s="29" t="s">
        <v>637</v>
      </c>
      <c r="C330" s="149" t="s">
        <v>620</v>
      </c>
      <c r="D330" s="16"/>
      <c r="E330" s="138" t="s">
        <v>584</v>
      </c>
      <c r="F330" s="38">
        <f>F331</f>
        <v>8.1</v>
      </c>
      <c r="G330" s="14">
        <v>0</v>
      </c>
      <c r="H330" s="14">
        <v>0</v>
      </c>
      <c r="I330" s="39">
        <v>0</v>
      </c>
      <c r="J330" s="38">
        <f t="shared" si="59"/>
        <v>0</v>
      </c>
    </row>
    <row r="331" spans="1:10" ht="47.25">
      <c r="A331" s="22"/>
      <c r="B331" s="29" t="s">
        <v>637</v>
      </c>
      <c r="C331" s="149" t="s">
        <v>621</v>
      </c>
      <c r="D331" s="16"/>
      <c r="E331" s="138" t="s">
        <v>278</v>
      </c>
      <c r="F331" s="38">
        <f>F332</f>
        <v>8.1</v>
      </c>
      <c r="G331" s="14">
        <v>0</v>
      </c>
      <c r="H331" s="14">
        <v>0</v>
      </c>
      <c r="I331" s="39">
        <v>0</v>
      </c>
      <c r="J331" s="38">
        <f t="shared" si="59"/>
        <v>0</v>
      </c>
    </row>
    <row r="332" spans="1:10" ht="15.75">
      <c r="A332" s="22"/>
      <c r="B332" s="29" t="s">
        <v>637</v>
      </c>
      <c r="C332" s="149" t="s">
        <v>621</v>
      </c>
      <c r="D332" s="149" t="s">
        <v>6</v>
      </c>
      <c r="E332" s="138" t="s">
        <v>7</v>
      </c>
      <c r="F332" s="38">
        <v>8.1</v>
      </c>
      <c r="G332" s="14">
        <v>0</v>
      </c>
      <c r="H332" s="14">
        <v>0</v>
      </c>
      <c r="I332" s="39">
        <v>0</v>
      </c>
      <c r="J332" s="38">
        <f t="shared" si="59"/>
        <v>0</v>
      </c>
    </row>
    <row r="333" spans="1:10" ht="15.75">
      <c r="A333" s="22"/>
      <c r="B333" s="29" t="s">
        <v>637</v>
      </c>
      <c r="C333" s="23" t="s">
        <v>56</v>
      </c>
      <c r="D333" s="18"/>
      <c r="E333" s="143" t="s">
        <v>9</v>
      </c>
      <c r="F333" s="14">
        <f>F338+F334</f>
        <v>1835.2</v>
      </c>
      <c r="G333" s="14">
        <f>G338+G334</f>
        <v>533.1</v>
      </c>
      <c r="H333" s="14">
        <f>H338+H334</f>
        <v>493</v>
      </c>
      <c r="I333" s="39">
        <f aca="true" t="shared" si="63" ref="I333:I341">H333/G333*100</f>
        <v>92.47795910710936</v>
      </c>
      <c r="J333" s="38">
        <f t="shared" si="59"/>
        <v>-40.10000000000002</v>
      </c>
    </row>
    <row r="334" spans="1:10" ht="63">
      <c r="A334" s="22"/>
      <c r="B334" s="29" t="s">
        <v>637</v>
      </c>
      <c r="C334" s="16" t="s">
        <v>47</v>
      </c>
      <c r="D334" s="18"/>
      <c r="E334" s="139" t="s">
        <v>46</v>
      </c>
      <c r="F334" s="14">
        <f>F335</f>
        <v>1019</v>
      </c>
      <c r="G334" s="14">
        <f>G335</f>
        <v>206.4</v>
      </c>
      <c r="H334" s="14">
        <f>H335</f>
        <v>166.3</v>
      </c>
      <c r="I334" s="39">
        <f t="shared" si="63"/>
        <v>80.57170542635659</v>
      </c>
      <c r="J334" s="38">
        <f t="shared" si="59"/>
        <v>-40.099999999999994</v>
      </c>
    </row>
    <row r="335" spans="1:10" ht="31.5">
      <c r="A335" s="22"/>
      <c r="B335" s="29" t="s">
        <v>637</v>
      </c>
      <c r="C335" s="16" t="s">
        <v>150</v>
      </c>
      <c r="D335" s="16"/>
      <c r="E335" s="140" t="s">
        <v>151</v>
      </c>
      <c r="F335" s="14">
        <f>F336+F337</f>
        <v>1019</v>
      </c>
      <c r="G335" s="14">
        <f>G336+G337</f>
        <v>206.4</v>
      </c>
      <c r="H335" s="14">
        <f>H336+H337</f>
        <v>166.3</v>
      </c>
      <c r="I335" s="39">
        <f t="shared" si="63"/>
        <v>80.57170542635659</v>
      </c>
      <c r="J335" s="38">
        <f t="shared" si="59"/>
        <v>-40.099999999999994</v>
      </c>
    </row>
    <row r="336" spans="1:10" ht="94.5">
      <c r="A336" s="22"/>
      <c r="B336" s="29" t="s">
        <v>637</v>
      </c>
      <c r="C336" s="16" t="s">
        <v>150</v>
      </c>
      <c r="D336" s="30">
        <v>100</v>
      </c>
      <c r="E336" s="116" t="s">
        <v>40</v>
      </c>
      <c r="F336" s="38">
        <v>778.8</v>
      </c>
      <c r="G336" s="38">
        <f>135.8</f>
        <v>135.8</v>
      </c>
      <c r="H336" s="38">
        <f>135.8</f>
        <v>135.8</v>
      </c>
      <c r="I336" s="39">
        <f t="shared" si="63"/>
        <v>100</v>
      </c>
      <c r="J336" s="38">
        <f t="shared" si="59"/>
        <v>0</v>
      </c>
    </row>
    <row r="337" spans="1:10" ht="47.25">
      <c r="A337" s="22"/>
      <c r="B337" s="29" t="s">
        <v>637</v>
      </c>
      <c r="C337" s="16" t="s">
        <v>150</v>
      </c>
      <c r="D337" s="16" t="s">
        <v>1</v>
      </c>
      <c r="E337" s="116" t="s">
        <v>41</v>
      </c>
      <c r="F337" s="38">
        <v>240.2</v>
      </c>
      <c r="G337" s="38">
        <f>70.6</f>
        <v>70.6</v>
      </c>
      <c r="H337" s="38">
        <f>30.5</f>
        <v>30.5</v>
      </c>
      <c r="I337" s="39">
        <f t="shared" si="63"/>
        <v>43.201133144475925</v>
      </c>
      <c r="J337" s="38">
        <f t="shared" si="59"/>
        <v>-40.099999999999994</v>
      </c>
    </row>
    <row r="338" spans="1:10" ht="47.25">
      <c r="A338" s="22"/>
      <c r="B338" s="29" t="s">
        <v>637</v>
      </c>
      <c r="C338" s="23" t="s">
        <v>138</v>
      </c>
      <c r="D338" s="158"/>
      <c r="E338" s="146" t="s">
        <v>206</v>
      </c>
      <c r="F338" s="14">
        <f>F339+F342</f>
        <v>816.2</v>
      </c>
      <c r="G338" s="14">
        <f>G339</f>
        <v>326.7</v>
      </c>
      <c r="H338" s="14">
        <f>H339</f>
        <v>326.7</v>
      </c>
      <c r="I338" s="39">
        <f t="shared" si="63"/>
        <v>100</v>
      </c>
      <c r="J338" s="38">
        <f t="shared" si="59"/>
        <v>0</v>
      </c>
    </row>
    <row r="339" spans="1:10" ht="47.25">
      <c r="A339" s="22"/>
      <c r="B339" s="29" t="s">
        <v>637</v>
      </c>
      <c r="C339" s="23" t="s">
        <v>214</v>
      </c>
      <c r="D339" s="159"/>
      <c r="E339" s="160" t="s">
        <v>207</v>
      </c>
      <c r="F339" s="14">
        <f>F341+F340</f>
        <v>338.2</v>
      </c>
      <c r="G339" s="14">
        <f>G341+G340</f>
        <v>326.7</v>
      </c>
      <c r="H339" s="14">
        <f>H341+H340</f>
        <v>326.7</v>
      </c>
      <c r="I339" s="39">
        <f t="shared" si="63"/>
        <v>100</v>
      </c>
      <c r="J339" s="38">
        <f t="shared" si="59"/>
        <v>0</v>
      </c>
    </row>
    <row r="340" spans="1:10" ht="47.25">
      <c r="A340" s="22"/>
      <c r="B340" s="29" t="s">
        <v>637</v>
      </c>
      <c r="C340" s="23" t="s">
        <v>214</v>
      </c>
      <c r="D340" s="16" t="s">
        <v>1</v>
      </c>
      <c r="E340" s="116" t="s">
        <v>41</v>
      </c>
      <c r="F340" s="14">
        <v>11.5</v>
      </c>
      <c r="G340" s="14">
        <v>0</v>
      </c>
      <c r="H340" s="14">
        <v>0</v>
      </c>
      <c r="I340" s="39">
        <v>0</v>
      </c>
      <c r="J340" s="38">
        <f t="shared" si="59"/>
        <v>0</v>
      </c>
    </row>
    <row r="341" spans="1:10" ht="15.75">
      <c r="A341" s="22"/>
      <c r="B341" s="29" t="s">
        <v>637</v>
      </c>
      <c r="C341" s="23" t="s">
        <v>214</v>
      </c>
      <c r="D341" s="16" t="s">
        <v>6</v>
      </c>
      <c r="E341" s="161" t="s">
        <v>7</v>
      </c>
      <c r="F341" s="13">
        <v>326.7</v>
      </c>
      <c r="G341" s="13">
        <v>326.7</v>
      </c>
      <c r="H341" s="13">
        <v>326.7</v>
      </c>
      <c r="I341" s="39">
        <f t="shared" si="63"/>
        <v>100</v>
      </c>
      <c r="J341" s="38">
        <f t="shared" si="59"/>
        <v>0</v>
      </c>
    </row>
    <row r="342" spans="1:10" ht="31.5">
      <c r="A342" s="22"/>
      <c r="B342" s="29" t="s">
        <v>637</v>
      </c>
      <c r="C342" s="149" t="s">
        <v>627</v>
      </c>
      <c r="D342" s="16"/>
      <c r="E342" s="138" t="s">
        <v>585</v>
      </c>
      <c r="F342" s="13">
        <f>F343</f>
        <v>478</v>
      </c>
      <c r="G342" s="14">
        <v>0</v>
      </c>
      <c r="H342" s="14">
        <v>0</v>
      </c>
      <c r="I342" s="39">
        <v>0</v>
      </c>
      <c r="J342" s="38">
        <f t="shared" si="59"/>
        <v>0</v>
      </c>
    </row>
    <row r="343" spans="1:10" ht="47.25">
      <c r="A343" s="22"/>
      <c r="B343" s="29" t="s">
        <v>637</v>
      </c>
      <c r="C343" s="149" t="s">
        <v>627</v>
      </c>
      <c r="D343" s="16" t="s">
        <v>1</v>
      </c>
      <c r="E343" s="116" t="s">
        <v>41</v>
      </c>
      <c r="F343" s="13">
        <v>478</v>
      </c>
      <c r="G343" s="14">
        <v>0</v>
      </c>
      <c r="H343" s="14">
        <v>0</v>
      </c>
      <c r="I343" s="39">
        <v>0</v>
      </c>
      <c r="J343" s="38">
        <f t="shared" si="59"/>
        <v>0</v>
      </c>
    </row>
    <row r="344" spans="1:10" ht="31.5">
      <c r="A344" s="22"/>
      <c r="B344" s="29" t="s">
        <v>229</v>
      </c>
      <c r="C344" s="19"/>
      <c r="D344" s="29"/>
      <c r="E344" s="147" t="s">
        <v>72</v>
      </c>
      <c r="F344" s="13">
        <f>F345+F362+F354</f>
        <v>4852.9</v>
      </c>
      <c r="G344" s="13">
        <f>G345+G362+G354</f>
        <v>2009</v>
      </c>
      <c r="H344" s="13">
        <f>H345+H362+H354</f>
        <v>1679.9999999999998</v>
      </c>
      <c r="I344" s="39">
        <f>H344/G344*100</f>
        <v>83.62369337979094</v>
      </c>
      <c r="J344" s="38">
        <f t="shared" si="59"/>
        <v>-329.0000000000002</v>
      </c>
    </row>
    <row r="345" spans="1:10" ht="15.75">
      <c r="A345" s="22"/>
      <c r="B345" s="29" t="s">
        <v>636</v>
      </c>
      <c r="C345" s="19"/>
      <c r="D345" s="29"/>
      <c r="E345" s="138" t="s">
        <v>590</v>
      </c>
      <c r="F345" s="13">
        <f aca="true" t="shared" si="64" ref="F345:H347">F346</f>
        <v>3338</v>
      </c>
      <c r="G345" s="13">
        <f t="shared" si="64"/>
        <v>1438.8999999999999</v>
      </c>
      <c r="H345" s="13">
        <f t="shared" si="64"/>
        <v>1438.8999999999999</v>
      </c>
      <c r="I345" s="39">
        <f>H345/G345*100</f>
        <v>100</v>
      </c>
      <c r="J345" s="38">
        <f t="shared" si="59"/>
        <v>0</v>
      </c>
    </row>
    <row r="346" spans="1:10" ht="50.25" customHeight="1">
      <c r="A346" s="22"/>
      <c r="B346" s="29" t="s">
        <v>636</v>
      </c>
      <c r="C346" s="18" t="s">
        <v>30</v>
      </c>
      <c r="D346" s="16"/>
      <c r="E346" s="138" t="s">
        <v>231</v>
      </c>
      <c r="F346" s="14">
        <f t="shared" si="64"/>
        <v>3338</v>
      </c>
      <c r="G346" s="14">
        <f t="shared" si="64"/>
        <v>1438.8999999999999</v>
      </c>
      <c r="H346" s="14">
        <f t="shared" si="64"/>
        <v>1438.8999999999999</v>
      </c>
      <c r="I346" s="39">
        <f>H346/G346*100</f>
        <v>100</v>
      </c>
      <c r="J346" s="38">
        <f t="shared" si="59"/>
        <v>0</v>
      </c>
    </row>
    <row r="347" spans="1:10" ht="47.25">
      <c r="A347" s="22"/>
      <c r="B347" s="29" t="s">
        <v>636</v>
      </c>
      <c r="C347" s="18" t="s">
        <v>31</v>
      </c>
      <c r="D347" s="17"/>
      <c r="E347" s="138" t="s">
        <v>589</v>
      </c>
      <c r="F347" s="14">
        <f t="shared" si="64"/>
        <v>3338</v>
      </c>
      <c r="G347" s="14">
        <f t="shared" si="64"/>
        <v>1438.8999999999999</v>
      </c>
      <c r="H347" s="14">
        <f t="shared" si="64"/>
        <v>1438.8999999999999</v>
      </c>
      <c r="I347" s="39">
        <f>H347/G347*100</f>
        <v>100</v>
      </c>
      <c r="J347" s="38">
        <f t="shared" si="59"/>
        <v>0</v>
      </c>
    </row>
    <row r="348" spans="1:10" ht="63">
      <c r="A348" s="22"/>
      <c r="B348" s="29" t="s">
        <v>636</v>
      </c>
      <c r="C348" s="18" t="s">
        <v>34</v>
      </c>
      <c r="D348" s="18"/>
      <c r="E348" s="138" t="s">
        <v>54</v>
      </c>
      <c r="F348" s="14">
        <f>F349+F351</f>
        <v>3338</v>
      </c>
      <c r="G348" s="14">
        <f>G349+G351</f>
        <v>1438.8999999999999</v>
      </c>
      <c r="H348" s="14">
        <f>H349+H351</f>
        <v>1438.8999999999999</v>
      </c>
      <c r="I348" s="39">
        <f>H348/G348*100</f>
        <v>100</v>
      </c>
      <c r="J348" s="38">
        <f t="shared" si="59"/>
        <v>0</v>
      </c>
    </row>
    <row r="349" spans="1:10" ht="38.25" customHeight="1">
      <c r="A349" s="22"/>
      <c r="B349" s="29" t="s">
        <v>636</v>
      </c>
      <c r="C349" s="18" t="s">
        <v>215</v>
      </c>
      <c r="D349" s="18"/>
      <c r="E349" s="138" t="s">
        <v>324</v>
      </c>
      <c r="F349" s="14">
        <f>F350</f>
        <v>33.3</v>
      </c>
      <c r="G349" s="14">
        <f>G350</f>
        <v>13.3</v>
      </c>
      <c r="H349" s="14">
        <f>H350</f>
        <v>13.3</v>
      </c>
      <c r="I349" s="39">
        <v>0</v>
      </c>
      <c r="J349" s="38">
        <f t="shared" si="59"/>
        <v>0</v>
      </c>
    </row>
    <row r="350" spans="1:10" ht="47.25">
      <c r="A350" s="22"/>
      <c r="B350" s="29" t="s">
        <v>636</v>
      </c>
      <c r="C350" s="18" t="s">
        <v>215</v>
      </c>
      <c r="D350" s="18" t="s">
        <v>1</v>
      </c>
      <c r="E350" s="116" t="s">
        <v>41</v>
      </c>
      <c r="F350" s="38">
        <v>33.3</v>
      </c>
      <c r="G350" s="38">
        <v>13.3</v>
      </c>
      <c r="H350" s="38">
        <v>13.3</v>
      </c>
      <c r="I350" s="39">
        <v>0</v>
      </c>
      <c r="J350" s="38">
        <f aca="true" t="shared" si="65" ref="J350:J413">H350-G350</f>
        <v>0</v>
      </c>
    </row>
    <row r="351" spans="1:10" ht="94.5">
      <c r="A351" s="22"/>
      <c r="B351" s="29" t="s">
        <v>636</v>
      </c>
      <c r="C351" s="18" t="s">
        <v>186</v>
      </c>
      <c r="D351" s="18"/>
      <c r="E351" s="138" t="s">
        <v>325</v>
      </c>
      <c r="F351" s="14">
        <f>F352+F353</f>
        <v>3304.7</v>
      </c>
      <c r="G351" s="14">
        <f>G352+G353</f>
        <v>1425.6</v>
      </c>
      <c r="H351" s="14">
        <f>H352+H353</f>
        <v>1425.6</v>
      </c>
      <c r="I351" s="39">
        <f aca="true" t="shared" si="66" ref="I351:I359">H351/G351*100</f>
        <v>100</v>
      </c>
      <c r="J351" s="38">
        <f t="shared" si="65"/>
        <v>0</v>
      </c>
    </row>
    <row r="352" spans="1:10" ht="94.5">
      <c r="A352" s="22"/>
      <c r="B352" s="29" t="s">
        <v>636</v>
      </c>
      <c r="C352" s="18" t="s">
        <v>186</v>
      </c>
      <c r="D352" s="162" t="s">
        <v>0</v>
      </c>
      <c r="E352" s="116" t="s">
        <v>40</v>
      </c>
      <c r="F352" s="38">
        <v>2935</v>
      </c>
      <c r="G352" s="38">
        <f>393.5+872.3</f>
        <v>1265.8</v>
      </c>
      <c r="H352" s="38">
        <f>393.5+872.3</f>
        <v>1265.8</v>
      </c>
      <c r="I352" s="39">
        <f t="shared" si="66"/>
        <v>100</v>
      </c>
      <c r="J352" s="38">
        <f t="shared" si="65"/>
        <v>0</v>
      </c>
    </row>
    <row r="353" spans="1:10" ht="47.25">
      <c r="A353" s="22"/>
      <c r="B353" s="29" t="s">
        <v>636</v>
      </c>
      <c r="C353" s="18" t="s">
        <v>186</v>
      </c>
      <c r="D353" s="18" t="s">
        <v>1</v>
      </c>
      <c r="E353" s="116" t="s">
        <v>41</v>
      </c>
      <c r="F353" s="38">
        <v>369.7</v>
      </c>
      <c r="G353" s="38">
        <f>48.6+111.2</f>
        <v>159.8</v>
      </c>
      <c r="H353" s="38">
        <f>48.6+111.2</f>
        <v>159.8</v>
      </c>
      <c r="I353" s="39">
        <f t="shared" si="66"/>
        <v>100</v>
      </c>
      <c r="J353" s="38">
        <f t="shared" si="65"/>
        <v>0</v>
      </c>
    </row>
    <row r="354" spans="1:10" ht="63">
      <c r="A354" s="22"/>
      <c r="B354" s="149" t="s">
        <v>230</v>
      </c>
      <c r="C354" s="150"/>
      <c r="D354" s="18"/>
      <c r="E354" s="138" t="s">
        <v>591</v>
      </c>
      <c r="F354" s="13">
        <f aca="true" t="shared" si="67" ref="F354:H358">F355</f>
        <v>939.6999999999999</v>
      </c>
      <c r="G354" s="13">
        <f t="shared" si="67"/>
        <v>126</v>
      </c>
      <c r="H354" s="13">
        <f t="shared" si="67"/>
        <v>126</v>
      </c>
      <c r="I354" s="39">
        <f t="shared" si="66"/>
        <v>100</v>
      </c>
      <c r="J354" s="38">
        <f t="shared" si="65"/>
        <v>0</v>
      </c>
    </row>
    <row r="355" spans="1:10" ht="54" customHeight="1">
      <c r="A355" s="22"/>
      <c r="B355" s="149" t="s">
        <v>230</v>
      </c>
      <c r="C355" s="149" t="s">
        <v>30</v>
      </c>
      <c r="D355" s="150"/>
      <c r="E355" s="138" t="s">
        <v>231</v>
      </c>
      <c r="F355" s="14">
        <f t="shared" si="67"/>
        <v>939.6999999999999</v>
      </c>
      <c r="G355" s="14">
        <f t="shared" si="67"/>
        <v>126</v>
      </c>
      <c r="H355" s="14">
        <f t="shared" si="67"/>
        <v>126</v>
      </c>
      <c r="I355" s="39">
        <f t="shared" si="66"/>
        <v>100</v>
      </c>
      <c r="J355" s="38">
        <f t="shared" si="65"/>
        <v>0</v>
      </c>
    </row>
    <row r="356" spans="1:10" ht="50.25" customHeight="1">
      <c r="A356" s="22"/>
      <c r="B356" s="149" t="s">
        <v>230</v>
      </c>
      <c r="C356" s="149" t="s">
        <v>232</v>
      </c>
      <c r="D356" s="150"/>
      <c r="E356" s="138" t="s">
        <v>233</v>
      </c>
      <c r="F356" s="14">
        <f t="shared" si="67"/>
        <v>939.6999999999999</v>
      </c>
      <c r="G356" s="14">
        <f t="shared" si="67"/>
        <v>126</v>
      </c>
      <c r="H356" s="14">
        <f t="shared" si="67"/>
        <v>126</v>
      </c>
      <c r="I356" s="39">
        <f t="shared" si="66"/>
        <v>100</v>
      </c>
      <c r="J356" s="38">
        <f t="shared" si="65"/>
        <v>0</v>
      </c>
    </row>
    <row r="357" spans="1:10" ht="47.25">
      <c r="A357" s="22"/>
      <c r="B357" s="149" t="s">
        <v>230</v>
      </c>
      <c r="C357" s="149" t="s">
        <v>234</v>
      </c>
      <c r="D357" s="150"/>
      <c r="E357" s="138" t="s">
        <v>235</v>
      </c>
      <c r="F357" s="14">
        <f>F358+F360</f>
        <v>939.6999999999999</v>
      </c>
      <c r="G357" s="14">
        <f>G358+G360</f>
        <v>126</v>
      </c>
      <c r="H357" s="14">
        <f>H358+H360</f>
        <v>126</v>
      </c>
      <c r="I357" s="39">
        <f t="shared" si="66"/>
        <v>100</v>
      </c>
      <c r="J357" s="38">
        <f t="shared" si="65"/>
        <v>0</v>
      </c>
    </row>
    <row r="358" spans="1:10" ht="31.5">
      <c r="A358" s="22"/>
      <c r="B358" s="149" t="s">
        <v>230</v>
      </c>
      <c r="C358" s="149" t="s">
        <v>332</v>
      </c>
      <c r="D358" s="150"/>
      <c r="E358" s="138" t="s">
        <v>333</v>
      </c>
      <c r="F358" s="14">
        <f>F359</f>
        <v>871.8</v>
      </c>
      <c r="G358" s="14">
        <f t="shared" si="67"/>
        <v>126</v>
      </c>
      <c r="H358" s="14">
        <f t="shared" si="67"/>
        <v>126</v>
      </c>
      <c r="I358" s="39">
        <f t="shared" si="66"/>
        <v>100</v>
      </c>
      <c r="J358" s="38">
        <f t="shared" si="65"/>
        <v>0</v>
      </c>
    </row>
    <row r="359" spans="1:10" ht="47.25">
      <c r="A359" s="22"/>
      <c r="B359" s="149" t="s">
        <v>230</v>
      </c>
      <c r="C359" s="149" t="s">
        <v>332</v>
      </c>
      <c r="D359" s="18" t="s">
        <v>1</v>
      </c>
      <c r="E359" s="116" t="s">
        <v>41</v>
      </c>
      <c r="F359" s="38">
        <v>871.8</v>
      </c>
      <c r="G359" s="38">
        <v>126</v>
      </c>
      <c r="H359" s="38">
        <v>126</v>
      </c>
      <c r="I359" s="39">
        <f t="shared" si="66"/>
        <v>100</v>
      </c>
      <c r="J359" s="38">
        <f t="shared" si="65"/>
        <v>0</v>
      </c>
    </row>
    <row r="360" spans="1:10" ht="41.25" customHeight="1">
      <c r="A360" s="22"/>
      <c r="B360" s="149" t="s">
        <v>230</v>
      </c>
      <c r="C360" s="149" t="s">
        <v>236</v>
      </c>
      <c r="D360" s="18"/>
      <c r="E360" s="176" t="s">
        <v>237</v>
      </c>
      <c r="F360" s="38">
        <f>F361</f>
        <v>67.9</v>
      </c>
      <c r="G360" s="38">
        <f>G361</f>
        <v>0</v>
      </c>
      <c r="H360" s="38">
        <f>H361</f>
        <v>0</v>
      </c>
      <c r="I360" s="39">
        <v>0</v>
      </c>
      <c r="J360" s="38">
        <f>H360-G360</f>
        <v>0</v>
      </c>
    </row>
    <row r="361" spans="1:10" ht="47.25">
      <c r="A361" s="22"/>
      <c r="B361" s="149" t="s">
        <v>230</v>
      </c>
      <c r="C361" s="149" t="s">
        <v>236</v>
      </c>
      <c r="D361" s="134" t="s">
        <v>4</v>
      </c>
      <c r="E361" s="176" t="s">
        <v>13</v>
      </c>
      <c r="F361" s="38">
        <v>67.9</v>
      </c>
      <c r="G361" s="38">
        <v>0</v>
      </c>
      <c r="H361" s="38">
        <v>0</v>
      </c>
      <c r="I361" s="39">
        <v>0</v>
      </c>
      <c r="J361" s="38">
        <f>H361-G361</f>
        <v>0</v>
      </c>
    </row>
    <row r="362" spans="1:10" ht="47.25">
      <c r="A362" s="22"/>
      <c r="B362" s="162" t="s">
        <v>238</v>
      </c>
      <c r="C362" s="162"/>
      <c r="D362" s="162"/>
      <c r="E362" s="163" t="s">
        <v>73</v>
      </c>
      <c r="F362" s="14">
        <f aca="true" t="shared" si="68" ref="F362:H366">F363</f>
        <v>575.2</v>
      </c>
      <c r="G362" s="14">
        <f t="shared" si="68"/>
        <v>444.1</v>
      </c>
      <c r="H362" s="14">
        <f t="shared" si="68"/>
        <v>115.1</v>
      </c>
      <c r="I362" s="39">
        <f aca="true" t="shared" si="69" ref="I362:I367">H362/G362*100</f>
        <v>25.917586129250164</v>
      </c>
      <c r="J362" s="38">
        <f t="shared" si="65"/>
        <v>-329</v>
      </c>
    </row>
    <row r="363" spans="1:10" ht="52.5" customHeight="1">
      <c r="A363" s="22"/>
      <c r="B363" s="162" t="s">
        <v>238</v>
      </c>
      <c r="C363" s="149" t="s">
        <v>30</v>
      </c>
      <c r="D363" s="150"/>
      <c r="E363" s="138" t="s">
        <v>231</v>
      </c>
      <c r="F363" s="14">
        <f>F364+F370</f>
        <v>575.2</v>
      </c>
      <c r="G363" s="14">
        <f>G364+G370</f>
        <v>444.1</v>
      </c>
      <c r="H363" s="14">
        <f>H364+H370</f>
        <v>115.1</v>
      </c>
      <c r="I363" s="39">
        <f t="shared" si="69"/>
        <v>25.917586129250164</v>
      </c>
      <c r="J363" s="38">
        <f t="shared" si="65"/>
        <v>-329</v>
      </c>
    </row>
    <row r="364" spans="1:10" ht="47.25">
      <c r="A364" s="22"/>
      <c r="B364" s="162" t="s">
        <v>238</v>
      </c>
      <c r="C364" s="149" t="s">
        <v>31</v>
      </c>
      <c r="D364" s="150"/>
      <c r="E364" s="138" t="s">
        <v>589</v>
      </c>
      <c r="F364" s="14">
        <f t="shared" si="68"/>
        <v>543.7</v>
      </c>
      <c r="G364" s="14">
        <f t="shared" si="68"/>
        <v>444.1</v>
      </c>
      <c r="H364" s="14">
        <f t="shared" si="68"/>
        <v>115.1</v>
      </c>
      <c r="I364" s="39">
        <f t="shared" si="69"/>
        <v>25.917586129250164</v>
      </c>
      <c r="J364" s="38">
        <f t="shared" si="65"/>
        <v>-329</v>
      </c>
    </row>
    <row r="365" spans="1:10" ht="78.75">
      <c r="A365" s="22"/>
      <c r="B365" s="162" t="s">
        <v>238</v>
      </c>
      <c r="C365" s="149" t="s">
        <v>32</v>
      </c>
      <c r="D365" s="150"/>
      <c r="E365" s="138" t="s">
        <v>240</v>
      </c>
      <c r="F365" s="14">
        <f>F366+F368</f>
        <v>543.7</v>
      </c>
      <c r="G365" s="14">
        <f>G366+G368</f>
        <v>444.1</v>
      </c>
      <c r="H365" s="14">
        <f>H366+H368</f>
        <v>115.1</v>
      </c>
      <c r="I365" s="39">
        <f t="shared" si="69"/>
        <v>25.917586129250164</v>
      </c>
      <c r="J365" s="38">
        <f t="shared" si="65"/>
        <v>-329</v>
      </c>
    </row>
    <row r="366" spans="1:10" ht="47.25">
      <c r="A366" s="22"/>
      <c r="B366" s="162" t="s">
        <v>238</v>
      </c>
      <c r="C366" s="149" t="s">
        <v>622</v>
      </c>
      <c r="D366" s="150"/>
      <c r="E366" s="138" t="s">
        <v>592</v>
      </c>
      <c r="F366" s="14">
        <f t="shared" si="68"/>
        <v>344.1</v>
      </c>
      <c r="G366" s="14">
        <f t="shared" si="68"/>
        <v>344.1</v>
      </c>
      <c r="H366" s="14">
        <f t="shared" si="68"/>
        <v>15.1</v>
      </c>
      <c r="I366" s="39">
        <f t="shared" si="69"/>
        <v>4.388259226968904</v>
      </c>
      <c r="J366" s="38">
        <f t="shared" si="65"/>
        <v>-329</v>
      </c>
    </row>
    <row r="367" spans="1:10" ht="94.5">
      <c r="A367" s="22"/>
      <c r="B367" s="162" t="s">
        <v>238</v>
      </c>
      <c r="C367" s="149" t="s">
        <v>622</v>
      </c>
      <c r="D367" s="162" t="s">
        <v>0</v>
      </c>
      <c r="E367" s="116" t="s">
        <v>40</v>
      </c>
      <c r="F367" s="38">
        <v>344.1</v>
      </c>
      <c r="G367" s="38">
        <v>344.1</v>
      </c>
      <c r="H367" s="38">
        <v>15.1</v>
      </c>
      <c r="I367" s="39">
        <f t="shared" si="69"/>
        <v>4.388259226968904</v>
      </c>
      <c r="J367" s="38">
        <f t="shared" si="65"/>
        <v>-329</v>
      </c>
    </row>
    <row r="368" spans="1:10" ht="94.5">
      <c r="A368" s="22"/>
      <c r="B368" s="162" t="s">
        <v>238</v>
      </c>
      <c r="C368" s="149" t="s">
        <v>241</v>
      </c>
      <c r="D368" s="18"/>
      <c r="E368" s="176" t="s">
        <v>242</v>
      </c>
      <c r="F368" s="38">
        <f>F369</f>
        <v>199.6</v>
      </c>
      <c r="G368" s="38">
        <f>G369</f>
        <v>100</v>
      </c>
      <c r="H368" s="38">
        <f>H369</f>
        <v>100</v>
      </c>
      <c r="I368" s="39">
        <f>H368/G368*100</f>
        <v>100</v>
      </c>
      <c r="J368" s="38">
        <f>H368-G368</f>
        <v>0</v>
      </c>
    </row>
    <row r="369" spans="1:10" ht="47.25">
      <c r="A369" s="22"/>
      <c r="B369" s="162" t="s">
        <v>238</v>
      </c>
      <c r="C369" s="149" t="s">
        <v>241</v>
      </c>
      <c r="D369" s="134" t="s">
        <v>4</v>
      </c>
      <c r="E369" s="176" t="s">
        <v>13</v>
      </c>
      <c r="F369" s="38">
        <v>199.6</v>
      </c>
      <c r="G369" s="14">
        <v>100</v>
      </c>
      <c r="H369" s="38">
        <v>100</v>
      </c>
      <c r="I369" s="39">
        <f>H369/G369*100</f>
        <v>100</v>
      </c>
      <c r="J369" s="38">
        <f>H369-G369</f>
        <v>0</v>
      </c>
    </row>
    <row r="370" spans="1:10" ht="78.75">
      <c r="A370" s="22"/>
      <c r="B370" s="162" t="s">
        <v>238</v>
      </c>
      <c r="C370" s="149" t="s">
        <v>334</v>
      </c>
      <c r="D370" s="150"/>
      <c r="E370" s="138" t="s">
        <v>335</v>
      </c>
      <c r="F370" s="38">
        <f>F371</f>
        <v>31.5</v>
      </c>
      <c r="G370" s="14">
        <v>0</v>
      </c>
      <c r="H370" s="14">
        <v>0</v>
      </c>
      <c r="I370" s="39">
        <v>0</v>
      </c>
      <c r="J370" s="38">
        <f t="shared" si="65"/>
        <v>0</v>
      </c>
    </row>
    <row r="371" spans="1:10" ht="51" customHeight="1">
      <c r="A371" s="22"/>
      <c r="B371" s="162" t="s">
        <v>238</v>
      </c>
      <c r="C371" s="149" t="s">
        <v>336</v>
      </c>
      <c r="D371" s="150"/>
      <c r="E371" s="138" t="s">
        <v>337</v>
      </c>
      <c r="F371" s="38">
        <f>F372</f>
        <v>31.5</v>
      </c>
      <c r="G371" s="38">
        <f>G372</f>
        <v>0</v>
      </c>
      <c r="H371" s="38">
        <f>H372</f>
        <v>0</v>
      </c>
      <c r="I371" s="39">
        <v>0</v>
      </c>
      <c r="J371" s="38">
        <f t="shared" si="65"/>
        <v>0</v>
      </c>
    </row>
    <row r="372" spans="1:10" ht="78.75">
      <c r="A372" s="22"/>
      <c r="B372" s="162" t="s">
        <v>238</v>
      </c>
      <c r="C372" s="149" t="s">
        <v>338</v>
      </c>
      <c r="D372" s="150"/>
      <c r="E372" s="138" t="s">
        <v>339</v>
      </c>
      <c r="F372" s="38">
        <f>F373</f>
        <v>31.5</v>
      </c>
      <c r="G372" s="14">
        <v>0</v>
      </c>
      <c r="H372" s="14">
        <v>0</v>
      </c>
      <c r="I372" s="39">
        <v>0</v>
      </c>
      <c r="J372" s="38">
        <f t="shared" si="65"/>
        <v>0</v>
      </c>
    </row>
    <row r="373" spans="1:10" ht="47.25">
      <c r="A373" s="22"/>
      <c r="B373" s="162" t="s">
        <v>238</v>
      </c>
      <c r="C373" s="149" t="s">
        <v>338</v>
      </c>
      <c r="D373" s="18" t="s">
        <v>1</v>
      </c>
      <c r="E373" s="116" t="s">
        <v>41</v>
      </c>
      <c r="F373" s="38">
        <v>31.5</v>
      </c>
      <c r="G373" s="14">
        <v>0</v>
      </c>
      <c r="H373" s="14">
        <v>0</v>
      </c>
      <c r="I373" s="39">
        <v>0</v>
      </c>
      <c r="J373" s="38">
        <f t="shared" si="65"/>
        <v>0</v>
      </c>
    </row>
    <row r="374" spans="1:10" ht="15.75">
      <c r="A374" s="22"/>
      <c r="B374" s="29" t="s">
        <v>635</v>
      </c>
      <c r="C374" s="19"/>
      <c r="D374" s="19"/>
      <c r="E374" s="102" t="s">
        <v>74</v>
      </c>
      <c r="F374" s="13">
        <f>F387+F397+F405+F410+F422+F375</f>
        <v>99433.7</v>
      </c>
      <c r="G374" s="13">
        <f>G387+G397+G405+G410+G422+G375</f>
        <v>4914.1</v>
      </c>
      <c r="H374" s="13">
        <f>H387+H397+H405+H410+H422+H375</f>
        <v>4779.1</v>
      </c>
      <c r="I374" s="39">
        <f>H374/G374*100</f>
        <v>97.25280315825889</v>
      </c>
      <c r="J374" s="38">
        <f t="shared" si="65"/>
        <v>-135</v>
      </c>
    </row>
    <row r="375" spans="1:10" ht="15.75">
      <c r="A375" s="33"/>
      <c r="B375" s="177" t="s">
        <v>677</v>
      </c>
      <c r="C375" s="178"/>
      <c r="D375" s="178"/>
      <c r="E375" s="179" t="s">
        <v>681</v>
      </c>
      <c r="F375" s="13">
        <f>F376+F381</f>
        <v>94.2</v>
      </c>
      <c r="G375" s="13">
        <f>G376+G381</f>
        <v>0</v>
      </c>
      <c r="H375" s="13">
        <f>H376+H381</f>
        <v>0</v>
      </c>
      <c r="I375" s="39">
        <v>0</v>
      </c>
      <c r="J375" s="38">
        <f t="shared" si="65"/>
        <v>0</v>
      </c>
    </row>
    <row r="376" spans="1:10" ht="47.25">
      <c r="A376" s="33"/>
      <c r="B376" s="177" t="s">
        <v>677</v>
      </c>
      <c r="C376" s="178" t="s">
        <v>116</v>
      </c>
      <c r="D376" s="178"/>
      <c r="E376" s="179" t="s">
        <v>246</v>
      </c>
      <c r="F376" s="13">
        <f>F377</f>
        <v>34.2</v>
      </c>
      <c r="G376" s="13">
        <f aca="true" t="shared" si="70" ref="G376:H379">G377</f>
        <v>0</v>
      </c>
      <c r="H376" s="13">
        <f t="shared" si="70"/>
        <v>0</v>
      </c>
      <c r="I376" s="39">
        <v>0</v>
      </c>
      <c r="J376" s="38">
        <f t="shared" si="65"/>
        <v>0</v>
      </c>
    </row>
    <row r="377" spans="1:10" ht="78.75">
      <c r="A377" s="33"/>
      <c r="B377" s="177" t="s">
        <v>677</v>
      </c>
      <c r="C377" s="178" t="s">
        <v>163</v>
      </c>
      <c r="D377" s="178"/>
      <c r="E377" s="179" t="s">
        <v>259</v>
      </c>
      <c r="F377" s="13">
        <f>F378</f>
        <v>34.2</v>
      </c>
      <c r="G377" s="13">
        <f t="shared" si="70"/>
        <v>0</v>
      </c>
      <c r="H377" s="13">
        <f t="shared" si="70"/>
        <v>0</v>
      </c>
      <c r="I377" s="39">
        <v>0</v>
      </c>
      <c r="J377" s="38">
        <f t="shared" si="65"/>
        <v>0</v>
      </c>
    </row>
    <row r="378" spans="1:10" ht="47.25">
      <c r="A378" s="33"/>
      <c r="B378" s="177" t="s">
        <v>680</v>
      </c>
      <c r="C378" s="178" t="s">
        <v>678</v>
      </c>
      <c r="D378" s="178"/>
      <c r="E378" s="179" t="s">
        <v>682</v>
      </c>
      <c r="F378" s="13">
        <f>F379</f>
        <v>34.2</v>
      </c>
      <c r="G378" s="13">
        <f t="shared" si="70"/>
        <v>0</v>
      </c>
      <c r="H378" s="13">
        <f t="shared" si="70"/>
        <v>0</v>
      </c>
      <c r="I378" s="39">
        <v>0</v>
      </c>
      <c r="J378" s="38">
        <f t="shared" si="65"/>
        <v>0</v>
      </c>
    </row>
    <row r="379" spans="1:10" ht="63">
      <c r="A379" s="33"/>
      <c r="B379" s="177" t="s">
        <v>677</v>
      </c>
      <c r="C379" s="178" t="s">
        <v>679</v>
      </c>
      <c r="D379" s="178"/>
      <c r="E379" s="179" t="s">
        <v>683</v>
      </c>
      <c r="F379" s="13">
        <f>F380</f>
        <v>34.2</v>
      </c>
      <c r="G379" s="13">
        <f t="shared" si="70"/>
        <v>0</v>
      </c>
      <c r="H379" s="13">
        <f t="shared" si="70"/>
        <v>0</v>
      </c>
      <c r="I379" s="39">
        <v>0</v>
      </c>
      <c r="J379" s="38">
        <f t="shared" si="65"/>
        <v>0</v>
      </c>
    </row>
    <row r="380" spans="1:10" ht="47.25">
      <c r="A380" s="33"/>
      <c r="B380" s="177" t="s">
        <v>677</v>
      </c>
      <c r="C380" s="178" t="s">
        <v>679</v>
      </c>
      <c r="D380" s="178">
        <v>600</v>
      </c>
      <c r="E380" s="133" t="s">
        <v>13</v>
      </c>
      <c r="F380" s="13">
        <v>34.2</v>
      </c>
      <c r="G380" s="13">
        <v>0</v>
      </c>
      <c r="H380" s="13">
        <v>0</v>
      </c>
      <c r="I380" s="39">
        <v>0</v>
      </c>
      <c r="J380" s="38">
        <f t="shared" si="65"/>
        <v>0</v>
      </c>
    </row>
    <row r="381" spans="1:10" ht="53.25" customHeight="1">
      <c r="A381" s="33"/>
      <c r="B381" s="132" t="s">
        <v>697</v>
      </c>
      <c r="C381" s="132" t="s">
        <v>55</v>
      </c>
      <c r="D381" s="132"/>
      <c r="E381" s="133" t="s">
        <v>340</v>
      </c>
      <c r="F381" s="13">
        <f>F382</f>
        <v>60</v>
      </c>
      <c r="G381" s="13">
        <v>0</v>
      </c>
      <c r="H381" s="13">
        <v>0</v>
      </c>
      <c r="I381" s="39">
        <v>0</v>
      </c>
      <c r="J381" s="38">
        <f aca="true" t="shared" si="71" ref="J381:J386">H381-G381</f>
        <v>0</v>
      </c>
    </row>
    <row r="382" spans="1:10" ht="47.25">
      <c r="A382" s="33"/>
      <c r="B382" s="132" t="s">
        <v>697</v>
      </c>
      <c r="C382" s="132" t="s">
        <v>369</v>
      </c>
      <c r="D382" s="132"/>
      <c r="E382" s="133" t="s">
        <v>370</v>
      </c>
      <c r="F382" s="13">
        <f>F383</f>
        <v>60</v>
      </c>
      <c r="G382" s="13">
        <v>0</v>
      </c>
      <c r="H382" s="13">
        <v>0</v>
      </c>
      <c r="I382" s="39">
        <v>0</v>
      </c>
      <c r="J382" s="38">
        <f t="shared" si="71"/>
        <v>0</v>
      </c>
    </row>
    <row r="383" spans="1:10" ht="31.5">
      <c r="A383" s="33"/>
      <c r="B383" s="132" t="s">
        <v>697</v>
      </c>
      <c r="C383" s="132" t="s">
        <v>371</v>
      </c>
      <c r="D383" s="132"/>
      <c r="E383" s="133" t="s">
        <v>372</v>
      </c>
      <c r="F383" s="13">
        <f>F384</f>
        <v>60</v>
      </c>
      <c r="G383" s="13">
        <v>0</v>
      </c>
      <c r="H383" s="13">
        <v>0</v>
      </c>
      <c r="I383" s="39">
        <v>0</v>
      </c>
      <c r="J383" s="38">
        <f t="shared" si="71"/>
        <v>0</v>
      </c>
    </row>
    <row r="384" spans="1:10" ht="47.25">
      <c r="A384" s="33"/>
      <c r="B384" s="132" t="s">
        <v>697</v>
      </c>
      <c r="C384" s="132" t="s">
        <v>731</v>
      </c>
      <c r="D384" s="132"/>
      <c r="E384" s="133" t="s">
        <v>698</v>
      </c>
      <c r="F384" s="13">
        <f>F385+F386</f>
        <v>60</v>
      </c>
      <c r="G384" s="13">
        <v>0</v>
      </c>
      <c r="H384" s="13">
        <v>0</v>
      </c>
      <c r="I384" s="39">
        <v>0</v>
      </c>
      <c r="J384" s="38">
        <f t="shared" si="71"/>
        <v>0</v>
      </c>
    </row>
    <row r="385" spans="1:10" ht="47.25">
      <c r="A385" s="33"/>
      <c r="B385" s="132" t="s">
        <v>697</v>
      </c>
      <c r="C385" s="132" t="s">
        <v>731</v>
      </c>
      <c r="D385" s="132" t="s">
        <v>1</v>
      </c>
      <c r="E385" s="133" t="s">
        <v>41</v>
      </c>
      <c r="F385" s="13">
        <v>30</v>
      </c>
      <c r="G385" s="13">
        <v>0</v>
      </c>
      <c r="H385" s="13">
        <v>0</v>
      </c>
      <c r="I385" s="39">
        <v>0</v>
      </c>
      <c r="J385" s="38">
        <f t="shared" si="71"/>
        <v>0</v>
      </c>
    </row>
    <row r="386" spans="1:10" ht="47.25">
      <c r="A386" s="33"/>
      <c r="B386" s="132" t="s">
        <v>697</v>
      </c>
      <c r="C386" s="132" t="s">
        <v>731</v>
      </c>
      <c r="D386" s="134" t="s">
        <v>4</v>
      </c>
      <c r="E386" s="135" t="s">
        <v>13</v>
      </c>
      <c r="F386" s="13">
        <v>30</v>
      </c>
      <c r="G386" s="13">
        <v>0</v>
      </c>
      <c r="H386" s="13">
        <v>0</v>
      </c>
      <c r="I386" s="39">
        <v>0</v>
      </c>
      <c r="J386" s="38">
        <f t="shared" si="71"/>
        <v>0</v>
      </c>
    </row>
    <row r="387" spans="1:10" ht="15.75">
      <c r="A387" s="33"/>
      <c r="B387" s="177" t="s">
        <v>634</v>
      </c>
      <c r="C387" s="178"/>
      <c r="D387" s="178"/>
      <c r="E387" s="180" t="s">
        <v>75</v>
      </c>
      <c r="F387" s="13">
        <f>F388+F393</f>
        <v>677.5</v>
      </c>
      <c r="G387" s="13">
        <f>G388+G393</f>
        <v>307.5</v>
      </c>
      <c r="H387" s="13">
        <f>H388+H393</f>
        <v>172.5</v>
      </c>
      <c r="I387" s="39">
        <f>H387/G387*100</f>
        <v>56.09756097560976</v>
      </c>
      <c r="J387" s="38">
        <f t="shared" si="65"/>
        <v>-135</v>
      </c>
    </row>
    <row r="388" spans="1:10" ht="54" customHeight="1">
      <c r="A388" s="33"/>
      <c r="B388" s="177" t="s">
        <v>634</v>
      </c>
      <c r="C388" s="132" t="s">
        <v>101</v>
      </c>
      <c r="D388" s="181"/>
      <c r="E388" s="133" t="s">
        <v>415</v>
      </c>
      <c r="F388" s="14">
        <f>F389</f>
        <v>28.4</v>
      </c>
      <c r="G388" s="14">
        <f aca="true" t="shared" si="72" ref="G388:H391">G389</f>
        <v>21.3</v>
      </c>
      <c r="H388" s="14">
        <f t="shared" si="72"/>
        <v>0</v>
      </c>
      <c r="I388" s="39">
        <v>0</v>
      </c>
      <c r="J388" s="38">
        <f t="shared" si="65"/>
        <v>-21.3</v>
      </c>
    </row>
    <row r="389" spans="1:10" ht="63">
      <c r="A389" s="33"/>
      <c r="B389" s="177" t="s">
        <v>634</v>
      </c>
      <c r="C389" s="132" t="s">
        <v>104</v>
      </c>
      <c r="D389" s="181"/>
      <c r="E389" s="133" t="s">
        <v>422</v>
      </c>
      <c r="F389" s="14">
        <f>F390</f>
        <v>28.4</v>
      </c>
      <c r="G389" s="14">
        <f t="shared" si="72"/>
        <v>21.3</v>
      </c>
      <c r="H389" s="14">
        <f t="shared" si="72"/>
        <v>0</v>
      </c>
      <c r="I389" s="39">
        <v>0</v>
      </c>
      <c r="J389" s="38">
        <f t="shared" si="65"/>
        <v>-21.3</v>
      </c>
    </row>
    <row r="390" spans="1:10" ht="63">
      <c r="A390" s="33"/>
      <c r="B390" s="177" t="s">
        <v>634</v>
      </c>
      <c r="C390" s="132" t="s">
        <v>105</v>
      </c>
      <c r="D390" s="181"/>
      <c r="E390" s="133" t="s">
        <v>423</v>
      </c>
      <c r="F390" s="14">
        <f>F391</f>
        <v>28.4</v>
      </c>
      <c r="G390" s="14">
        <f t="shared" si="72"/>
        <v>21.3</v>
      </c>
      <c r="H390" s="14">
        <f t="shared" si="72"/>
        <v>0</v>
      </c>
      <c r="I390" s="39">
        <v>0</v>
      </c>
      <c r="J390" s="38">
        <f t="shared" si="65"/>
        <v>-21.3</v>
      </c>
    </row>
    <row r="391" spans="1:10" ht="78.75">
      <c r="A391" s="33"/>
      <c r="B391" s="177" t="s">
        <v>634</v>
      </c>
      <c r="C391" s="132" t="s">
        <v>623</v>
      </c>
      <c r="D391" s="181"/>
      <c r="E391" s="133" t="s">
        <v>593</v>
      </c>
      <c r="F391" s="14">
        <f>F392</f>
        <v>28.4</v>
      </c>
      <c r="G391" s="14">
        <f t="shared" si="72"/>
        <v>21.3</v>
      </c>
      <c r="H391" s="14">
        <f t="shared" si="72"/>
        <v>0</v>
      </c>
      <c r="I391" s="39">
        <v>0</v>
      </c>
      <c r="J391" s="38">
        <f t="shared" si="65"/>
        <v>-21.3</v>
      </c>
    </row>
    <row r="392" spans="1:10" ht="47.25">
      <c r="A392" s="33"/>
      <c r="B392" s="177" t="s">
        <v>634</v>
      </c>
      <c r="C392" s="132" t="s">
        <v>623</v>
      </c>
      <c r="D392" s="15" t="s">
        <v>1</v>
      </c>
      <c r="E392" s="182" t="s">
        <v>41</v>
      </c>
      <c r="F392" s="38">
        <v>28.4</v>
      </c>
      <c r="G392" s="14">
        <v>21.3</v>
      </c>
      <c r="H392" s="14">
        <v>0</v>
      </c>
      <c r="I392" s="39">
        <v>0</v>
      </c>
      <c r="J392" s="38">
        <f t="shared" si="65"/>
        <v>-21.3</v>
      </c>
    </row>
    <row r="393" spans="1:10" ht="15.75">
      <c r="A393" s="33"/>
      <c r="B393" s="177" t="s">
        <v>634</v>
      </c>
      <c r="C393" s="132" t="s">
        <v>56</v>
      </c>
      <c r="D393" s="15"/>
      <c r="E393" s="133" t="s">
        <v>9</v>
      </c>
      <c r="F393" s="38">
        <f>F394</f>
        <v>649.1</v>
      </c>
      <c r="G393" s="38">
        <f aca="true" t="shared" si="73" ref="G393:H395">G394</f>
        <v>286.2</v>
      </c>
      <c r="H393" s="38">
        <f t="shared" si="73"/>
        <v>172.5</v>
      </c>
      <c r="I393" s="39">
        <f>H393/G393*100</f>
        <v>60.27253668763103</v>
      </c>
      <c r="J393" s="38">
        <f t="shared" si="65"/>
        <v>-113.69999999999999</v>
      </c>
    </row>
    <row r="394" spans="1:10" ht="47.25">
      <c r="A394" s="33"/>
      <c r="B394" s="177" t="s">
        <v>634</v>
      </c>
      <c r="C394" s="132" t="s">
        <v>138</v>
      </c>
      <c r="D394" s="15"/>
      <c r="E394" s="133" t="s">
        <v>206</v>
      </c>
      <c r="F394" s="38">
        <f>F395</f>
        <v>649.1</v>
      </c>
      <c r="G394" s="38">
        <f t="shared" si="73"/>
        <v>286.2</v>
      </c>
      <c r="H394" s="38">
        <f t="shared" si="73"/>
        <v>172.5</v>
      </c>
      <c r="I394" s="39">
        <f>H394/G394*100</f>
        <v>60.27253668763103</v>
      </c>
      <c r="J394" s="38">
        <f t="shared" si="65"/>
        <v>-113.69999999999999</v>
      </c>
    </row>
    <row r="395" spans="1:10" ht="47.25">
      <c r="A395" s="22"/>
      <c r="B395" s="29" t="s">
        <v>634</v>
      </c>
      <c r="C395" s="149" t="s">
        <v>568</v>
      </c>
      <c r="D395" s="18"/>
      <c r="E395" s="138" t="s">
        <v>569</v>
      </c>
      <c r="F395" s="38">
        <f>F396</f>
        <v>649.1</v>
      </c>
      <c r="G395" s="38">
        <f t="shared" si="73"/>
        <v>286.2</v>
      </c>
      <c r="H395" s="38">
        <f t="shared" si="73"/>
        <v>172.5</v>
      </c>
      <c r="I395" s="39">
        <f>H395/G395*100</f>
        <v>60.27253668763103</v>
      </c>
      <c r="J395" s="38">
        <f t="shared" si="65"/>
        <v>-113.69999999999999</v>
      </c>
    </row>
    <row r="396" spans="1:10" ht="47.25">
      <c r="A396" s="22"/>
      <c r="B396" s="29" t="s">
        <v>634</v>
      </c>
      <c r="C396" s="149" t="s">
        <v>568</v>
      </c>
      <c r="D396" s="18" t="s">
        <v>1</v>
      </c>
      <c r="E396" s="116" t="s">
        <v>41</v>
      </c>
      <c r="F396" s="14">
        <v>649.1</v>
      </c>
      <c r="G396" s="14">
        <v>286.2</v>
      </c>
      <c r="H396" s="14">
        <v>172.5</v>
      </c>
      <c r="I396" s="39">
        <f>H396/G396*100</f>
        <v>60.27253668763103</v>
      </c>
      <c r="J396" s="38">
        <f t="shared" si="65"/>
        <v>-113.69999999999999</v>
      </c>
    </row>
    <row r="397" spans="1:10" ht="15.75">
      <c r="A397" s="22"/>
      <c r="B397" s="149" t="s">
        <v>633</v>
      </c>
      <c r="C397" s="18"/>
      <c r="D397" s="18"/>
      <c r="E397" s="138" t="s">
        <v>594</v>
      </c>
      <c r="F397" s="14">
        <f>F398</f>
        <v>467</v>
      </c>
      <c r="G397" s="14">
        <f aca="true" t="shared" si="74" ref="G397:H399">G398</f>
        <v>0</v>
      </c>
      <c r="H397" s="14">
        <f t="shared" si="74"/>
        <v>0</v>
      </c>
      <c r="I397" s="39">
        <v>0</v>
      </c>
      <c r="J397" s="38">
        <f t="shared" si="65"/>
        <v>0</v>
      </c>
    </row>
    <row r="398" spans="1:10" ht="48.75" customHeight="1">
      <c r="A398" s="22"/>
      <c r="B398" s="149" t="s">
        <v>633</v>
      </c>
      <c r="C398" s="149" t="s">
        <v>101</v>
      </c>
      <c r="D398" s="150"/>
      <c r="E398" s="138" t="s">
        <v>415</v>
      </c>
      <c r="F398" s="14">
        <f>F399</f>
        <v>467</v>
      </c>
      <c r="G398" s="14">
        <f t="shared" si="74"/>
        <v>0</v>
      </c>
      <c r="H398" s="14">
        <f t="shared" si="74"/>
        <v>0</v>
      </c>
      <c r="I398" s="39">
        <v>0</v>
      </c>
      <c r="J398" s="38">
        <f t="shared" si="65"/>
        <v>0</v>
      </c>
    </row>
    <row r="399" spans="1:10" ht="98.25" customHeight="1">
      <c r="A399" s="22"/>
      <c r="B399" s="149" t="s">
        <v>633</v>
      </c>
      <c r="C399" s="149" t="s">
        <v>427</v>
      </c>
      <c r="D399" s="150"/>
      <c r="E399" s="138" t="s">
        <v>428</v>
      </c>
      <c r="F399" s="14">
        <f>F400</f>
        <v>467</v>
      </c>
      <c r="G399" s="14">
        <f t="shared" si="74"/>
        <v>0</v>
      </c>
      <c r="H399" s="14">
        <f t="shared" si="74"/>
        <v>0</v>
      </c>
      <c r="I399" s="39">
        <v>0</v>
      </c>
      <c r="J399" s="38">
        <f t="shared" si="65"/>
        <v>0</v>
      </c>
    </row>
    <row r="400" spans="1:10" ht="110.25">
      <c r="A400" s="22"/>
      <c r="B400" s="149" t="s">
        <v>633</v>
      </c>
      <c r="C400" s="149" t="s">
        <v>429</v>
      </c>
      <c r="D400" s="150"/>
      <c r="E400" s="138" t="s">
        <v>430</v>
      </c>
      <c r="F400" s="14">
        <f>F401+F403</f>
        <v>467</v>
      </c>
      <c r="G400" s="14">
        <f>G401+G403</f>
        <v>0</v>
      </c>
      <c r="H400" s="14">
        <f>H401+H403</f>
        <v>0</v>
      </c>
      <c r="I400" s="39">
        <v>0</v>
      </c>
      <c r="J400" s="38">
        <f t="shared" si="65"/>
        <v>0</v>
      </c>
    </row>
    <row r="401" spans="1:10" ht="47.25">
      <c r="A401" s="22"/>
      <c r="B401" s="149" t="s">
        <v>633</v>
      </c>
      <c r="C401" s="149" t="s">
        <v>433</v>
      </c>
      <c r="D401" s="150"/>
      <c r="E401" s="138" t="s">
        <v>434</v>
      </c>
      <c r="F401" s="14">
        <f>F402</f>
        <v>279</v>
      </c>
      <c r="G401" s="14">
        <f>G402</f>
        <v>0</v>
      </c>
      <c r="H401" s="14">
        <f>H402</f>
        <v>0</v>
      </c>
      <c r="I401" s="39">
        <v>0</v>
      </c>
      <c r="J401" s="38">
        <f t="shared" si="65"/>
        <v>0</v>
      </c>
    </row>
    <row r="402" spans="1:10" ht="47.25">
      <c r="A402" s="22"/>
      <c r="B402" s="149" t="s">
        <v>633</v>
      </c>
      <c r="C402" s="149" t="s">
        <v>433</v>
      </c>
      <c r="D402" s="18" t="s">
        <v>1</v>
      </c>
      <c r="E402" s="116" t="s">
        <v>41</v>
      </c>
      <c r="F402" s="14">
        <v>279</v>
      </c>
      <c r="G402" s="14">
        <v>0</v>
      </c>
      <c r="H402" s="14">
        <v>0</v>
      </c>
      <c r="I402" s="39">
        <v>0</v>
      </c>
      <c r="J402" s="38">
        <f t="shared" si="65"/>
        <v>0</v>
      </c>
    </row>
    <row r="403" spans="1:10" ht="78.75">
      <c r="A403" s="22"/>
      <c r="B403" s="149" t="s">
        <v>633</v>
      </c>
      <c r="C403" s="149" t="s">
        <v>435</v>
      </c>
      <c r="D403" s="150"/>
      <c r="E403" s="138" t="s">
        <v>436</v>
      </c>
      <c r="F403" s="14">
        <f>F404</f>
        <v>188</v>
      </c>
      <c r="G403" s="14">
        <f>G404</f>
        <v>0</v>
      </c>
      <c r="H403" s="14">
        <f>H404</f>
        <v>0</v>
      </c>
      <c r="I403" s="39">
        <v>0</v>
      </c>
      <c r="J403" s="38">
        <f t="shared" si="65"/>
        <v>0</v>
      </c>
    </row>
    <row r="404" spans="1:10" ht="47.25">
      <c r="A404" s="22"/>
      <c r="B404" s="149" t="s">
        <v>633</v>
      </c>
      <c r="C404" s="149" t="s">
        <v>435</v>
      </c>
      <c r="D404" s="18" t="s">
        <v>1</v>
      </c>
      <c r="E404" s="116" t="s">
        <v>41</v>
      </c>
      <c r="F404" s="38">
        <v>188</v>
      </c>
      <c r="G404" s="14">
        <v>0</v>
      </c>
      <c r="H404" s="14">
        <v>0</v>
      </c>
      <c r="I404" s="39">
        <v>0</v>
      </c>
      <c r="J404" s="38">
        <f t="shared" si="65"/>
        <v>0</v>
      </c>
    </row>
    <row r="405" spans="1:10" ht="15.75">
      <c r="A405" s="22"/>
      <c r="B405" s="29" t="s">
        <v>632</v>
      </c>
      <c r="C405" s="18"/>
      <c r="D405" s="164"/>
      <c r="E405" s="100" t="s">
        <v>78</v>
      </c>
      <c r="F405" s="14">
        <f aca="true" t="shared" si="75" ref="F405:H408">F406</f>
        <v>9072.9</v>
      </c>
      <c r="G405" s="14">
        <f t="shared" si="75"/>
        <v>1578</v>
      </c>
      <c r="H405" s="14">
        <f t="shared" si="75"/>
        <v>1578</v>
      </c>
      <c r="I405" s="39">
        <f aca="true" t="shared" si="76" ref="I405:I419">H405/G405*100</f>
        <v>100</v>
      </c>
      <c r="J405" s="38">
        <f t="shared" si="65"/>
        <v>0</v>
      </c>
    </row>
    <row r="406" spans="1:10" ht="51" customHeight="1">
      <c r="A406" s="22"/>
      <c r="B406" s="29" t="s">
        <v>632</v>
      </c>
      <c r="C406" s="149" t="s">
        <v>113</v>
      </c>
      <c r="D406" s="150"/>
      <c r="E406" s="138" t="s">
        <v>406</v>
      </c>
      <c r="F406" s="14">
        <f t="shared" si="75"/>
        <v>9072.9</v>
      </c>
      <c r="G406" s="14">
        <f t="shared" si="75"/>
        <v>1578</v>
      </c>
      <c r="H406" s="14">
        <f t="shared" si="75"/>
        <v>1578</v>
      </c>
      <c r="I406" s="39">
        <f t="shared" si="76"/>
        <v>100</v>
      </c>
      <c r="J406" s="38">
        <f t="shared" si="65"/>
        <v>0</v>
      </c>
    </row>
    <row r="407" spans="1:10" ht="47.25">
      <c r="A407" s="22"/>
      <c r="B407" s="29" t="s">
        <v>632</v>
      </c>
      <c r="C407" s="149" t="s">
        <v>407</v>
      </c>
      <c r="D407" s="150"/>
      <c r="E407" s="138" t="s">
        <v>408</v>
      </c>
      <c r="F407" s="14">
        <f t="shared" si="75"/>
        <v>9072.9</v>
      </c>
      <c r="G407" s="14">
        <f t="shared" si="75"/>
        <v>1578</v>
      </c>
      <c r="H407" s="14">
        <f t="shared" si="75"/>
        <v>1578</v>
      </c>
      <c r="I407" s="39">
        <f t="shared" si="76"/>
        <v>100</v>
      </c>
      <c r="J407" s="38">
        <f t="shared" si="65"/>
        <v>0</v>
      </c>
    </row>
    <row r="408" spans="1:10" ht="63">
      <c r="A408" s="22"/>
      <c r="B408" s="29" t="s">
        <v>632</v>
      </c>
      <c r="C408" s="149" t="s">
        <v>409</v>
      </c>
      <c r="D408" s="150"/>
      <c r="E408" s="138" t="s">
        <v>410</v>
      </c>
      <c r="F408" s="14">
        <f t="shared" si="75"/>
        <v>9072.9</v>
      </c>
      <c r="G408" s="14">
        <f t="shared" si="75"/>
        <v>1578</v>
      </c>
      <c r="H408" s="14">
        <f t="shared" si="75"/>
        <v>1578</v>
      </c>
      <c r="I408" s="39">
        <f t="shared" si="76"/>
        <v>100</v>
      </c>
      <c r="J408" s="38">
        <f t="shared" si="65"/>
        <v>0</v>
      </c>
    </row>
    <row r="409" spans="1:10" ht="47.25">
      <c r="A409" s="22"/>
      <c r="B409" s="29" t="s">
        <v>632</v>
      </c>
      <c r="C409" s="149" t="s">
        <v>409</v>
      </c>
      <c r="D409" s="164">
        <v>200</v>
      </c>
      <c r="E409" s="116" t="s">
        <v>41</v>
      </c>
      <c r="F409" s="38">
        <v>9072.9</v>
      </c>
      <c r="G409" s="38">
        <v>1578</v>
      </c>
      <c r="H409" s="38">
        <v>1578</v>
      </c>
      <c r="I409" s="39">
        <f t="shared" si="76"/>
        <v>100</v>
      </c>
      <c r="J409" s="38">
        <f t="shared" si="65"/>
        <v>0</v>
      </c>
    </row>
    <row r="410" spans="1:10" ht="15.75">
      <c r="A410" s="22"/>
      <c r="B410" s="29" t="s">
        <v>631</v>
      </c>
      <c r="C410" s="18"/>
      <c r="D410" s="164"/>
      <c r="E410" s="155" t="s">
        <v>77</v>
      </c>
      <c r="F410" s="14">
        <f aca="true" t="shared" si="77" ref="F410:H412">F411</f>
        <v>88456.1</v>
      </c>
      <c r="G410" s="14">
        <f t="shared" si="77"/>
        <v>3028.6000000000004</v>
      </c>
      <c r="H410" s="14">
        <f t="shared" si="77"/>
        <v>3028.6000000000004</v>
      </c>
      <c r="I410" s="39">
        <f t="shared" si="76"/>
        <v>100</v>
      </c>
      <c r="J410" s="38">
        <f t="shared" si="65"/>
        <v>0</v>
      </c>
    </row>
    <row r="411" spans="1:10" ht="61.5" customHeight="1">
      <c r="A411" s="22"/>
      <c r="B411" s="29" t="s">
        <v>631</v>
      </c>
      <c r="C411" s="149" t="s">
        <v>136</v>
      </c>
      <c r="D411" s="150"/>
      <c r="E411" s="138" t="s">
        <v>455</v>
      </c>
      <c r="F411" s="14">
        <f t="shared" si="77"/>
        <v>88456.1</v>
      </c>
      <c r="G411" s="14">
        <f t="shared" si="77"/>
        <v>3028.6000000000004</v>
      </c>
      <c r="H411" s="14">
        <f t="shared" si="77"/>
        <v>3028.6000000000004</v>
      </c>
      <c r="I411" s="39">
        <f t="shared" si="76"/>
        <v>100</v>
      </c>
      <c r="J411" s="38">
        <f t="shared" si="65"/>
        <v>0</v>
      </c>
    </row>
    <row r="412" spans="1:10" ht="48" customHeight="1">
      <c r="A412" s="22"/>
      <c r="B412" s="29" t="s">
        <v>631</v>
      </c>
      <c r="C412" s="149" t="s">
        <v>139</v>
      </c>
      <c r="D412" s="150"/>
      <c r="E412" s="138" t="s">
        <v>456</v>
      </c>
      <c r="F412" s="14">
        <f t="shared" si="77"/>
        <v>88456.1</v>
      </c>
      <c r="G412" s="14">
        <f t="shared" si="77"/>
        <v>3028.6000000000004</v>
      </c>
      <c r="H412" s="14">
        <f t="shared" si="77"/>
        <v>3028.6000000000004</v>
      </c>
      <c r="I412" s="39">
        <f t="shared" si="76"/>
        <v>100</v>
      </c>
      <c r="J412" s="38">
        <f t="shared" si="65"/>
        <v>0</v>
      </c>
    </row>
    <row r="413" spans="1:10" ht="47.25" customHeight="1">
      <c r="A413" s="22"/>
      <c r="B413" s="29" t="s">
        <v>631</v>
      </c>
      <c r="C413" s="149" t="s">
        <v>140</v>
      </c>
      <c r="D413" s="150"/>
      <c r="E413" s="138" t="s">
        <v>457</v>
      </c>
      <c r="F413" s="14">
        <f>F418+F420+F414+F416</f>
        <v>88456.1</v>
      </c>
      <c r="G413" s="14">
        <f>G418+G420+G414+G416</f>
        <v>3028.6000000000004</v>
      </c>
      <c r="H413" s="14">
        <f>H418+H420+H414+H416</f>
        <v>3028.6000000000004</v>
      </c>
      <c r="I413" s="39">
        <f t="shared" si="76"/>
        <v>100</v>
      </c>
      <c r="J413" s="38">
        <f t="shared" si="65"/>
        <v>0</v>
      </c>
    </row>
    <row r="414" spans="1:10" ht="51" customHeight="1">
      <c r="A414" s="22"/>
      <c r="B414" s="32" t="s">
        <v>699</v>
      </c>
      <c r="C414" s="32" t="s">
        <v>700</v>
      </c>
      <c r="D414" s="32"/>
      <c r="E414" s="127" t="s">
        <v>701</v>
      </c>
      <c r="F414" s="14">
        <f>F415</f>
        <v>518</v>
      </c>
      <c r="G414" s="14">
        <f>G415</f>
        <v>0</v>
      </c>
      <c r="H414" s="14">
        <f>H415</f>
        <v>0</v>
      </c>
      <c r="I414" s="39">
        <v>0</v>
      </c>
      <c r="J414" s="38">
        <f aca="true" t="shared" si="78" ref="J414:J431">H414-G414</f>
        <v>0</v>
      </c>
    </row>
    <row r="415" spans="1:10" ht="47.25">
      <c r="A415" s="22"/>
      <c r="B415" s="32" t="s">
        <v>699</v>
      </c>
      <c r="C415" s="32" t="s">
        <v>700</v>
      </c>
      <c r="D415" s="32" t="s">
        <v>1</v>
      </c>
      <c r="E415" s="127" t="s">
        <v>41</v>
      </c>
      <c r="F415" s="14">
        <v>518</v>
      </c>
      <c r="G415" s="14">
        <v>0</v>
      </c>
      <c r="H415" s="14">
        <v>0</v>
      </c>
      <c r="I415" s="39">
        <v>0</v>
      </c>
      <c r="J415" s="38">
        <f t="shared" si="78"/>
        <v>0</v>
      </c>
    </row>
    <row r="416" spans="1:10" ht="47.25">
      <c r="A416" s="22"/>
      <c r="B416" s="32" t="s">
        <v>699</v>
      </c>
      <c r="C416" s="32" t="s">
        <v>702</v>
      </c>
      <c r="D416" s="32"/>
      <c r="E416" s="127" t="s">
        <v>703</v>
      </c>
      <c r="F416" s="14">
        <f>F417</f>
        <v>270.3</v>
      </c>
      <c r="G416" s="14">
        <f>G417</f>
        <v>270.3</v>
      </c>
      <c r="H416" s="14">
        <f>H417</f>
        <v>270.3</v>
      </c>
      <c r="I416" s="39">
        <f t="shared" si="76"/>
        <v>100</v>
      </c>
      <c r="J416" s="38">
        <f t="shared" si="78"/>
        <v>0</v>
      </c>
    </row>
    <row r="417" spans="1:10" ht="47.25">
      <c r="A417" s="22"/>
      <c r="B417" s="32" t="s">
        <v>699</v>
      </c>
      <c r="C417" s="32" t="s">
        <v>702</v>
      </c>
      <c r="D417" s="32" t="s">
        <v>1</v>
      </c>
      <c r="E417" s="127" t="s">
        <v>41</v>
      </c>
      <c r="F417" s="14">
        <v>270.3</v>
      </c>
      <c r="G417" s="14">
        <v>270.3</v>
      </c>
      <c r="H417" s="14">
        <v>270.3</v>
      </c>
      <c r="I417" s="39">
        <f t="shared" si="76"/>
        <v>100</v>
      </c>
      <c r="J417" s="38">
        <f t="shared" si="78"/>
        <v>0</v>
      </c>
    </row>
    <row r="418" spans="1:10" ht="63">
      <c r="A418" s="22"/>
      <c r="B418" s="29" t="s">
        <v>631</v>
      </c>
      <c r="C418" s="149" t="s">
        <v>141</v>
      </c>
      <c r="D418" s="150"/>
      <c r="E418" s="138" t="s">
        <v>458</v>
      </c>
      <c r="F418" s="14">
        <f>F419</f>
        <v>17228.3</v>
      </c>
      <c r="G418" s="14">
        <f>G419</f>
        <v>2758.3</v>
      </c>
      <c r="H418" s="14">
        <f>H419</f>
        <v>2758.3</v>
      </c>
      <c r="I418" s="39">
        <f t="shared" si="76"/>
        <v>100</v>
      </c>
      <c r="J418" s="38">
        <f t="shared" si="78"/>
        <v>0</v>
      </c>
    </row>
    <row r="419" spans="1:10" ht="47.25">
      <c r="A419" s="22"/>
      <c r="B419" s="29" t="s">
        <v>631</v>
      </c>
      <c r="C419" s="149" t="s">
        <v>141</v>
      </c>
      <c r="D419" s="162" t="s">
        <v>1</v>
      </c>
      <c r="E419" s="116" t="s">
        <v>41</v>
      </c>
      <c r="F419" s="14">
        <v>17228.3</v>
      </c>
      <c r="G419" s="14">
        <v>2758.3</v>
      </c>
      <c r="H419" s="14">
        <v>2758.3</v>
      </c>
      <c r="I419" s="39">
        <f t="shared" si="76"/>
        <v>100</v>
      </c>
      <c r="J419" s="38">
        <f t="shared" si="78"/>
        <v>0</v>
      </c>
    </row>
    <row r="420" spans="1:10" ht="94.5">
      <c r="A420" s="22"/>
      <c r="B420" s="29" t="s">
        <v>631</v>
      </c>
      <c r="C420" s="149" t="s">
        <v>459</v>
      </c>
      <c r="D420" s="150"/>
      <c r="E420" s="138" t="s">
        <v>460</v>
      </c>
      <c r="F420" s="38">
        <f>F421</f>
        <v>70439.5</v>
      </c>
      <c r="G420" s="38">
        <f>G421</f>
        <v>0</v>
      </c>
      <c r="H420" s="38">
        <f>H421</f>
        <v>0</v>
      </c>
      <c r="I420" s="39">
        <v>0</v>
      </c>
      <c r="J420" s="38">
        <f t="shared" si="78"/>
        <v>0</v>
      </c>
    </row>
    <row r="421" spans="1:10" ht="47.25">
      <c r="A421" s="22"/>
      <c r="B421" s="29" t="s">
        <v>631</v>
      </c>
      <c r="C421" s="149" t="s">
        <v>459</v>
      </c>
      <c r="D421" s="162" t="s">
        <v>1</v>
      </c>
      <c r="E421" s="116" t="s">
        <v>41</v>
      </c>
      <c r="F421" s="37">
        <v>70439.5</v>
      </c>
      <c r="G421" s="37">
        <v>0</v>
      </c>
      <c r="H421" s="37">
        <v>0</v>
      </c>
      <c r="I421" s="39">
        <v>0</v>
      </c>
      <c r="J421" s="38">
        <f t="shared" si="78"/>
        <v>0</v>
      </c>
    </row>
    <row r="422" spans="1:10" ht="31.5">
      <c r="A422" s="22"/>
      <c r="B422" s="162" t="s">
        <v>630</v>
      </c>
      <c r="C422" s="162"/>
      <c r="D422" s="162"/>
      <c r="E422" s="165" t="s">
        <v>76</v>
      </c>
      <c r="F422" s="14">
        <f>F423+F432</f>
        <v>666</v>
      </c>
      <c r="G422" s="14">
        <f>G423+G432</f>
        <v>0</v>
      </c>
      <c r="H422" s="14">
        <f>H423+H432</f>
        <v>0</v>
      </c>
      <c r="I422" s="39">
        <v>0</v>
      </c>
      <c r="J422" s="38">
        <f t="shared" si="78"/>
        <v>0</v>
      </c>
    </row>
    <row r="423" spans="1:10" ht="68.25" customHeight="1">
      <c r="A423" s="22"/>
      <c r="B423" s="162" t="s">
        <v>630</v>
      </c>
      <c r="C423" s="18" t="s">
        <v>25</v>
      </c>
      <c r="D423" s="18"/>
      <c r="E423" s="138" t="s">
        <v>313</v>
      </c>
      <c r="F423" s="14">
        <f>F424</f>
        <v>366</v>
      </c>
      <c r="G423" s="14">
        <f>G424</f>
        <v>0</v>
      </c>
      <c r="H423" s="14">
        <f>H424</f>
        <v>0</v>
      </c>
      <c r="I423" s="39">
        <v>0</v>
      </c>
      <c r="J423" s="38">
        <f t="shared" si="78"/>
        <v>0</v>
      </c>
    </row>
    <row r="424" spans="1:10" ht="68.25" customHeight="1">
      <c r="A424" s="22"/>
      <c r="B424" s="162" t="s">
        <v>630</v>
      </c>
      <c r="C424" s="18" t="s">
        <v>26</v>
      </c>
      <c r="D424" s="18"/>
      <c r="E424" s="138" t="s">
        <v>314</v>
      </c>
      <c r="F424" s="14">
        <f>F425</f>
        <v>366</v>
      </c>
      <c r="G424" s="14">
        <f>G425+G432</f>
        <v>0</v>
      </c>
      <c r="H424" s="14">
        <f>H425+H432</f>
        <v>0</v>
      </c>
      <c r="I424" s="39">
        <v>0</v>
      </c>
      <c r="J424" s="38">
        <f t="shared" si="78"/>
        <v>0</v>
      </c>
    </row>
    <row r="425" spans="1:10" ht="177" customHeight="1">
      <c r="A425" s="22"/>
      <c r="B425" s="162" t="s">
        <v>630</v>
      </c>
      <c r="C425" s="18" t="s">
        <v>28</v>
      </c>
      <c r="D425" s="18"/>
      <c r="E425" s="166" t="s">
        <v>315</v>
      </c>
      <c r="F425" s="14">
        <f>F426+F428+F430</f>
        <v>366</v>
      </c>
      <c r="G425" s="14">
        <f>G426+G428+G430</f>
        <v>0</v>
      </c>
      <c r="H425" s="14">
        <f>H426+H428+H430</f>
        <v>0</v>
      </c>
      <c r="I425" s="39">
        <v>0</v>
      </c>
      <c r="J425" s="38">
        <f t="shared" si="78"/>
        <v>0</v>
      </c>
    </row>
    <row r="426" spans="1:10" ht="31.5">
      <c r="A426" s="22"/>
      <c r="B426" s="162" t="s">
        <v>630</v>
      </c>
      <c r="C426" s="18" t="s">
        <v>27</v>
      </c>
      <c r="D426" s="18"/>
      <c r="E426" s="138" t="s">
        <v>595</v>
      </c>
      <c r="F426" s="14">
        <f>F427</f>
        <v>200</v>
      </c>
      <c r="G426" s="14">
        <f>G427</f>
        <v>0</v>
      </c>
      <c r="H426" s="14">
        <f>H427</f>
        <v>0</v>
      </c>
      <c r="I426" s="39">
        <v>0</v>
      </c>
      <c r="J426" s="38">
        <f t="shared" si="78"/>
        <v>0</v>
      </c>
    </row>
    <row r="427" spans="1:10" ht="47.25">
      <c r="A427" s="22"/>
      <c r="B427" s="162" t="s">
        <v>630</v>
      </c>
      <c r="C427" s="18" t="s">
        <v>27</v>
      </c>
      <c r="D427" s="164">
        <v>200</v>
      </c>
      <c r="E427" s="116" t="s">
        <v>41</v>
      </c>
      <c r="F427" s="37">
        <v>200</v>
      </c>
      <c r="G427" s="37">
        <v>0</v>
      </c>
      <c r="H427" s="37">
        <v>0</v>
      </c>
      <c r="I427" s="39">
        <v>0</v>
      </c>
      <c r="J427" s="38">
        <f t="shared" si="78"/>
        <v>0</v>
      </c>
    </row>
    <row r="428" spans="1:10" ht="31.5">
      <c r="A428" s="22"/>
      <c r="B428" s="162" t="s">
        <v>630</v>
      </c>
      <c r="C428" s="18" t="s">
        <v>29</v>
      </c>
      <c r="D428" s="164"/>
      <c r="E428" s="138" t="s">
        <v>317</v>
      </c>
      <c r="F428" s="14">
        <f>F429</f>
        <v>106</v>
      </c>
      <c r="G428" s="14">
        <f>G429</f>
        <v>0</v>
      </c>
      <c r="H428" s="14">
        <f>H429</f>
        <v>0</v>
      </c>
      <c r="I428" s="39">
        <v>0</v>
      </c>
      <c r="J428" s="38">
        <f t="shared" si="78"/>
        <v>0</v>
      </c>
    </row>
    <row r="429" spans="1:10" ht="47.25">
      <c r="A429" s="22"/>
      <c r="B429" s="162" t="s">
        <v>630</v>
      </c>
      <c r="C429" s="18" t="s">
        <v>29</v>
      </c>
      <c r="D429" s="164">
        <v>200</v>
      </c>
      <c r="E429" s="116" t="s">
        <v>41</v>
      </c>
      <c r="F429" s="38">
        <v>106</v>
      </c>
      <c r="G429" s="38">
        <v>0</v>
      </c>
      <c r="H429" s="38">
        <v>0</v>
      </c>
      <c r="I429" s="39">
        <v>0</v>
      </c>
      <c r="J429" s="38">
        <f t="shared" si="78"/>
        <v>0</v>
      </c>
    </row>
    <row r="430" spans="1:10" ht="63">
      <c r="A430" s="22"/>
      <c r="B430" s="162" t="s">
        <v>630</v>
      </c>
      <c r="C430" s="149" t="s">
        <v>318</v>
      </c>
      <c r="D430" s="150"/>
      <c r="E430" s="138" t="s">
        <v>319</v>
      </c>
      <c r="F430" s="38">
        <f>F431</f>
        <v>60</v>
      </c>
      <c r="G430" s="38">
        <f>G431</f>
        <v>0</v>
      </c>
      <c r="H430" s="38">
        <f>H431</f>
        <v>0</v>
      </c>
      <c r="I430" s="39">
        <v>0</v>
      </c>
      <c r="J430" s="38">
        <f t="shared" si="78"/>
        <v>0</v>
      </c>
    </row>
    <row r="431" spans="1:10" ht="47.25">
      <c r="A431" s="22"/>
      <c r="B431" s="162" t="s">
        <v>630</v>
      </c>
      <c r="C431" s="149" t="s">
        <v>318</v>
      </c>
      <c r="D431" s="164">
        <v>200</v>
      </c>
      <c r="E431" s="116" t="s">
        <v>41</v>
      </c>
      <c r="F431" s="38">
        <v>60</v>
      </c>
      <c r="G431" s="38">
        <v>0</v>
      </c>
      <c r="H431" s="38">
        <v>0</v>
      </c>
      <c r="I431" s="39">
        <v>0</v>
      </c>
      <c r="J431" s="38">
        <f t="shared" si="78"/>
        <v>0</v>
      </c>
    </row>
    <row r="432" spans="1:10" ht="63">
      <c r="A432" s="22"/>
      <c r="B432" s="162" t="s">
        <v>630</v>
      </c>
      <c r="C432" s="149" t="s">
        <v>515</v>
      </c>
      <c r="D432" s="150"/>
      <c r="E432" s="138" t="s">
        <v>516</v>
      </c>
      <c r="F432" s="14">
        <f>F433</f>
        <v>300</v>
      </c>
      <c r="G432" s="14">
        <f>G433+G435</f>
        <v>0</v>
      </c>
      <c r="H432" s="14">
        <f>H433+H435</f>
        <v>0</v>
      </c>
      <c r="I432" s="39">
        <v>0</v>
      </c>
      <c r="J432" s="38">
        <f aca="true" t="shared" si="79" ref="J432:J498">H432-G432</f>
        <v>0</v>
      </c>
    </row>
    <row r="433" spans="1:10" ht="47.25">
      <c r="A433" s="22"/>
      <c r="B433" s="162" t="s">
        <v>630</v>
      </c>
      <c r="C433" s="149" t="s">
        <v>517</v>
      </c>
      <c r="D433" s="150"/>
      <c r="E433" s="138" t="s">
        <v>518</v>
      </c>
      <c r="F433" s="14">
        <f>F434</f>
        <v>300</v>
      </c>
      <c r="G433" s="14">
        <f>G434</f>
        <v>0</v>
      </c>
      <c r="H433" s="14">
        <f>H434</f>
        <v>0</v>
      </c>
      <c r="I433" s="39">
        <v>0</v>
      </c>
      <c r="J433" s="38">
        <f t="shared" si="79"/>
        <v>0</v>
      </c>
    </row>
    <row r="434" spans="1:10" ht="78.75">
      <c r="A434" s="22"/>
      <c r="B434" s="162" t="s">
        <v>630</v>
      </c>
      <c r="C434" s="149" t="s">
        <v>519</v>
      </c>
      <c r="D434" s="150"/>
      <c r="E434" s="138" t="s">
        <v>520</v>
      </c>
      <c r="F434" s="37">
        <f>F435</f>
        <v>300</v>
      </c>
      <c r="G434" s="37">
        <v>0</v>
      </c>
      <c r="H434" s="37">
        <v>0</v>
      </c>
      <c r="I434" s="39">
        <v>0</v>
      </c>
      <c r="J434" s="38">
        <f t="shared" si="79"/>
        <v>0</v>
      </c>
    </row>
    <row r="435" spans="1:10" ht="31.5">
      <c r="A435" s="22"/>
      <c r="B435" s="162" t="s">
        <v>630</v>
      </c>
      <c r="C435" s="149" t="s">
        <v>523</v>
      </c>
      <c r="D435" s="150"/>
      <c r="E435" s="138" t="s">
        <v>524</v>
      </c>
      <c r="F435" s="14">
        <f>F436</f>
        <v>300</v>
      </c>
      <c r="G435" s="14">
        <f>G436</f>
        <v>0</v>
      </c>
      <c r="H435" s="14">
        <f>H436</f>
        <v>0</v>
      </c>
      <c r="I435" s="39">
        <v>0</v>
      </c>
      <c r="J435" s="38">
        <f t="shared" si="79"/>
        <v>0</v>
      </c>
    </row>
    <row r="436" spans="1:10" ht="47.25">
      <c r="A436" s="22"/>
      <c r="B436" s="162" t="s">
        <v>630</v>
      </c>
      <c r="C436" s="149" t="s">
        <v>523</v>
      </c>
      <c r="D436" s="164">
        <v>200</v>
      </c>
      <c r="E436" s="116" t="s">
        <v>41</v>
      </c>
      <c r="F436" s="38">
        <v>300</v>
      </c>
      <c r="G436" s="38">
        <v>0</v>
      </c>
      <c r="H436" s="38">
        <v>0</v>
      </c>
      <c r="I436" s="39">
        <v>0</v>
      </c>
      <c r="J436" s="38">
        <f t="shared" si="79"/>
        <v>0</v>
      </c>
    </row>
    <row r="437" spans="1:10" ht="15.75">
      <c r="A437" s="22"/>
      <c r="B437" s="167" t="s">
        <v>628</v>
      </c>
      <c r="C437" s="168"/>
      <c r="D437" s="16"/>
      <c r="E437" s="140" t="s">
        <v>187</v>
      </c>
      <c r="F437" s="14">
        <f>F438+F454+F498</f>
        <v>70950.8</v>
      </c>
      <c r="G437" s="14">
        <f>G438+G454+G498</f>
        <v>12599.500000000002</v>
      </c>
      <c r="H437" s="14">
        <f>H438+H454+H498</f>
        <v>4838.6</v>
      </c>
      <c r="I437" s="39">
        <f aca="true" t="shared" si="80" ref="I437:I449">H437/G437*100</f>
        <v>38.4031112345728</v>
      </c>
      <c r="J437" s="38">
        <f t="shared" si="79"/>
        <v>-7760.9000000000015</v>
      </c>
    </row>
    <row r="438" spans="1:10" ht="15.75">
      <c r="A438" s="22"/>
      <c r="B438" s="149" t="s">
        <v>629</v>
      </c>
      <c r="C438" s="150"/>
      <c r="D438" s="16"/>
      <c r="E438" s="138" t="s">
        <v>224</v>
      </c>
      <c r="F438" s="14">
        <f>F439+F444</f>
        <v>8332.2</v>
      </c>
      <c r="G438" s="14">
        <f>G439+G444</f>
        <v>8332.2</v>
      </c>
      <c r="H438" s="14">
        <f>H439+H444</f>
        <v>3626.9</v>
      </c>
      <c r="I438" s="39">
        <f t="shared" si="80"/>
        <v>43.528719905907195</v>
      </c>
      <c r="J438" s="38">
        <f t="shared" si="79"/>
        <v>-4705.300000000001</v>
      </c>
    </row>
    <row r="439" spans="1:10" ht="63">
      <c r="A439" s="22"/>
      <c r="B439" s="149" t="s">
        <v>629</v>
      </c>
      <c r="C439" s="149" t="s">
        <v>442</v>
      </c>
      <c r="D439" s="150"/>
      <c r="E439" s="138" t="s">
        <v>443</v>
      </c>
      <c r="F439" s="14">
        <f>F440</f>
        <v>1058.6</v>
      </c>
      <c r="G439" s="14">
        <f aca="true" t="shared" si="81" ref="G439:H442">G440</f>
        <v>1058.6</v>
      </c>
      <c r="H439" s="14">
        <f t="shared" si="81"/>
        <v>453.6</v>
      </c>
      <c r="I439" s="39">
        <f t="shared" si="80"/>
        <v>42.84904590969205</v>
      </c>
      <c r="J439" s="38">
        <f t="shared" si="79"/>
        <v>-604.9999999999999</v>
      </c>
    </row>
    <row r="440" spans="1:10" ht="63">
      <c r="A440" s="22"/>
      <c r="B440" s="149" t="s">
        <v>629</v>
      </c>
      <c r="C440" s="149" t="s">
        <v>444</v>
      </c>
      <c r="D440" s="150"/>
      <c r="E440" s="138" t="s">
        <v>445</v>
      </c>
      <c r="F440" s="14">
        <f>F441</f>
        <v>1058.6</v>
      </c>
      <c r="G440" s="14">
        <f t="shared" si="81"/>
        <v>1058.6</v>
      </c>
      <c r="H440" s="14">
        <f t="shared" si="81"/>
        <v>453.6</v>
      </c>
      <c r="I440" s="39">
        <f t="shared" si="80"/>
        <v>42.84904590969205</v>
      </c>
      <c r="J440" s="38">
        <f t="shared" si="79"/>
        <v>-604.9999999999999</v>
      </c>
    </row>
    <row r="441" spans="1:10" ht="47.25">
      <c r="A441" s="22"/>
      <c r="B441" s="149" t="s">
        <v>629</v>
      </c>
      <c r="C441" s="149" t="s">
        <v>37</v>
      </c>
      <c r="D441" s="150"/>
      <c r="E441" s="138" t="s">
        <v>577</v>
      </c>
      <c r="F441" s="14">
        <f>F442</f>
        <v>1058.6</v>
      </c>
      <c r="G441" s="14">
        <f t="shared" si="81"/>
        <v>1058.6</v>
      </c>
      <c r="H441" s="14">
        <f t="shared" si="81"/>
        <v>453.6</v>
      </c>
      <c r="I441" s="39">
        <f t="shared" si="80"/>
        <v>42.84904590969205</v>
      </c>
      <c r="J441" s="38">
        <f t="shared" si="79"/>
        <v>-604.9999999999999</v>
      </c>
    </row>
    <row r="442" spans="1:10" ht="78.75">
      <c r="A442" s="22"/>
      <c r="B442" s="149" t="s">
        <v>629</v>
      </c>
      <c r="C442" s="149" t="s">
        <v>624</v>
      </c>
      <c r="D442" s="150"/>
      <c r="E442" s="138" t="s">
        <v>596</v>
      </c>
      <c r="F442" s="14">
        <f>F443</f>
        <v>1058.6</v>
      </c>
      <c r="G442" s="14">
        <f t="shared" si="81"/>
        <v>1058.6</v>
      </c>
      <c r="H442" s="14">
        <f t="shared" si="81"/>
        <v>453.6</v>
      </c>
      <c r="I442" s="39">
        <f t="shared" si="80"/>
        <v>42.84904590969205</v>
      </c>
      <c r="J442" s="38">
        <f t="shared" si="79"/>
        <v>-604.9999999999999</v>
      </c>
    </row>
    <row r="443" spans="1:10" ht="47.25">
      <c r="A443" s="22"/>
      <c r="B443" s="149" t="s">
        <v>629</v>
      </c>
      <c r="C443" s="149" t="s">
        <v>624</v>
      </c>
      <c r="D443" s="164">
        <v>200</v>
      </c>
      <c r="E443" s="116" t="s">
        <v>41</v>
      </c>
      <c r="F443" s="14">
        <f>1054.1+4.5</f>
        <v>1058.6</v>
      </c>
      <c r="G443" s="38">
        <f>1054.1+4.5</f>
        <v>1058.6</v>
      </c>
      <c r="H443" s="38">
        <v>453.6</v>
      </c>
      <c r="I443" s="39">
        <f t="shared" si="80"/>
        <v>42.84904590969205</v>
      </c>
      <c r="J443" s="38">
        <f t="shared" si="79"/>
        <v>-604.9999999999999</v>
      </c>
    </row>
    <row r="444" spans="1:10" ht="63">
      <c r="A444" s="22"/>
      <c r="B444" s="149" t="s">
        <v>629</v>
      </c>
      <c r="C444" s="149" t="s">
        <v>157</v>
      </c>
      <c r="D444" s="150"/>
      <c r="E444" s="138" t="s">
        <v>493</v>
      </c>
      <c r="F444" s="14">
        <f>F445</f>
        <v>7273.6</v>
      </c>
      <c r="G444" s="14">
        <f>G445</f>
        <v>7273.6</v>
      </c>
      <c r="H444" s="14">
        <f>H445</f>
        <v>3173.3</v>
      </c>
      <c r="I444" s="39">
        <f t="shared" si="80"/>
        <v>43.62763968323801</v>
      </c>
      <c r="J444" s="38">
        <f t="shared" si="79"/>
        <v>-4100.3</v>
      </c>
    </row>
    <row r="445" spans="1:10" ht="63">
      <c r="A445" s="22"/>
      <c r="B445" s="149" t="s">
        <v>629</v>
      </c>
      <c r="C445" s="149" t="s">
        <v>494</v>
      </c>
      <c r="D445" s="150"/>
      <c r="E445" s="138" t="s">
        <v>495</v>
      </c>
      <c r="F445" s="14">
        <f>F446+F449</f>
        <v>7273.6</v>
      </c>
      <c r="G445" s="14">
        <f>G446+G449</f>
        <v>7273.6</v>
      </c>
      <c r="H445" s="14">
        <f>H446+H449</f>
        <v>3173.3</v>
      </c>
      <c r="I445" s="39">
        <f t="shared" si="80"/>
        <v>43.62763968323801</v>
      </c>
      <c r="J445" s="38">
        <f t="shared" si="79"/>
        <v>-4100.3</v>
      </c>
    </row>
    <row r="446" spans="1:10" ht="78.75">
      <c r="A446" s="22"/>
      <c r="B446" s="149" t="s">
        <v>629</v>
      </c>
      <c r="C446" s="149" t="s">
        <v>496</v>
      </c>
      <c r="D446" s="150"/>
      <c r="E446" s="138" t="s">
        <v>497</v>
      </c>
      <c r="F446" s="14">
        <f aca="true" t="shared" si="82" ref="F446:H447">F447</f>
        <v>2617.3</v>
      </c>
      <c r="G446" s="14">
        <f t="shared" si="82"/>
        <v>2617.3</v>
      </c>
      <c r="H446" s="14">
        <f t="shared" si="82"/>
        <v>1116.2</v>
      </c>
      <c r="I446" s="39">
        <f t="shared" si="80"/>
        <v>42.647002636304585</v>
      </c>
      <c r="J446" s="38">
        <f t="shared" si="79"/>
        <v>-1501.1000000000001</v>
      </c>
    </row>
    <row r="447" spans="1:10" ht="47.25">
      <c r="A447" s="22"/>
      <c r="B447" s="149" t="s">
        <v>629</v>
      </c>
      <c r="C447" s="149" t="s">
        <v>502</v>
      </c>
      <c r="D447" s="150"/>
      <c r="E447" s="138" t="s">
        <v>503</v>
      </c>
      <c r="F447" s="14">
        <f t="shared" si="82"/>
        <v>2617.3</v>
      </c>
      <c r="G447" s="14">
        <f t="shared" si="82"/>
        <v>2617.3</v>
      </c>
      <c r="H447" s="14">
        <f t="shared" si="82"/>
        <v>1116.2</v>
      </c>
      <c r="I447" s="39">
        <f t="shared" si="80"/>
        <v>42.647002636304585</v>
      </c>
      <c r="J447" s="38">
        <f t="shared" si="79"/>
        <v>-1501.1000000000001</v>
      </c>
    </row>
    <row r="448" spans="1:10" ht="47.25">
      <c r="A448" s="22"/>
      <c r="B448" s="149" t="s">
        <v>629</v>
      </c>
      <c r="C448" s="149" t="s">
        <v>502</v>
      </c>
      <c r="D448" s="149" t="s">
        <v>396</v>
      </c>
      <c r="E448" s="138" t="s">
        <v>188</v>
      </c>
      <c r="F448" s="14">
        <v>2617.3</v>
      </c>
      <c r="G448" s="38">
        <v>2617.3</v>
      </c>
      <c r="H448" s="38">
        <v>1116.2</v>
      </c>
      <c r="I448" s="39">
        <f t="shared" si="80"/>
        <v>42.647002636304585</v>
      </c>
      <c r="J448" s="38">
        <f t="shared" si="79"/>
        <v>-1501.1000000000001</v>
      </c>
    </row>
    <row r="449" spans="1:10" ht="126">
      <c r="A449" s="22"/>
      <c r="B449" s="149" t="s">
        <v>629</v>
      </c>
      <c r="C449" s="149" t="s">
        <v>508</v>
      </c>
      <c r="D449" s="150"/>
      <c r="E449" s="138" t="s">
        <v>509</v>
      </c>
      <c r="F449" s="14">
        <f>F450+F452</f>
        <v>4656.3</v>
      </c>
      <c r="G449" s="14">
        <f>G450+G452</f>
        <v>4656.3</v>
      </c>
      <c r="H449" s="14">
        <f>H450+H452</f>
        <v>2057.1</v>
      </c>
      <c r="I449" s="39">
        <f t="shared" si="80"/>
        <v>44.17885445525417</v>
      </c>
      <c r="J449" s="38">
        <f t="shared" si="79"/>
        <v>-2599.2000000000003</v>
      </c>
    </row>
    <row r="450" spans="1:10" ht="47.25">
      <c r="A450" s="22"/>
      <c r="B450" s="149" t="s">
        <v>629</v>
      </c>
      <c r="C450" s="149" t="s">
        <v>510</v>
      </c>
      <c r="D450" s="150"/>
      <c r="E450" s="138" t="s">
        <v>511</v>
      </c>
      <c r="F450" s="14">
        <f>F451</f>
        <v>4304.5</v>
      </c>
      <c r="G450" s="14">
        <f>G451</f>
        <v>4304.5</v>
      </c>
      <c r="H450" s="14">
        <f>H451</f>
        <v>1954.3</v>
      </c>
      <c r="I450" s="39">
        <f aca="true" t="shared" si="83" ref="I450:I456">H450/G450*100</f>
        <v>45.40132419560924</v>
      </c>
      <c r="J450" s="38">
        <f t="shared" si="79"/>
        <v>-2350.2</v>
      </c>
    </row>
    <row r="451" spans="1:10" ht="47.25">
      <c r="A451" s="22"/>
      <c r="B451" s="149" t="s">
        <v>629</v>
      </c>
      <c r="C451" s="149" t="s">
        <v>510</v>
      </c>
      <c r="D451" s="149" t="s">
        <v>396</v>
      </c>
      <c r="E451" s="138" t="s">
        <v>188</v>
      </c>
      <c r="F451" s="169">
        <v>4304.5</v>
      </c>
      <c r="G451" s="14">
        <v>4304.5</v>
      </c>
      <c r="H451" s="14">
        <v>1954.3</v>
      </c>
      <c r="I451" s="39">
        <f t="shared" si="83"/>
        <v>45.40132419560924</v>
      </c>
      <c r="J451" s="38">
        <f t="shared" si="79"/>
        <v>-2350.2</v>
      </c>
    </row>
    <row r="452" spans="1:10" ht="63">
      <c r="A452" s="22"/>
      <c r="B452" s="149" t="s">
        <v>629</v>
      </c>
      <c r="C452" s="149" t="s">
        <v>512</v>
      </c>
      <c r="D452" s="150"/>
      <c r="E452" s="138" t="s">
        <v>513</v>
      </c>
      <c r="F452" s="169">
        <f>F453</f>
        <v>351.8</v>
      </c>
      <c r="G452" s="169">
        <f>G453</f>
        <v>351.8</v>
      </c>
      <c r="H452" s="169">
        <f>H453</f>
        <v>102.8</v>
      </c>
      <c r="I452" s="39">
        <f t="shared" si="83"/>
        <v>29.221148379761225</v>
      </c>
      <c r="J452" s="38">
        <f t="shared" si="79"/>
        <v>-249</v>
      </c>
    </row>
    <row r="453" spans="1:10" ht="47.25">
      <c r="A453" s="22"/>
      <c r="B453" s="149" t="s">
        <v>629</v>
      </c>
      <c r="C453" s="149" t="s">
        <v>512</v>
      </c>
      <c r="D453" s="149" t="s">
        <v>396</v>
      </c>
      <c r="E453" s="138" t="s">
        <v>188</v>
      </c>
      <c r="F453" s="169">
        <v>351.8</v>
      </c>
      <c r="G453" s="14">
        <v>351.8</v>
      </c>
      <c r="H453" s="14">
        <v>102.8</v>
      </c>
      <c r="I453" s="39">
        <f t="shared" si="83"/>
        <v>29.221148379761225</v>
      </c>
      <c r="J453" s="38">
        <f t="shared" si="79"/>
        <v>-249</v>
      </c>
    </row>
    <row r="454" spans="1:10" ht="15.75">
      <c r="A454" s="22"/>
      <c r="B454" s="149" t="s">
        <v>645</v>
      </c>
      <c r="C454" s="150"/>
      <c r="D454" s="149"/>
      <c r="E454" s="138" t="s">
        <v>226</v>
      </c>
      <c r="F454" s="169">
        <f>F455+F494</f>
        <v>36658.100000000006</v>
      </c>
      <c r="G454" s="169">
        <f>G455+G494</f>
        <v>3388.7</v>
      </c>
      <c r="H454" s="169">
        <f>H455+H494</f>
        <v>388.7</v>
      </c>
      <c r="I454" s="39">
        <f t="shared" si="83"/>
        <v>11.470475403547082</v>
      </c>
      <c r="J454" s="38">
        <f t="shared" si="79"/>
        <v>-3000</v>
      </c>
    </row>
    <row r="455" spans="1:10" ht="63">
      <c r="A455" s="22"/>
      <c r="B455" s="149" t="s">
        <v>645</v>
      </c>
      <c r="C455" s="149" t="s">
        <v>192</v>
      </c>
      <c r="D455" s="150"/>
      <c r="E455" s="138" t="s">
        <v>472</v>
      </c>
      <c r="F455" s="169">
        <f>F456+F491</f>
        <v>36579.600000000006</v>
      </c>
      <c r="G455" s="169">
        <f>G456+G491</f>
        <v>3388.7</v>
      </c>
      <c r="H455" s="169">
        <f>H456+H491</f>
        <v>388.7</v>
      </c>
      <c r="I455" s="39">
        <f t="shared" si="83"/>
        <v>11.470475403547082</v>
      </c>
      <c r="J455" s="38">
        <f t="shared" si="79"/>
        <v>-3000</v>
      </c>
    </row>
    <row r="456" spans="1:10" ht="47.25">
      <c r="A456" s="22"/>
      <c r="B456" s="149" t="s">
        <v>645</v>
      </c>
      <c r="C456" s="149" t="s">
        <v>193</v>
      </c>
      <c r="D456" s="150"/>
      <c r="E456" s="138" t="s">
        <v>473</v>
      </c>
      <c r="F456" s="169">
        <f>F457+F459+F461+F463+F465+F467+F469+F471+F489+F473+F475+F477+F479+F481+F483+F485+F487</f>
        <v>27081.600000000002</v>
      </c>
      <c r="G456" s="169">
        <f>G457+G459+G461+G463+G465+G467+G469+G471+G489+G473+G475+G477+G479+G481+G483+G485+G487</f>
        <v>3388.7</v>
      </c>
      <c r="H456" s="169">
        <f>H457+H459+H461+H463+H465+H467+H469+H471+H489+H473+H475+H477+H479+H481+H483+H485+H487</f>
        <v>388.7</v>
      </c>
      <c r="I456" s="39">
        <f t="shared" si="83"/>
        <v>11.470475403547082</v>
      </c>
      <c r="J456" s="38">
        <f t="shared" si="79"/>
        <v>-3000</v>
      </c>
    </row>
    <row r="457" spans="1:10" ht="47.25">
      <c r="A457" s="22"/>
      <c r="B457" s="149" t="s">
        <v>645</v>
      </c>
      <c r="C457" s="149" t="s">
        <v>476</v>
      </c>
      <c r="D457" s="150"/>
      <c r="E457" s="138" t="s">
        <v>477</v>
      </c>
      <c r="F457" s="169">
        <f>F458</f>
        <v>400</v>
      </c>
      <c r="G457" s="169">
        <f>G458</f>
        <v>0</v>
      </c>
      <c r="H457" s="169">
        <f>H458</f>
        <v>0</v>
      </c>
      <c r="I457" s="39">
        <v>0</v>
      </c>
      <c r="J457" s="38">
        <f t="shared" si="79"/>
        <v>0</v>
      </c>
    </row>
    <row r="458" spans="1:10" ht="47.25">
      <c r="A458" s="22"/>
      <c r="B458" s="149" t="s">
        <v>645</v>
      </c>
      <c r="C458" s="149" t="s">
        <v>476</v>
      </c>
      <c r="D458" s="21" t="s">
        <v>1</v>
      </c>
      <c r="E458" s="116" t="s">
        <v>41</v>
      </c>
      <c r="F458" s="169">
        <v>400</v>
      </c>
      <c r="G458" s="14">
        <v>0</v>
      </c>
      <c r="H458" s="14">
        <v>0</v>
      </c>
      <c r="I458" s="39">
        <v>0</v>
      </c>
      <c r="J458" s="38">
        <f t="shared" si="79"/>
        <v>0</v>
      </c>
    </row>
    <row r="459" spans="1:10" ht="31.5">
      <c r="A459" s="22"/>
      <c r="B459" s="149" t="s">
        <v>645</v>
      </c>
      <c r="C459" s="149" t="s">
        <v>478</v>
      </c>
      <c r="D459" s="150"/>
      <c r="E459" s="138" t="s">
        <v>479</v>
      </c>
      <c r="F459" s="169">
        <f>F460</f>
        <v>330</v>
      </c>
      <c r="G459" s="169">
        <f>G460</f>
        <v>42.4</v>
      </c>
      <c r="H459" s="169">
        <f>H460</f>
        <v>42.4</v>
      </c>
      <c r="I459" s="39">
        <f>H459/G459*100</f>
        <v>100</v>
      </c>
      <c r="J459" s="38">
        <f t="shared" si="79"/>
        <v>0</v>
      </c>
    </row>
    <row r="460" spans="1:10" ht="47.25">
      <c r="A460" s="22"/>
      <c r="B460" s="149" t="s">
        <v>645</v>
      </c>
      <c r="C460" s="149" t="s">
        <v>478</v>
      </c>
      <c r="D460" s="21" t="s">
        <v>1</v>
      </c>
      <c r="E460" s="116" t="s">
        <v>41</v>
      </c>
      <c r="F460" s="169">
        <v>330</v>
      </c>
      <c r="G460" s="14">
        <v>42.4</v>
      </c>
      <c r="H460" s="14">
        <v>42.4</v>
      </c>
      <c r="I460" s="39">
        <f>H460/G460*100</f>
        <v>100</v>
      </c>
      <c r="J460" s="38">
        <f t="shared" si="79"/>
        <v>0</v>
      </c>
    </row>
    <row r="461" spans="1:10" ht="110.25">
      <c r="A461" s="22"/>
      <c r="B461" s="149" t="s">
        <v>645</v>
      </c>
      <c r="C461" s="149" t="s">
        <v>480</v>
      </c>
      <c r="D461" s="150"/>
      <c r="E461" s="138" t="s">
        <v>598</v>
      </c>
      <c r="F461" s="169">
        <f>F462</f>
        <v>4792.5</v>
      </c>
      <c r="G461" s="169">
        <f>G462</f>
        <v>0</v>
      </c>
      <c r="H461" s="169">
        <f>H462</f>
        <v>0</v>
      </c>
      <c r="I461" s="39">
        <v>0</v>
      </c>
      <c r="J461" s="38">
        <f t="shared" si="79"/>
        <v>0</v>
      </c>
    </row>
    <row r="462" spans="1:10" ht="15.75">
      <c r="A462" s="22"/>
      <c r="B462" s="149" t="s">
        <v>645</v>
      </c>
      <c r="C462" s="149" t="s">
        <v>480</v>
      </c>
      <c r="D462" s="149" t="s">
        <v>6</v>
      </c>
      <c r="E462" s="138" t="s">
        <v>7</v>
      </c>
      <c r="F462" s="169">
        <v>4792.5</v>
      </c>
      <c r="G462" s="14">
        <v>0</v>
      </c>
      <c r="H462" s="14">
        <v>0</v>
      </c>
      <c r="I462" s="39">
        <v>0</v>
      </c>
      <c r="J462" s="38">
        <f t="shared" si="79"/>
        <v>0</v>
      </c>
    </row>
    <row r="463" spans="1:10" ht="15.75">
      <c r="A463" s="22"/>
      <c r="B463" s="149" t="s">
        <v>645</v>
      </c>
      <c r="C463" s="149" t="s">
        <v>482</v>
      </c>
      <c r="D463" s="150"/>
      <c r="E463" s="138" t="s">
        <v>599</v>
      </c>
      <c r="F463" s="169">
        <f>F464</f>
        <v>2400</v>
      </c>
      <c r="G463" s="169">
        <f>G464</f>
        <v>0</v>
      </c>
      <c r="H463" s="169">
        <f>H464</f>
        <v>0</v>
      </c>
      <c r="I463" s="39">
        <v>0</v>
      </c>
      <c r="J463" s="38">
        <f t="shared" si="79"/>
        <v>0</v>
      </c>
    </row>
    <row r="464" spans="1:10" ht="47.25">
      <c r="A464" s="22"/>
      <c r="B464" s="149" t="s">
        <v>645</v>
      </c>
      <c r="C464" s="149" t="s">
        <v>482</v>
      </c>
      <c r="D464" s="21" t="s">
        <v>1</v>
      </c>
      <c r="E464" s="116" t="s">
        <v>41</v>
      </c>
      <c r="F464" s="169">
        <v>2400</v>
      </c>
      <c r="G464" s="14">
        <v>0</v>
      </c>
      <c r="H464" s="14">
        <v>0</v>
      </c>
      <c r="I464" s="39">
        <v>0</v>
      </c>
      <c r="J464" s="38">
        <f t="shared" si="79"/>
        <v>0</v>
      </c>
    </row>
    <row r="465" spans="1:10" ht="78.75">
      <c r="A465" s="22"/>
      <c r="B465" s="149" t="s">
        <v>645</v>
      </c>
      <c r="C465" s="149" t="s">
        <v>664</v>
      </c>
      <c r="D465" s="150"/>
      <c r="E465" s="138" t="s">
        <v>600</v>
      </c>
      <c r="F465" s="169">
        <f>F466</f>
        <v>5522.8</v>
      </c>
      <c r="G465" s="169">
        <f>G466</f>
        <v>0</v>
      </c>
      <c r="H465" s="169">
        <f>H466</f>
        <v>0</v>
      </c>
      <c r="I465" s="39">
        <v>0</v>
      </c>
      <c r="J465" s="38">
        <f t="shared" si="79"/>
        <v>0</v>
      </c>
    </row>
    <row r="466" spans="1:10" ht="15.75">
      <c r="A466" s="22"/>
      <c r="B466" s="149" t="s">
        <v>645</v>
      </c>
      <c r="C466" s="149" t="s">
        <v>664</v>
      </c>
      <c r="D466" s="149" t="s">
        <v>6</v>
      </c>
      <c r="E466" s="138" t="s">
        <v>7</v>
      </c>
      <c r="F466" s="169">
        <v>5522.8</v>
      </c>
      <c r="G466" s="14">
        <v>0</v>
      </c>
      <c r="H466" s="14">
        <v>0</v>
      </c>
      <c r="I466" s="39">
        <v>0</v>
      </c>
      <c r="J466" s="38">
        <f t="shared" si="79"/>
        <v>0</v>
      </c>
    </row>
    <row r="467" spans="1:10" ht="63">
      <c r="A467" s="22"/>
      <c r="B467" s="149" t="s">
        <v>645</v>
      </c>
      <c r="C467" s="149" t="s">
        <v>663</v>
      </c>
      <c r="D467" s="150"/>
      <c r="E467" s="138" t="s">
        <v>601</v>
      </c>
      <c r="F467" s="169">
        <f>F468</f>
        <v>5500</v>
      </c>
      <c r="G467" s="169">
        <f>G468</f>
        <v>0</v>
      </c>
      <c r="H467" s="169">
        <f>H468</f>
        <v>0</v>
      </c>
      <c r="I467" s="39">
        <v>0</v>
      </c>
      <c r="J467" s="38">
        <f t="shared" si="79"/>
        <v>0</v>
      </c>
    </row>
    <row r="468" spans="1:10" ht="47.25">
      <c r="A468" s="22"/>
      <c r="B468" s="149" t="s">
        <v>645</v>
      </c>
      <c r="C468" s="149" t="s">
        <v>663</v>
      </c>
      <c r="D468" s="21" t="s">
        <v>1</v>
      </c>
      <c r="E468" s="116" t="s">
        <v>41</v>
      </c>
      <c r="F468" s="169">
        <v>5500</v>
      </c>
      <c r="G468" s="14">
        <v>0</v>
      </c>
      <c r="H468" s="14">
        <v>0</v>
      </c>
      <c r="I468" s="39">
        <v>0</v>
      </c>
      <c r="J468" s="38">
        <f t="shared" si="79"/>
        <v>0</v>
      </c>
    </row>
    <row r="469" spans="1:10" ht="15.75">
      <c r="A469" s="22"/>
      <c r="B469" s="149" t="s">
        <v>645</v>
      </c>
      <c r="C469" s="149" t="s">
        <v>661</v>
      </c>
      <c r="D469" s="150"/>
      <c r="E469" s="209" t="s">
        <v>732</v>
      </c>
      <c r="F469" s="169">
        <f>F470</f>
        <v>346.4</v>
      </c>
      <c r="G469" s="169">
        <f>G470</f>
        <v>346.3</v>
      </c>
      <c r="H469" s="169">
        <f>H470</f>
        <v>346.3</v>
      </c>
      <c r="I469" s="39">
        <f>H469/G469*100</f>
        <v>100</v>
      </c>
      <c r="J469" s="38">
        <f t="shared" si="79"/>
        <v>0</v>
      </c>
    </row>
    <row r="470" spans="1:10" ht="47.25">
      <c r="A470" s="22"/>
      <c r="B470" s="149" t="s">
        <v>645</v>
      </c>
      <c r="C470" s="149" t="s">
        <v>661</v>
      </c>
      <c r="D470" s="21" t="s">
        <v>1</v>
      </c>
      <c r="E470" s="116" t="s">
        <v>41</v>
      </c>
      <c r="F470" s="169">
        <v>346.4</v>
      </c>
      <c r="G470" s="14">
        <v>346.3</v>
      </c>
      <c r="H470" s="14">
        <v>346.3</v>
      </c>
      <c r="I470" s="39">
        <f>H470/G470*100</f>
        <v>100</v>
      </c>
      <c r="J470" s="38">
        <f t="shared" si="79"/>
        <v>0</v>
      </c>
    </row>
    <row r="471" spans="1:10" ht="47.25">
      <c r="A471" s="22"/>
      <c r="B471" s="149" t="s">
        <v>645</v>
      </c>
      <c r="C471" s="149" t="s">
        <v>660</v>
      </c>
      <c r="D471" s="150"/>
      <c r="E471" s="138" t="s">
        <v>603</v>
      </c>
      <c r="F471" s="169">
        <f>F472</f>
        <v>407.2</v>
      </c>
      <c r="G471" s="169">
        <f>G472</f>
        <v>0</v>
      </c>
      <c r="H471" s="169">
        <f>H472</f>
        <v>0</v>
      </c>
      <c r="I471" s="39">
        <v>0</v>
      </c>
      <c r="J471" s="38">
        <f t="shared" si="79"/>
        <v>0</v>
      </c>
    </row>
    <row r="472" spans="1:10" ht="47.25">
      <c r="A472" s="22"/>
      <c r="B472" s="149" t="s">
        <v>645</v>
      </c>
      <c r="C472" s="149" t="s">
        <v>660</v>
      </c>
      <c r="D472" s="21" t="s">
        <v>1</v>
      </c>
      <c r="E472" s="116" t="s">
        <v>41</v>
      </c>
      <c r="F472" s="169">
        <v>407.2</v>
      </c>
      <c r="G472" s="14">
        <v>0</v>
      </c>
      <c r="H472" s="14">
        <v>0</v>
      </c>
      <c r="I472" s="39">
        <v>0</v>
      </c>
      <c r="J472" s="38">
        <f t="shared" si="79"/>
        <v>0</v>
      </c>
    </row>
    <row r="473" spans="1:10" ht="47.25">
      <c r="A473" s="22"/>
      <c r="B473" s="32" t="s">
        <v>704</v>
      </c>
      <c r="C473" s="128" t="s">
        <v>705</v>
      </c>
      <c r="D473" s="128"/>
      <c r="E473" s="129" t="s">
        <v>706</v>
      </c>
      <c r="F473" s="169">
        <f>F474</f>
        <v>387.5</v>
      </c>
      <c r="G473" s="14">
        <v>0</v>
      </c>
      <c r="H473" s="14">
        <v>0</v>
      </c>
      <c r="I473" s="14">
        <v>0</v>
      </c>
      <c r="J473" s="14">
        <v>0</v>
      </c>
    </row>
    <row r="474" spans="1:10" ht="47.25">
      <c r="A474" s="22"/>
      <c r="B474" s="32" t="s">
        <v>704</v>
      </c>
      <c r="C474" s="128" t="s">
        <v>705</v>
      </c>
      <c r="D474" s="128" t="s">
        <v>1</v>
      </c>
      <c r="E474" s="129" t="s">
        <v>41</v>
      </c>
      <c r="F474" s="169">
        <v>387.5</v>
      </c>
      <c r="G474" s="14">
        <v>0</v>
      </c>
      <c r="H474" s="14">
        <v>0</v>
      </c>
      <c r="I474" s="14">
        <v>0</v>
      </c>
      <c r="J474" s="14">
        <v>0</v>
      </c>
    </row>
    <row r="475" spans="1:10" ht="31.5">
      <c r="A475" s="22"/>
      <c r="B475" s="32" t="s">
        <v>704</v>
      </c>
      <c r="C475" s="128" t="s">
        <v>707</v>
      </c>
      <c r="D475" s="128"/>
      <c r="E475" s="129" t="s">
        <v>708</v>
      </c>
      <c r="F475" s="169">
        <f>F476</f>
        <v>146.5</v>
      </c>
      <c r="G475" s="14">
        <v>0</v>
      </c>
      <c r="H475" s="14">
        <v>0</v>
      </c>
      <c r="I475" s="14">
        <v>0</v>
      </c>
      <c r="J475" s="14">
        <v>0</v>
      </c>
    </row>
    <row r="476" spans="1:10" ht="47.25">
      <c r="A476" s="22"/>
      <c r="B476" s="32" t="s">
        <v>704</v>
      </c>
      <c r="C476" s="128" t="s">
        <v>707</v>
      </c>
      <c r="D476" s="128" t="s">
        <v>1</v>
      </c>
      <c r="E476" s="129" t="s">
        <v>41</v>
      </c>
      <c r="F476" s="169">
        <v>146.5</v>
      </c>
      <c r="G476" s="14">
        <v>0</v>
      </c>
      <c r="H476" s="14">
        <v>0</v>
      </c>
      <c r="I476" s="14">
        <v>0</v>
      </c>
      <c r="J476" s="14">
        <v>0</v>
      </c>
    </row>
    <row r="477" spans="1:10" ht="78.75">
      <c r="A477" s="22"/>
      <c r="B477" s="32" t="s">
        <v>704</v>
      </c>
      <c r="C477" s="128" t="s">
        <v>709</v>
      </c>
      <c r="D477" s="128"/>
      <c r="E477" s="129" t="s">
        <v>710</v>
      </c>
      <c r="F477" s="169">
        <f>F478</f>
        <v>2000</v>
      </c>
      <c r="G477" s="14">
        <v>0</v>
      </c>
      <c r="H477" s="14">
        <v>0</v>
      </c>
      <c r="I477" s="14">
        <v>0</v>
      </c>
      <c r="J477" s="14">
        <v>0</v>
      </c>
    </row>
    <row r="478" spans="1:10" ht="15.75">
      <c r="A478" s="22"/>
      <c r="B478" s="32" t="s">
        <v>704</v>
      </c>
      <c r="C478" s="128" t="s">
        <v>709</v>
      </c>
      <c r="D478" s="128" t="s">
        <v>6</v>
      </c>
      <c r="E478" s="129" t="s">
        <v>7</v>
      </c>
      <c r="F478" s="169">
        <v>2000</v>
      </c>
      <c r="G478" s="14">
        <v>0</v>
      </c>
      <c r="H478" s="14">
        <v>0</v>
      </c>
      <c r="I478" s="14">
        <v>0</v>
      </c>
      <c r="J478" s="14">
        <v>0</v>
      </c>
    </row>
    <row r="479" spans="1:10" ht="47.25">
      <c r="A479" s="22"/>
      <c r="B479" s="32" t="s">
        <v>704</v>
      </c>
      <c r="C479" s="128" t="s">
        <v>711</v>
      </c>
      <c r="D479" s="128"/>
      <c r="E479" s="129" t="s">
        <v>712</v>
      </c>
      <c r="F479" s="169">
        <f>F480</f>
        <v>380.8</v>
      </c>
      <c r="G479" s="14">
        <v>0</v>
      </c>
      <c r="H479" s="14">
        <v>0</v>
      </c>
      <c r="I479" s="14">
        <v>0</v>
      </c>
      <c r="J479" s="14">
        <v>0</v>
      </c>
    </row>
    <row r="480" spans="1:10" ht="47.25">
      <c r="A480" s="22"/>
      <c r="B480" s="32" t="s">
        <v>704</v>
      </c>
      <c r="C480" s="128" t="s">
        <v>711</v>
      </c>
      <c r="D480" s="128" t="s">
        <v>1</v>
      </c>
      <c r="E480" s="129" t="s">
        <v>41</v>
      </c>
      <c r="F480" s="169">
        <v>380.8</v>
      </c>
      <c r="G480" s="14">
        <v>0</v>
      </c>
      <c r="H480" s="14">
        <v>0</v>
      </c>
      <c r="I480" s="14">
        <v>0</v>
      </c>
      <c r="J480" s="14">
        <v>0</v>
      </c>
    </row>
    <row r="481" spans="1:10" ht="63">
      <c r="A481" s="22"/>
      <c r="B481" s="32" t="s">
        <v>704</v>
      </c>
      <c r="C481" s="128" t="s">
        <v>713</v>
      </c>
      <c r="D481" s="128"/>
      <c r="E481" s="129" t="s">
        <v>714</v>
      </c>
      <c r="F481" s="169">
        <f>F482</f>
        <v>500</v>
      </c>
      <c r="G481" s="14">
        <v>0</v>
      </c>
      <c r="H481" s="14">
        <v>0</v>
      </c>
      <c r="I481" s="14">
        <v>0</v>
      </c>
      <c r="J481" s="14">
        <v>0</v>
      </c>
    </row>
    <row r="482" spans="1:10" ht="15.75">
      <c r="A482" s="22"/>
      <c r="B482" s="32" t="s">
        <v>704</v>
      </c>
      <c r="C482" s="128" t="s">
        <v>713</v>
      </c>
      <c r="D482" s="128" t="s">
        <v>6</v>
      </c>
      <c r="E482" s="129" t="s">
        <v>7</v>
      </c>
      <c r="F482" s="169">
        <v>500</v>
      </c>
      <c r="G482" s="14">
        <v>0</v>
      </c>
      <c r="H482" s="14">
        <v>0</v>
      </c>
      <c r="I482" s="14">
        <v>0</v>
      </c>
      <c r="J482" s="14">
        <v>0</v>
      </c>
    </row>
    <row r="483" spans="1:10" ht="94.5">
      <c r="A483" s="22"/>
      <c r="B483" s="32" t="s">
        <v>704</v>
      </c>
      <c r="C483" s="128" t="s">
        <v>715</v>
      </c>
      <c r="D483" s="128"/>
      <c r="E483" s="129" t="s">
        <v>716</v>
      </c>
      <c r="F483" s="169">
        <f>F484</f>
        <v>197</v>
      </c>
      <c r="G483" s="14">
        <v>0</v>
      </c>
      <c r="H483" s="14">
        <v>0</v>
      </c>
      <c r="I483" s="14">
        <v>0</v>
      </c>
      <c r="J483" s="14">
        <v>0</v>
      </c>
    </row>
    <row r="484" spans="1:10" ht="47.25">
      <c r="A484" s="22"/>
      <c r="B484" s="32" t="s">
        <v>704</v>
      </c>
      <c r="C484" s="128" t="s">
        <v>715</v>
      </c>
      <c r="D484" s="128" t="s">
        <v>1</v>
      </c>
      <c r="E484" s="129" t="s">
        <v>41</v>
      </c>
      <c r="F484" s="169">
        <v>197</v>
      </c>
      <c r="G484" s="14">
        <v>0</v>
      </c>
      <c r="H484" s="14">
        <v>0</v>
      </c>
      <c r="I484" s="14">
        <v>0</v>
      </c>
      <c r="J484" s="14">
        <v>0</v>
      </c>
    </row>
    <row r="485" spans="1:10" ht="63">
      <c r="A485" s="22"/>
      <c r="B485" s="32" t="s">
        <v>704</v>
      </c>
      <c r="C485" s="32" t="s">
        <v>717</v>
      </c>
      <c r="D485" s="32"/>
      <c r="E485" s="127" t="s">
        <v>418</v>
      </c>
      <c r="F485" s="169">
        <f>F486</f>
        <v>440.9</v>
      </c>
      <c r="G485" s="14">
        <v>0</v>
      </c>
      <c r="H485" s="14">
        <v>0</v>
      </c>
      <c r="I485" s="14">
        <v>0</v>
      </c>
      <c r="J485" s="14">
        <v>0</v>
      </c>
    </row>
    <row r="486" spans="1:10" ht="47.25">
      <c r="A486" s="22"/>
      <c r="B486" s="32" t="s">
        <v>704</v>
      </c>
      <c r="C486" s="32" t="s">
        <v>717</v>
      </c>
      <c r="D486" s="32" t="s">
        <v>1</v>
      </c>
      <c r="E486" s="129" t="s">
        <v>41</v>
      </c>
      <c r="F486" s="169">
        <v>440.9</v>
      </c>
      <c r="G486" s="14">
        <v>0</v>
      </c>
      <c r="H486" s="14">
        <v>0</v>
      </c>
      <c r="I486" s="14">
        <v>0</v>
      </c>
      <c r="J486" s="14">
        <v>0</v>
      </c>
    </row>
    <row r="487" spans="1:10" ht="78.75">
      <c r="A487" s="22"/>
      <c r="B487" s="32" t="s">
        <v>704</v>
      </c>
      <c r="C487" s="32" t="s">
        <v>718</v>
      </c>
      <c r="D487" s="32"/>
      <c r="E487" s="127" t="s">
        <v>597</v>
      </c>
      <c r="F487" s="169">
        <f>F488</f>
        <v>330</v>
      </c>
      <c r="G487" s="14">
        <v>0</v>
      </c>
      <c r="H487" s="14">
        <v>0</v>
      </c>
      <c r="I487" s="14">
        <v>0</v>
      </c>
      <c r="J487" s="14">
        <v>0</v>
      </c>
    </row>
    <row r="488" spans="1:10" ht="47.25">
      <c r="A488" s="22"/>
      <c r="B488" s="32" t="s">
        <v>704</v>
      </c>
      <c r="C488" s="32" t="s">
        <v>718</v>
      </c>
      <c r="D488" s="128" t="s">
        <v>1</v>
      </c>
      <c r="E488" s="129" t="s">
        <v>41</v>
      </c>
      <c r="F488" s="169">
        <v>330</v>
      </c>
      <c r="G488" s="14">
        <v>0</v>
      </c>
      <c r="H488" s="14">
        <v>0</v>
      </c>
      <c r="I488" s="14">
        <v>0</v>
      </c>
      <c r="J488" s="14">
        <v>0</v>
      </c>
    </row>
    <row r="489" spans="1:10" ht="63">
      <c r="A489" s="22"/>
      <c r="B489" s="149" t="s">
        <v>645</v>
      </c>
      <c r="C489" s="149" t="s">
        <v>486</v>
      </c>
      <c r="D489" s="150"/>
      <c r="E489" s="138" t="s">
        <v>487</v>
      </c>
      <c r="F489" s="169">
        <f>F490</f>
        <v>3000</v>
      </c>
      <c r="G489" s="169">
        <f>G490</f>
        <v>3000</v>
      </c>
      <c r="H489" s="169">
        <f>H490</f>
        <v>0</v>
      </c>
      <c r="I489" s="39">
        <f>H489/G489*100</f>
        <v>0</v>
      </c>
      <c r="J489" s="38">
        <f t="shared" si="79"/>
        <v>-3000</v>
      </c>
    </row>
    <row r="490" spans="1:10" ht="47.25">
      <c r="A490" s="22"/>
      <c r="B490" s="149" t="s">
        <v>645</v>
      </c>
      <c r="C490" s="149" t="s">
        <v>486</v>
      </c>
      <c r="D490" s="149" t="s">
        <v>396</v>
      </c>
      <c r="E490" s="138" t="s">
        <v>188</v>
      </c>
      <c r="F490" s="169">
        <v>3000</v>
      </c>
      <c r="G490" s="14">
        <v>3000</v>
      </c>
      <c r="H490" s="14">
        <v>0</v>
      </c>
      <c r="I490" s="39">
        <f>H490/G490*100</f>
        <v>0</v>
      </c>
      <c r="J490" s="38">
        <f t="shared" si="79"/>
        <v>-3000</v>
      </c>
    </row>
    <row r="491" spans="1:10" ht="78.75">
      <c r="A491" s="22"/>
      <c r="B491" s="149" t="s">
        <v>645</v>
      </c>
      <c r="C491" s="149" t="s">
        <v>490</v>
      </c>
      <c r="D491" s="150"/>
      <c r="E491" s="138" t="s">
        <v>491</v>
      </c>
      <c r="F491" s="169">
        <f aca="true" t="shared" si="84" ref="F491:H492">F492</f>
        <v>9498</v>
      </c>
      <c r="G491" s="169">
        <f t="shared" si="84"/>
        <v>0</v>
      </c>
      <c r="H491" s="169">
        <f t="shared" si="84"/>
        <v>0</v>
      </c>
      <c r="I491" s="39">
        <v>0</v>
      </c>
      <c r="J491" s="38">
        <f t="shared" si="79"/>
        <v>0</v>
      </c>
    </row>
    <row r="492" spans="1:10" ht="47.25">
      <c r="A492" s="22"/>
      <c r="B492" s="149" t="s">
        <v>645</v>
      </c>
      <c r="C492" s="149" t="s">
        <v>492</v>
      </c>
      <c r="D492" s="150"/>
      <c r="E492" s="138" t="s">
        <v>278</v>
      </c>
      <c r="F492" s="169">
        <f t="shared" si="84"/>
        <v>9498</v>
      </c>
      <c r="G492" s="169">
        <f t="shared" si="84"/>
        <v>0</v>
      </c>
      <c r="H492" s="169">
        <f t="shared" si="84"/>
        <v>0</v>
      </c>
      <c r="I492" s="39">
        <v>0</v>
      </c>
      <c r="J492" s="38">
        <f t="shared" si="79"/>
        <v>0</v>
      </c>
    </row>
    <row r="493" spans="1:10" ht="47.25">
      <c r="A493" s="22"/>
      <c r="B493" s="149" t="s">
        <v>645</v>
      </c>
      <c r="C493" s="149" t="s">
        <v>492</v>
      </c>
      <c r="D493" s="21" t="s">
        <v>1</v>
      </c>
      <c r="E493" s="116" t="s">
        <v>41</v>
      </c>
      <c r="F493" s="169">
        <v>9498</v>
      </c>
      <c r="G493" s="14">
        <v>0</v>
      </c>
      <c r="H493" s="14">
        <v>0</v>
      </c>
      <c r="I493" s="39">
        <v>0</v>
      </c>
      <c r="J493" s="38">
        <f t="shared" si="79"/>
        <v>0</v>
      </c>
    </row>
    <row r="494" spans="1:10" ht="15.75">
      <c r="A494" s="22"/>
      <c r="B494" s="149" t="s">
        <v>645</v>
      </c>
      <c r="C494" s="149" t="s">
        <v>56</v>
      </c>
      <c r="D494" s="150"/>
      <c r="E494" s="138" t="s">
        <v>9</v>
      </c>
      <c r="F494" s="169">
        <f aca="true" t="shared" si="85" ref="F494:H496">F495</f>
        <v>78.5</v>
      </c>
      <c r="G494" s="169">
        <f t="shared" si="85"/>
        <v>0</v>
      </c>
      <c r="H494" s="169">
        <f t="shared" si="85"/>
        <v>0</v>
      </c>
      <c r="I494" s="39">
        <v>0</v>
      </c>
      <c r="J494" s="38">
        <f t="shared" si="79"/>
        <v>0</v>
      </c>
    </row>
    <row r="495" spans="1:10" ht="15.75">
      <c r="A495" s="22"/>
      <c r="B495" s="149" t="s">
        <v>645</v>
      </c>
      <c r="C495" s="149" t="s">
        <v>91</v>
      </c>
      <c r="D495" s="150"/>
      <c r="E495" s="138" t="s">
        <v>17</v>
      </c>
      <c r="F495" s="169">
        <f t="shared" si="85"/>
        <v>78.5</v>
      </c>
      <c r="G495" s="169">
        <f t="shared" si="85"/>
        <v>0</v>
      </c>
      <c r="H495" s="169">
        <f t="shared" si="85"/>
        <v>0</v>
      </c>
      <c r="I495" s="39">
        <v>0</v>
      </c>
      <c r="J495" s="38">
        <f t="shared" si="79"/>
        <v>0</v>
      </c>
    </row>
    <row r="496" spans="1:10" ht="47.25">
      <c r="A496" s="22"/>
      <c r="B496" s="149" t="s">
        <v>645</v>
      </c>
      <c r="C496" s="149" t="s">
        <v>625</v>
      </c>
      <c r="D496" s="150"/>
      <c r="E496" s="138" t="s">
        <v>604</v>
      </c>
      <c r="F496" s="169">
        <f t="shared" si="85"/>
        <v>78.5</v>
      </c>
      <c r="G496" s="169">
        <f t="shared" si="85"/>
        <v>0</v>
      </c>
      <c r="H496" s="169">
        <f t="shared" si="85"/>
        <v>0</v>
      </c>
      <c r="I496" s="39">
        <v>0</v>
      </c>
      <c r="J496" s="38">
        <f t="shared" si="79"/>
        <v>0</v>
      </c>
    </row>
    <row r="497" spans="1:10" ht="47.25">
      <c r="A497" s="22"/>
      <c r="B497" s="149" t="s">
        <v>645</v>
      </c>
      <c r="C497" s="149" t="s">
        <v>625</v>
      </c>
      <c r="D497" s="21" t="s">
        <v>1</v>
      </c>
      <c r="E497" s="116" t="s">
        <v>41</v>
      </c>
      <c r="F497" s="169">
        <v>78.5</v>
      </c>
      <c r="G497" s="169">
        <v>0</v>
      </c>
      <c r="H497" s="169">
        <v>0</v>
      </c>
      <c r="I497" s="39">
        <v>0</v>
      </c>
      <c r="J497" s="38">
        <f t="shared" si="79"/>
        <v>0</v>
      </c>
    </row>
    <row r="498" spans="1:10" ht="15.75">
      <c r="A498" s="22"/>
      <c r="B498" s="170" t="s">
        <v>646</v>
      </c>
      <c r="C498" s="23"/>
      <c r="D498" s="162"/>
      <c r="E498" s="116" t="s">
        <v>197</v>
      </c>
      <c r="F498" s="14">
        <f>F499+F516+F521</f>
        <v>25960.5</v>
      </c>
      <c r="G498" s="14">
        <f>G499+G516+G521</f>
        <v>878.6</v>
      </c>
      <c r="H498" s="14">
        <f>H499+H516+H521</f>
        <v>823</v>
      </c>
      <c r="I498" s="39">
        <f aca="true" t="shared" si="86" ref="I498:I504">H498/G498*100</f>
        <v>93.67175051217846</v>
      </c>
      <c r="J498" s="38">
        <f t="shared" si="79"/>
        <v>-55.60000000000002</v>
      </c>
    </row>
    <row r="499" spans="1:10" ht="63">
      <c r="A499" s="22"/>
      <c r="B499" s="170" t="s">
        <v>646</v>
      </c>
      <c r="C499" s="149" t="s">
        <v>24</v>
      </c>
      <c r="D499" s="150"/>
      <c r="E499" s="138" t="s">
        <v>289</v>
      </c>
      <c r="F499" s="14">
        <f>F500+F507+F513+F510</f>
        <v>24819.9</v>
      </c>
      <c r="G499" s="14">
        <f>G500+G507+G513+G510</f>
        <v>878.6</v>
      </c>
      <c r="H499" s="14">
        <f>H500+H507+H513+H510</f>
        <v>823</v>
      </c>
      <c r="I499" s="39">
        <f t="shared" si="86"/>
        <v>93.67175051217846</v>
      </c>
      <c r="J499" s="38">
        <f aca="true" t="shared" si="87" ref="J499:J640">H499-G499</f>
        <v>-55.60000000000002</v>
      </c>
    </row>
    <row r="500" spans="1:10" ht="47.25">
      <c r="A500" s="22"/>
      <c r="B500" s="170" t="s">
        <v>646</v>
      </c>
      <c r="C500" s="149" t="s">
        <v>290</v>
      </c>
      <c r="D500" s="150"/>
      <c r="E500" s="138" t="s">
        <v>291</v>
      </c>
      <c r="F500" s="14">
        <f>F501+F503+F505</f>
        <v>9239.5</v>
      </c>
      <c r="G500" s="14">
        <f>G501+G503+G505</f>
        <v>878.6</v>
      </c>
      <c r="H500" s="14">
        <f>H501+H503+H505</f>
        <v>823</v>
      </c>
      <c r="I500" s="39">
        <f t="shared" si="86"/>
        <v>93.67175051217846</v>
      </c>
      <c r="J500" s="38">
        <f t="shared" si="87"/>
        <v>-55.60000000000002</v>
      </c>
    </row>
    <row r="501" spans="1:10" ht="47.25">
      <c r="A501" s="22"/>
      <c r="B501" s="170" t="s">
        <v>646</v>
      </c>
      <c r="C501" s="149" t="s">
        <v>292</v>
      </c>
      <c r="D501" s="150"/>
      <c r="E501" s="138" t="s">
        <v>293</v>
      </c>
      <c r="F501" s="14">
        <f>F502</f>
        <v>2614.8</v>
      </c>
      <c r="G501" s="14">
        <f>G502</f>
        <v>273</v>
      </c>
      <c r="H501" s="14">
        <f>H502</f>
        <v>273</v>
      </c>
      <c r="I501" s="39">
        <f t="shared" si="86"/>
        <v>100</v>
      </c>
      <c r="J501" s="38">
        <f t="shared" si="87"/>
        <v>0</v>
      </c>
    </row>
    <row r="502" spans="1:10" ht="47.25">
      <c r="A502" s="22"/>
      <c r="B502" s="170" t="s">
        <v>646</v>
      </c>
      <c r="C502" s="149" t="s">
        <v>292</v>
      </c>
      <c r="D502" s="21" t="s">
        <v>1</v>
      </c>
      <c r="E502" s="116" t="s">
        <v>41</v>
      </c>
      <c r="F502" s="14">
        <v>2614.8</v>
      </c>
      <c r="G502" s="14">
        <v>273</v>
      </c>
      <c r="H502" s="14">
        <v>273</v>
      </c>
      <c r="I502" s="39">
        <f t="shared" si="86"/>
        <v>100</v>
      </c>
      <c r="J502" s="38">
        <f t="shared" si="87"/>
        <v>0</v>
      </c>
    </row>
    <row r="503" spans="1:10" ht="63">
      <c r="A503" s="22"/>
      <c r="B503" s="170" t="s">
        <v>646</v>
      </c>
      <c r="C503" s="149" t="s">
        <v>294</v>
      </c>
      <c r="D503" s="150"/>
      <c r="E503" s="138" t="s">
        <v>295</v>
      </c>
      <c r="F503" s="14">
        <f>F504</f>
        <v>6068.9</v>
      </c>
      <c r="G503" s="14">
        <f>G504</f>
        <v>550</v>
      </c>
      <c r="H503" s="14">
        <f>H504</f>
        <v>550</v>
      </c>
      <c r="I503" s="39">
        <f t="shared" si="86"/>
        <v>100</v>
      </c>
      <c r="J503" s="38">
        <f t="shared" si="87"/>
        <v>0</v>
      </c>
    </row>
    <row r="504" spans="1:10" ht="15.75">
      <c r="A504" s="22"/>
      <c r="B504" s="170" t="s">
        <v>646</v>
      </c>
      <c r="C504" s="149" t="s">
        <v>294</v>
      </c>
      <c r="D504" s="149" t="s">
        <v>6</v>
      </c>
      <c r="E504" s="138" t="s">
        <v>7</v>
      </c>
      <c r="F504" s="14">
        <v>6068.9</v>
      </c>
      <c r="G504" s="14">
        <v>550</v>
      </c>
      <c r="H504" s="14">
        <v>550</v>
      </c>
      <c r="I504" s="39">
        <f t="shared" si="86"/>
        <v>100</v>
      </c>
      <c r="J504" s="38">
        <f t="shared" si="87"/>
        <v>0</v>
      </c>
    </row>
    <row r="505" spans="1:10" ht="63">
      <c r="A505" s="22"/>
      <c r="B505" s="170" t="s">
        <v>646</v>
      </c>
      <c r="C505" s="149" t="s">
        <v>300</v>
      </c>
      <c r="D505" s="150"/>
      <c r="E505" s="138" t="s">
        <v>301</v>
      </c>
      <c r="F505" s="14">
        <f>F506</f>
        <v>555.8</v>
      </c>
      <c r="G505" s="14">
        <f>G506</f>
        <v>55.6</v>
      </c>
      <c r="H505" s="14">
        <f>H506</f>
        <v>0</v>
      </c>
      <c r="I505" s="39">
        <v>0</v>
      </c>
      <c r="J505" s="38">
        <f t="shared" si="87"/>
        <v>-55.6</v>
      </c>
    </row>
    <row r="506" spans="1:10" ht="47.25">
      <c r="A506" s="22"/>
      <c r="B506" s="170" t="s">
        <v>646</v>
      </c>
      <c r="C506" s="149" t="s">
        <v>300</v>
      </c>
      <c r="D506" s="21" t="s">
        <v>1</v>
      </c>
      <c r="E506" s="116" t="s">
        <v>41</v>
      </c>
      <c r="F506" s="14">
        <v>555.8</v>
      </c>
      <c r="G506" s="14">
        <v>55.6</v>
      </c>
      <c r="H506" s="14">
        <v>0</v>
      </c>
      <c r="I506" s="39">
        <v>0</v>
      </c>
      <c r="J506" s="38">
        <f t="shared" si="87"/>
        <v>-55.6</v>
      </c>
    </row>
    <row r="507" spans="1:10" ht="63">
      <c r="A507" s="22"/>
      <c r="B507" s="170" t="s">
        <v>646</v>
      </c>
      <c r="C507" s="149" t="s">
        <v>302</v>
      </c>
      <c r="D507" s="150"/>
      <c r="E507" s="138" t="s">
        <v>303</v>
      </c>
      <c r="F507" s="14">
        <f aca="true" t="shared" si="88" ref="F507:H508">F508</f>
        <v>5266.7</v>
      </c>
      <c r="G507" s="14">
        <f t="shared" si="88"/>
        <v>0</v>
      </c>
      <c r="H507" s="14">
        <f t="shared" si="88"/>
        <v>0</v>
      </c>
      <c r="I507" s="39">
        <v>0</v>
      </c>
      <c r="J507" s="38">
        <f t="shared" si="87"/>
        <v>0</v>
      </c>
    </row>
    <row r="508" spans="1:10" ht="63">
      <c r="A508" s="22"/>
      <c r="B508" s="170" t="s">
        <v>646</v>
      </c>
      <c r="C508" s="149" t="s">
        <v>659</v>
      </c>
      <c r="D508" s="150"/>
      <c r="E508" s="138" t="s">
        <v>307</v>
      </c>
      <c r="F508" s="14">
        <f t="shared" si="88"/>
        <v>5266.7</v>
      </c>
      <c r="G508" s="14">
        <f t="shared" si="88"/>
        <v>0</v>
      </c>
      <c r="H508" s="14">
        <f t="shared" si="88"/>
        <v>0</v>
      </c>
      <c r="I508" s="39">
        <v>0</v>
      </c>
      <c r="J508" s="38">
        <f t="shared" si="87"/>
        <v>0</v>
      </c>
    </row>
    <row r="509" spans="1:10" ht="47.25">
      <c r="A509" s="22"/>
      <c r="B509" s="170" t="s">
        <v>646</v>
      </c>
      <c r="C509" s="149" t="s">
        <v>659</v>
      </c>
      <c r="D509" s="21" t="s">
        <v>1</v>
      </c>
      <c r="E509" s="116" t="s">
        <v>41</v>
      </c>
      <c r="F509" s="14">
        <v>5266.7</v>
      </c>
      <c r="G509" s="14">
        <v>0</v>
      </c>
      <c r="H509" s="14">
        <v>0</v>
      </c>
      <c r="I509" s="39">
        <v>0</v>
      </c>
      <c r="J509" s="38">
        <f t="shared" si="87"/>
        <v>0</v>
      </c>
    </row>
    <row r="510" spans="1:10" ht="31.5">
      <c r="A510" s="22"/>
      <c r="B510" s="32" t="s">
        <v>719</v>
      </c>
      <c r="C510" s="32" t="s">
        <v>720</v>
      </c>
      <c r="D510" s="32"/>
      <c r="E510" s="127" t="s">
        <v>721</v>
      </c>
      <c r="F510" s="14">
        <f>F511</f>
        <v>116.7</v>
      </c>
      <c r="G510" s="14">
        <v>0</v>
      </c>
      <c r="H510" s="14">
        <v>0</v>
      </c>
      <c r="I510" s="14">
        <v>0</v>
      </c>
      <c r="J510" s="14">
        <v>0</v>
      </c>
    </row>
    <row r="511" spans="1:10" ht="31.5">
      <c r="A511" s="22"/>
      <c r="B511" s="32" t="s">
        <v>719</v>
      </c>
      <c r="C511" s="32" t="s">
        <v>722</v>
      </c>
      <c r="D511" s="32"/>
      <c r="E511" s="127" t="s">
        <v>723</v>
      </c>
      <c r="F511" s="14">
        <f>F512</f>
        <v>116.7</v>
      </c>
      <c r="G511" s="14">
        <v>0</v>
      </c>
      <c r="H511" s="14">
        <v>0</v>
      </c>
      <c r="I511" s="14">
        <v>0</v>
      </c>
      <c r="J511" s="14">
        <v>0</v>
      </c>
    </row>
    <row r="512" spans="1:10" ht="47.25">
      <c r="A512" s="22"/>
      <c r="B512" s="32" t="s">
        <v>719</v>
      </c>
      <c r="C512" s="32" t="s">
        <v>722</v>
      </c>
      <c r="D512" s="32" t="s">
        <v>1</v>
      </c>
      <c r="E512" s="127" t="s">
        <v>41</v>
      </c>
      <c r="F512" s="14">
        <v>116.7</v>
      </c>
      <c r="G512" s="14">
        <v>0</v>
      </c>
      <c r="H512" s="14">
        <v>0</v>
      </c>
      <c r="I512" s="14">
        <v>0</v>
      </c>
      <c r="J512" s="14">
        <v>0</v>
      </c>
    </row>
    <row r="513" spans="1:10" ht="47.25">
      <c r="A513" s="22"/>
      <c r="B513" s="170" t="s">
        <v>646</v>
      </c>
      <c r="C513" s="149" t="s">
        <v>308</v>
      </c>
      <c r="D513" s="150"/>
      <c r="E513" s="138" t="s">
        <v>309</v>
      </c>
      <c r="F513" s="14">
        <f aca="true" t="shared" si="89" ref="F513:H514">F514</f>
        <v>10197</v>
      </c>
      <c r="G513" s="14">
        <f t="shared" si="89"/>
        <v>0</v>
      </c>
      <c r="H513" s="14">
        <f t="shared" si="89"/>
        <v>0</v>
      </c>
      <c r="I513" s="39">
        <v>0</v>
      </c>
      <c r="J513" s="38">
        <f t="shared" si="87"/>
        <v>0</v>
      </c>
    </row>
    <row r="514" spans="1:10" ht="31.5">
      <c r="A514" s="22"/>
      <c r="B514" s="170" t="s">
        <v>646</v>
      </c>
      <c r="C514" s="149" t="s">
        <v>310</v>
      </c>
      <c r="D514" s="150"/>
      <c r="E514" s="138" t="s">
        <v>311</v>
      </c>
      <c r="F514" s="14">
        <f t="shared" si="89"/>
        <v>10197</v>
      </c>
      <c r="G514" s="14">
        <f t="shared" si="89"/>
        <v>0</v>
      </c>
      <c r="H514" s="14">
        <f t="shared" si="89"/>
        <v>0</v>
      </c>
      <c r="I514" s="39">
        <v>0</v>
      </c>
      <c r="J514" s="38">
        <f t="shared" si="87"/>
        <v>0</v>
      </c>
    </row>
    <row r="515" spans="1:10" ht="47.25">
      <c r="A515" s="22"/>
      <c r="B515" s="170" t="s">
        <v>646</v>
      </c>
      <c r="C515" s="149" t="s">
        <v>310</v>
      </c>
      <c r="D515" s="21" t="s">
        <v>1</v>
      </c>
      <c r="E515" s="116" t="s">
        <v>41</v>
      </c>
      <c r="F515" s="14">
        <v>10197</v>
      </c>
      <c r="G515" s="14">
        <v>0</v>
      </c>
      <c r="H515" s="14">
        <v>0</v>
      </c>
      <c r="I515" s="39">
        <v>0</v>
      </c>
      <c r="J515" s="38">
        <f t="shared" si="87"/>
        <v>0</v>
      </c>
    </row>
    <row r="516" spans="1:10" ht="63">
      <c r="A516" s="22"/>
      <c r="B516" s="170" t="s">
        <v>646</v>
      </c>
      <c r="C516" s="149" t="s">
        <v>55</v>
      </c>
      <c r="D516" s="150"/>
      <c r="E516" s="138" t="s">
        <v>340</v>
      </c>
      <c r="F516" s="14">
        <f aca="true" t="shared" si="90" ref="F516:H517">F517</f>
        <v>640.6</v>
      </c>
      <c r="G516" s="14">
        <f t="shared" si="90"/>
        <v>0</v>
      </c>
      <c r="H516" s="14">
        <f t="shared" si="90"/>
        <v>0</v>
      </c>
      <c r="I516" s="39">
        <v>0</v>
      </c>
      <c r="J516" s="38">
        <f t="shared" si="87"/>
        <v>0</v>
      </c>
    </row>
    <row r="517" spans="1:10" ht="94.5">
      <c r="A517" s="22"/>
      <c r="B517" s="170" t="s">
        <v>646</v>
      </c>
      <c r="C517" s="149" t="s">
        <v>382</v>
      </c>
      <c r="D517" s="150"/>
      <c r="E517" s="138" t="s">
        <v>383</v>
      </c>
      <c r="F517" s="14">
        <f t="shared" si="90"/>
        <v>640.6</v>
      </c>
      <c r="G517" s="14">
        <f t="shared" si="90"/>
        <v>0</v>
      </c>
      <c r="H517" s="14">
        <f t="shared" si="90"/>
        <v>0</v>
      </c>
      <c r="I517" s="39">
        <v>0</v>
      </c>
      <c r="J517" s="38">
        <f t="shared" si="87"/>
        <v>0</v>
      </c>
    </row>
    <row r="518" spans="1:10" ht="63">
      <c r="A518" s="22"/>
      <c r="B518" s="170" t="s">
        <v>646</v>
      </c>
      <c r="C518" s="149" t="s">
        <v>384</v>
      </c>
      <c r="D518" s="150"/>
      <c r="E518" s="138" t="s">
        <v>385</v>
      </c>
      <c r="F518" s="14">
        <f>F520</f>
        <v>640.6</v>
      </c>
      <c r="G518" s="14">
        <f>G520</f>
        <v>0</v>
      </c>
      <c r="H518" s="14">
        <f>H520</f>
        <v>0</v>
      </c>
      <c r="I518" s="39">
        <v>0</v>
      </c>
      <c r="J518" s="38">
        <f t="shared" si="87"/>
        <v>0</v>
      </c>
    </row>
    <row r="519" spans="1:10" ht="47.25">
      <c r="A519" s="22"/>
      <c r="B519" s="170" t="s">
        <v>646</v>
      </c>
      <c r="C519" s="149" t="s">
        <v>386</v>
      </c>
      <c r="D519" s="150"/>
      <c r="E519" s="130" t="s">
        <v>387</v>
      </c>
      <c r="F519" s="14">
        <f>F520</f>
        <v>640.6</v>
      </c>
      <c r="G519" s="14">
        <f>G521</f>
        <v>0</v>
      </c>
      <c r="H519" s="14">
        <f>H521</f>
        <v>0</v>
      </c>
      <c r="I519" s="39">
        <v>0</v>
      </c>
      <c r="J519" s="38">
        <f>H519-G519</f>
        <v>0</v>
      </c>
    </row>
    <row r="520" spans="1:10" ht="47.25">
      <c r="A520" s="22"/>
      <c r="B520" s="170" t="s">
        <v>646</v>
      </c>
      <c r="C520" s="149" t="s">
        <v>386</v>
      </c>
      <c r="D520" s="21" t="s">
        <v>1</v>
      </c>
      <c r="E520" s="116" t="s">
        <v>41</v>
      </c>
      <c r="F520" s="14">
        <v>640.6</v>
      </c>
      <c r="G520" s="14">
        <v>0</v>
      </c>
      <c r="H520" s="14">
        <v>0</v>
      </c>
      <c r="I520" s="39">
        <v>0</v>
      </c>
      <c r="J520" s="38">
        <f t="shared" si="87"/>
        <v>0</v>
      </c>
    </row>
    <row r="521" spans="1:10" ht="63">
      <c r="A521" s="22"/>
      <c r="B521" s="170" t="s">
        <v>646</v>
      </c>
      <c r="C521" s="149" t="s">
        <v>101</v>
      </c>
      <c r="D521" s="150"/>
      <c r="E521" s="138" t="s">
        <v>415</v>
      </c>
      <c r="F521" s="14">
        <f aca="true" t="shared" si="91" ref="F521:H523">F522</f>
        <v>500</v>
      </c>
      <c r="G521" s="14">
        <f t="shared" si="91"/>
        <v>0</v>
      </c>
      <c r="H521" s="14">
        <f t="shared" si="91"/>
        <v>0</v>
      </c>
      <c r="I521" s="39">
        <v>0</v>
      </c>
      <c r="J521" s="38">
        <f t="shared" si="87"/>
        <v>0</v>
      </c>
    </row>
    <row r="522" spans="1:10" ht="141.75">
      <c r="A522" s="22"/>
      <c r="B522" s="170" t="s">
        <v>646</v>
      </c>
      <c r="C522" s="149" t="s">
        <v>102</v>
      </c>
      <c r="D522" s="150"/>
      <c r="E522" s="166" t="s">
        <v>416</v>
      </c>
      <c r="F522" s="14">
        <f t="shared" si="91"/>
        <v>500</v>
      </c>
      <c r="G522" s="14">
        <f t="shared" si="91"/>
        <v>0</v>
      </c>
      <c r="H522" s="14">
        <f t="shared" si="91"/>
        <v>0</v>
      </c>
      <c r="I522" s="39">
        <v>0</v>
      </c>
      <c r="J522" s="38">
        <f t="shared" si="87"/>
        <v>0</v>
      </c>
    </row>
    <row r="523" spans="1:10" ht="94.5">
      <c r="A523" s="22"/>
      <c r="B523" s="170" t="s">
        <v>646</v>
      </c>
      <c r="C523" s="149" t="s">
        <v>103</v>
      </c>
      <c r="D523" s="150"/>
      <c r="E523" s="138" t="s">
        <v>417</v>
      </c>
      <c r="F523" s="14">
        <f>F524</f>
        <v>500</v>
      </c>
      <c r="G523" s="14">
        <f t="shared" si="91"/>
        <v>0</v>
      </c>
      <c r="H523" s="14">
        <f t="shared" si="91"/>
        <v>0</v>
      </c>
      <c r="I523" s="39">
        <v>0</v>
      </c>
      <c r="J523" s="38">
        <f t="shared" si="87"/>
        <v>0</v>
      </c>
    </row>
    <row r="524" spans="1:10" ht="63">
      <c r="A524" s="22"/>
      <c r="B524" s="170" t="s">
        <v>646</v>
      </c>
      <c r="C524" s="149" t="s">
        <v>216</v>
      </c>
      <c r="D524" s="150"/>
      <c r="E524" s="138" t="s">
        <v>419</v>
      </c>
      <c r="F524" s="14">
        <f>F525</f>
        <v>500</v>
      </c>
      <c r="G524" s="14">
        <f>G525</f>
        <v>0</v>
      </c>
      <c r="H524" s="14">
        <f>H525</f>
        <v>0</v>
      </c>
      <c r="I524" s="39">
        <v>0</v>
      </c>
      <c r="J524" s="38">
        <f t="shared" si="87"/>
        <v>0</v>
      </c>
    </row>
    <row r="525" spans="1:10" ht="47.25">
      <c r="A525" s="22"/>
      <c r="B525" s="170" t="s">
        <v>646</v>
      </c>
      <c r="C525" s="149" t="s">
        <v>216</v>
      </c>
      <c r="D525" s="21" t="s">
        <v>1</v>
      </c>
      <c r="E525" s="116" t="s">
        <v>41</v>
      </c>
      <c r="F525" s="14">
        <v>500</v>
      </c>
      <c r="G525" s="14">
        <v>0</v>
      </c>
      <c r="H525" s="14">
        <v>0</v>
      </c>
      <c r="I525" s="39">
        <v>0</v>
      </c>
      <c r="J525" s="38">
        <f t="shared" si="87"/>
        <v>0</v>
      </c>
    </row>
    <row r="526" spans="1:10" ht="15.75">
      <c r="A526" s="22"/>
      <c r="B526" s="162" t="s">
        <v>647</v>
      </c>
      <c r="C526" s="151"/>
      <c r="D526" s="152"/>
      <c r="E526" s="165" t="s">
        <v>79</v>
      </c>
      <c r="F526" s="13">
        <f aca="true" t="shared" si="92" ref="F526:H528">F527</f>
        <v>5</v>
      </c>
      <c r="G526" s="13">
        <f t="shared" si="92"/>
        <v>0</v>
      </c>
      <c r="H526" s="13">
        <f t="shared" si="92"/>
        <v>0</v>
      </c>
      <c r="I526" s="39">
        <v>0</v>
      </c>
      <c r="J526" s="38">
        <f t="shared" si="87"/>
        <v>0</v>
      </c>
    </row>
    <row r="527" spans="1:10" ht="31.5">
      <c r="A527" s="22"/>
      <c r="B527" s="162" t="s">
        <v>648</v>
      </c>
      <c r="C527" s="162"/>
      <c r="D527" s="162"/>
      <c r="E527" s="183" t="s">
        <v>80</v>
      </c>
      <c r="F527" s="13">
        <f t="shared" si="92"/>
        <v>5</v>
      </c>
      <c r="G527" s="13">
        <f t="shared" si="92"/>
        <v>0</v>
      </c>
      <c r="H527" s="13">
        <f t="shared" si="92"/>
        <v>0</v>
      </c>
      <c r="I527" s="39">
        <v>0</v>
      </c>
      <c r="J527" s="38">
        <f t="shared" si="87"/>
        <v>0</v>
      </c>
    </row>
    <row r="528" spans="1:10" ht="63">
      <c r="A528" s="22"/>
      <c r="B528" s="162" t="s">
        <v>648</v>
      </c>
      <c r="C528" s="149" t="s">
        <v>101</v>
      </c>
      <c r="D528" s="162"/>
      <c r="E528" s="138" t="s">
        <v>415</v>
      </c>
      <c r="F528" s="14">
        <f>F529</f>
        <v>5</v>
      </c>
      <c r="G528" s="14">
        <f t="shared" si="92"/>
        <v>0</v>
      </c>
      <c r="H528" s="14">
        <f t="shared" si="92"/>
        <v>0</v>
      </c>
      <c r="I528" s="39">
        <v>0</v>
      </c>
      <c r="J528" s="38">
        <f t="shared" si="87"/>
        <v>0</v>
      </c>
    </row>
    <row r="529" spans="1:10" ht="63">
      <c r="A529" s="22"/>
      <c r="B529" s="162" t="s">
        <v>648</v>
      </c>
      <c r="C529" s="149" t="s">
        <v>104</v>
      </c>
      <c r="D529" s="17"/>
      <c r="E529" s="138" t="s">
        <v>422</v>
      </c>
      <c r="F529" s="14">
        <f aca="true" t="shared" si="93" ref="F529:H531">F530</f>
        <v>5</v>
      </c>
      <c r="G529" s="14">
        <f t="shared" si="93"/>
        <v>0</v>
      </c>
      <c r="H529" s="14">
        <f t="shared" si="93"/>
        <v>0</v>
      </c>
      <c r="I529" s="39">
        <v>0</v>
      </c>
      <c r="J529" s="38">
        <f t="shared" si="87"/>
        <v>0</v>
      </c>
    </row>
    <row r="530" spans="1:10" ht="63">
      <c r="A530" s="22"/>
      <c r="B530" s="162" t="s">
        <v>648</v>
      </c>
      <c r="C530" s="149" t="s">
        <v>105</v>
      </c>
      <c r="D530" s="17"/>
      <c r="E530" s="138" t="s">
        <v>423</v>
      </c>
      <c r="F530" s="14">
        <f>F531</f>
        <v>5</v>
      </c>
      <c r="G530" s="14">
        <f t="shared" si="93"/>
        <v>0</v>
      </c>
      <c r="H530" s="14">
        <f t="shared" si="93"/>
        <v>0</v>
      </c>
      <c r="I530" s="39">
        <v>0</v>
      </c>
      <c r="J530" s="38">
        <f t="shared" si="87"/>
        <v>0</v>
      </c>
    </row>
    <row r="531" spans="1:10" ht="63">
      <c r="A531" s="22"/>
      <c r="B531" s="162" t="s">
        <v>648</v>
      </c>
      <c r="C531" s="149" t="s">
        <v>106</v>
      </c>
      <c r="D531" s="17"/>
      <c r="E531" s="138" t="s">
        <v>426</v>
      </c>
      <c r="F531" s="14">
        <f t="shared" si="93"/>
        <v>5</v>
      </c>
      <c r="G531" s="14">
        <f t="shared" si="93"/>
        <v>0</v>
      </c>
      <c r="H531" s="14">
        <f t="shared" si="93"/>
        <v>0</v>
      </c>
      <c r="I531" s="39">
        <v>0</v>
      </c>
      <c r="J531" s="38">
        <f t="shared" si="87"/>
        <v>0</v>
      </c>
    </row>
    <row r="532" spans="1:10" ht="47.25">
      <c r="A532" s="22"/>
      <c r="B532" s="162" t="s">
        <v>648</v>
      </c>
      <c r="C532" s="149" t="s">
        <v>106</v>
      </c>
      <c r="D532" s="21" t="s">
        <v>1</v>
      </c>
      <c r="E532" s="116" t="s">
        <v>41</v>
      </c>
      <c r="F532" s="38">
        <v>5</v>
      </c>
      <c r="G532" s="38">
        <v>0</v>
      </c>
      <c r="H532" s="38">
        <v>0</v>
      </c>
      <c r="I532" s="39">
        <v>0</v>
      </c>
      <c r="J532" s="38">
        <f t="shared" si="87"/>
        <v>0</v>
      </c>
    </row>
    <row r="533" spans="1:10" ht="15.75">
      <c r="A533" s="22"/>
      <c r="B533" s="149" t="s">
        <v>243</v>
      </c>
      <c r="C533" s="150"/>
      <c r="D533" s="162"/>
      <c r="E533" s="138" t="s">
        <v>244</v>
      </c>
      <c r="F533" s="38">
        <f>F534+F549+F576+F587+F604</f>
        <v>426517.39999999997</v>
      </c>
      <c r="G533" s="38">
        <f>G534+G549+G576+G587+G604</f>
        <v>232003.7</v>
      </c>
      <c r="H533" s="38">
        <f>H534+H549+H576+H587+H604</f>
        <v>217776.2</v>
      </c>
      <c r="I533" s="39">
        <f aca="true" t="shared" si="94" ref="I533:I587">H533/G533*100</f>
        <v>93.8675546984811</v>
      </c>
      <c r="J533" s="38">
        <f t="shared" si="87"/>
        <v>-14227.5</v>
      </c>
    </row>
    <row r="534" spans="1:10" ht="15.75">
      <c r="A534" s="22"/>
      <c r="B534" s="149" t="s">
        <v>245</v>
      </c>
      <c r="C534" s="184"/>
      <c r="D534" s="162"/>
      <c r="E534" s="138" t="s">
        <v>60</v>
      </c>
      <c r="F534" s="38">
        <f>F535</f>
        <v>164364.3</v>
      </c>
      <c r="G534" s="38">
        <f>G535</f>
        <v>89487.1</v>
      </c>
      <c r="H534" s="38">
        <f>H535</f>
        <v>87058.8</v>
      </c>
      <c r="I534" s="39">
        <f t="shared" si="94"/>
        <v>97.28642452375817</v>
      </c>
      <c r="J534" s="38">
        <f t="shared" si="87"/>
        <v>-2428.300000000003</v>
      </c>
    </row>
    <row r="535" spans="1:10" ht="47.25">
      <c r="A535" s="22"/>
      <c r="B535" s="149" t="s">
        <v>245</v>
      </c>
      <c r="C535" s="184" t="s">
        <v>116</v>
      </c>
      <c r="D535" s="162"/>
      <c r="E535" s="138" t="s">
        <v>246</v>
      </c>
      <c r="F535" s="38">
        <f aca="true" t="shared" si="95" ref="F535:H536">F536</f>
        <v>164364.3</v>
      </c>
      <c r="G535" s="38">
        <f t="shared" si="95"/>
        <v>89487.1</v>
      </c>
      <c r="H535" s="38">
        <f t="shared" si="95"/>
        <v>87058.8</v>
      </c>
      <c r="I535" s="39">
        <f t="shared" si="94"/>
        <v>97.28642452375817</v>
      </c>
      <c r="J535" s="38">
        <f t="shared" si="87"/>
        <v>-2428.300000000003</v>
      </c>
    </row>
    <row r="536" spans="1:10" ht="63">
      <c r="A536" s="22"/>
      <c r="B536" s="149" t="s">
        <v>245</v>
      </c>
      <c r="C536" s="184" t="s">
        <v>117</v>
      </c>
      <c r="D536" s="162"/>
      <c r="E536" s="138" t="s">
        <v>247</v>
      </c>
      <c r="F536" s="38">
        <f t="shared" si="95"/>
        <v>164364.3</v>
      </c>
      <c r="G536" s="38">
        <f t="shared" si="95"/>
        <v>89487.1</v>
      </c>
      <c r="H536" s="38">
        <f t="shared" si="95"/>
        <v>87058.8</v>
      </c>
      <c r="I536" s="39">
        <f t="shared" si="94"/>
        <v>97.28642452375817</v>
      </c>
      <c r="J536" s="38">
        <f t="shared" si="87"/>
        <v>-2428.300000000003</v>
      </c>
    </row>
    <row r="537" spans="1:10" ht="47.25">
      <c r="A537" s="22"/>
      <c r="B537" s="149" t="s">
        <v>245</v>
      </c>
      <c r="C537" s="184" t="s">
        <v>119</v>
      </c>
      <c r="D537" s="162"/>
      <c r="E537" s="138" t="s">
        <v>118</v>
      </c>
      <c r="F537" s="38">
        <f>F538+F540+F542+F545+F547</f>
        <v>164364.3</v>
      </c>
      <c r="G537" s="38">
        <f>G538+G540+G542+G545+G547</f>
        <v>89487.1</v>
      </c>
      <c r="H537" s="38">
        <f>H538+H540+H542+H545+H547</f>
        <v>87058.8</v>
      </c>
      <c r="I537" s="39">
        <f t="shared" si="94"/>
        <v>97.28642452375817</v>
      </c>
      <c r="J537" s="38">
        <f t="shared" si="87"/>
        <v>-2428.300000000003</v>
      </c>
    </row>
    <row r="538" spans="1:10" ht="31.5">
      <c r="A538" s="22"/>
      <c r="B538" s="149" t="s">
        <v>245</v>
      </c>
      <c r="C538" s="184" t="s">
        <v>121</v>
      </c>
      <c r="D538" s="162"/>
      <c r="E538" s="138" t="s">
        <v>14</v>
      </c>
      <c r="F538" s="38">
        <f>F539</f>
        <v>29567.8</v>
      </c>
      <c r="G538" s="38">
        <f>G539</f>
        <v>15375.2</v>
      </c>
      <c r="H538" s="38">
        <f>H539</f>
        <v>15375.2</v>
      </c>
      <c r="I538" s="39">
        <f t="shared" si="94"/>
        <v>100</v>
      </c>
      <c r="J538" s="38">
        <f t="shared" si="87"/>
        <v>0</v>
      </c>
    </row>
    <row r="539" spans="1:10" ht="47.25">
      <c r="A539" s="22"/>
      <c r="B539" s="149" t="s">
        <v>245</v>
      </c>
      <c r="C539" s="184" t="s">
        <v>121</v>
      </c>
      <c r="D539" s="162" t="s">
        <v>4</v>
      </c>
      <c r="E539" s="138" t="s">
        <v>13</v>
      </c>
      <c r="F539" s="38">
        <v>29567.8</v>
      </c>
      <c r="G539" s="38">
        <v>15375.2</v>
      </c>
      <c r="H539" s="38">
        <v>15375.2</v>
      </c>
      <c r="I539" s="39">
        <f t="shared" si="94"/>
        <v>100</v>
      </c>
      <c r="J539" s="38">
        <f t="shared" si="87"/>
        <v>0</v>
      </c>
    </row>
    <row r="540" spans="1:10" ht="78.75">
      <c r="A540" s="22"/>
      <c r="B540" s="149" t="s">
        <v>245</v>
      </c>
      <c r="C540" s="184" t="s">
        <v>210</v>
      </c>
      <c r="D540" s="162"/>
      <c r="E540" s="138" t="s">
        <v>248</v>
      </c>
      <c r="F540" s="38">
        <f>F541</f>
        <v>992.9</v>
      </c>
      <c r="G540" s="38">
        <f>G541</f>
        <v>574.9</v>
      </c>
      <c r="H540" s="38">
        <f>H541</f>
        <v>470</v>
      </c>
      <c r="I540" s="39">
        <f t="shared" si="94"/>
        <v>81.75334840841886</v>
      </c>
      <c r="J540" s="38">
        <f t="shared" si="87"/>
        <v>-104.89999999999998</v>
      </c>
    </row>
    <row r="541" spans="1:10" ht="47.25">
      <c r="A541" s="22"/>
      <c r="B541" s="149" t="s">
        <v>245</v>
      </c>
      <c r="C541" s="184" t="s">
        <v>210</v>
      </c>
      <c r="D541" s="162" t="s">
        <v>4</v>
      </c>
      <c r="E541" s="138" t="s">
        <v>13</v>
      </c>
      <c r="F541" s="38">
        <v>992.9</v>
      </c>
      <c r="G541" s="38">
        <v>574.9</v>
      </c>
      <c r="H541" s="38">
        <v>470</v>
      </c>
      <c r="I541" s="39">
        <f t="shared" si="94"/>
        <v>81.75334840841886</v>
      </c>
      <c r="J541" s="38">
        <f t="shared" si="87"/>
        <v>-104.89999999999998</v>
      </c>
    </row>
    <row r="542" spans="1:10" ht="47.25">
      <c r="A542" s="22"/>
      <c r="B542" s="149" t="s">
        <v>245</v>
      </c>
      <c r="C542" s="184" t="s">
        <v>120</v>
      </c>
      <c r="D542" s="162"/>
      <c r="E542" s="138" t="s">
        <v>158</v>
      </c>
      <c r="F542" s="38">
        <f>F543+F544:F544</f>
        <v>120277.29999999999</v>
      </c>
      <c r="G542" s="38">
        <f>G543+G544:G544</f>
        <v>72043.7</v>
      </c>
      <c r="H542" s="38">
        <f>H543+H544:H544</f>
        <v>70953.6</v>
      </c>
      <c r="I542" s="39">
        <f t="shared" si="94"/>
        <v>98.4868905955691</v>
      </c>
      <c r="J542" s="38">
        <f t="shared" si="87"/>
        <v>-1090.0999999999913</v>
      </c>
    </row>
    <row r="543" spans="1:10" ht="94.5">
      <c r="A543" s="22"/>
      <c r="B543" s="149" t="s">
        <v>245</v>
      </c>
      <c r="C543" s="184" t="s">
        <v>120</v>
      </c>
      <c r="D543" s="162" t="s">
        <v>0</v>
      </c>
      <c r="E543" s="138" t="s">
        <v>40</v>
      </c>
      <c r="F543" s="38">
        <v>1448.4</v>
      </c>
      <c r="G543" s="38">
        <v>369.4</v>
      </c>
      <c r="H543" s="38">
        <v>362.1</v>
      </c>
      <c r="I543" s="39">
        <f t="shared" si="94"/>
        <v>98.0238224147266</v>
      </c>
      <c r="J543" s="38">
        <f t="shared" si="87"/>
        <v>-7.2999999999999545</v>
      </c>
    </row>
    <row r="544" spans="1:10" ht="47.25">
      <c r="A544" s="22"/>
      <c r="B544" s="149" t="s">
        <v>245</v>
      </c>
      <c r="C544" s="184" t="s">
        <v>120</v>
      </c>
      <c r="D544" s="162" t="s">
        <v>4</v>
      </c>
      <c r="E544" s="138" t="s">
        <v>13</v>
      </c>
      <c r="F544" s="38">
        <v>118828.9</v>
      </c>
      <c r="G544" s="38">
        <v>71674.3</v>
      </c>
      <c r="H544" s="38">
        <v>70591.5</v>
      </c>
      <c r="I544" s="39">
        <f t="shared" si="94"/>
        <v>98.48927718861572</v>
      </c>
      <c r="J544" s="38">
        <f t="shared" si="87"/>
        <v>-1082.800000000003</v>
      </c>
    </row>
    <row r="545" spans="1:10" ht="110.25">
      <c r="A545" s="22"/>
      <c r="B545" s="149" t="s">
        <v>245</v>
      </c>
      <c r="C545" s="184" t="s">
        <v>272</v>
      </c>
      <c r="D545" s="162"/>
      <c r="E545" s="138" t="s">
        <v>273</v>
      </c>
      <c r="F545" s="38">
        <f>F546</f>
        <v>520</v>
      </c>
      <c r="G545" s="38">
        <f>G546</f>
        <v>520</v>
      </c>
      <c r="H545" s="38">
        <f>H546</f>
        <v>260</v>
      </c>
      <c r="I545" s="39">
        <f t="shared" si="94"/>
        <v>50</v>
      </c>
      <c r="J545" s="38">
        <f t="shared" si="87"/>
        <v>-260</v>
      </c>
    </row>
    <row r="546" spans="1:10" ht="47.25">
      <c r="A546" s="22"/>
      <c r="B546" s="149" t="s">
        <v>245</v>
      </c>
      <c r="C546" s="184" t="s">
        <v>272</v>
      </c>
      <c r="D546" s="162" t="s">
        <v>4</v>
      </c>
      <c r="E546" s="138" t="s">
        <v>13</v>
      </c>
      <c r="F546" s="38">
        <v>520</v>
      </c>
      <c r="G546" s="38">
        <v>520</v>
      </c>
      <c r="H546" s="38">
        <v>260</v>
      </c>
      <c r="I546" s="39">
        <f t="shared" si="94"/>
        <v>50</v>
      </c>
      <c r="J546" s="38">
        <f t="shared" si="87"/>
        <v>-260</v>
      </c>
    </row>
    <row r="547" spans="1:10" ht="78.75">
      <c r="A547" s="22"/>
      <c r="B547" s="149" t="s">
        <v>245</v>
      </c>
      <c r="C547" s="184" t="s">
        <v>274</v>
      </c>
      <c r="D547" s="162"/>
      <c r="E547" s="138" t="s">
        <v>23</v>
      </c>
      <c r="F547" s="38">
        <f>F548</f>
        <v>13006.3</v>
      </c>
      <c r="G547" s="38">
        <f>G548</f>
        <v>973.3</v>
      </c>
      <c r="H547" s="38">
        <f>H548</f>
        <v>0</v>
      </c>
      <c r="I547" s="39">
        <v>0</v>
      </c>
      <c r="J547" s="38">
        <f t="shared" si="87"/>
        <v>-973.3</v>
      </c>
    </row>
    <row r="548" spans="1:10" ht="47.25">
      <c r="A548" s="22"/>
      <c r="B548" s="149" t="s">
        <v>245</v>
      </c>
      <c r="C548" s="184" t="s">
        <v>274</v>
      </c>
      <c r="D548" s="162">
        <v>600</v>
      </c>
      <c r="E548" s="138" t="s">
        <v>13</v>
      </c>
      <c r="F548" s="38">
        <v>13006.3</v>
      </c>
      <c r="G548" s="38">
        <v>973.3</v>
      </c>
      <c r="H548" s="38">
        <v>0</v>
      </c>
      <c r="I548" s="39">
        <v>0</v>
      </c>
      <c r="J548" s="38">
        <f t="shared" si="87"/>
        <v>-973.3</v>
      </c>
    </row>
    <row r="549" spans="1:10" ht="15.75">
      <c r="A549" s="22"/>
      <c r="B549" s="149" t="s">
        <v>249</v>
      </c>
      <c r="C549" s="184"/>
      <c r="D549" s="162"/>
      <c r="E549" s="138" t="s">
        <v>61</v>
      </c>
      <c r="F549" s="38">
        <f>F550</f>
        <v>213304.19999999995</v>
      </c>
      <c r="G549" s="38">
        <f>G550</f>
        <v>118619.5</v>
      </c>
      <c r="H549" s="38">
        <f>H550</f>
        <v>111022.4</v>
      </c>
      <c r="I549" s="39">
        <f t="shared" si="94"/>
        <v>93.5954037911136</v>
      </c>
      <c r="J549" s="38">
        <f t="shared" si="87"/>
        <v>-7597.100000000006</v>
      </c>
    </row>
    <row r="550" spans="1:10" ht="47.25">
      <c r="A550" s="22"/>
      <c r="B550" s="149" t="s">
        <v>249</v>
      </c>
      <c r="C550" s="184" t="s">
        <v>116</v>
      </c>
      <c r="D550" s="162"/>
      <c r="E550" s="138" t="s">
        <v>246</v>
      </c>
      <c r="F550" s="38">
        <f aca="true" t="shared" si="96" ref="F550:H551">F551</f>
        <v>213304.19999999995</v>
      </c>
      <c r="G550" s="38">
        <f t="shared" si="96"/>
        <v>118619.5</v>
      </c>
      <c r="H550" s="38">
        <f t="shared" si="96"/>
        <v>111022.4</v>
      </c>
      <c r="I550" s="39">
        <f t="shared" si="94"/>
        <v>93.5954037911136</v>
      </c>
      <c r="J550" s="38">
        <f t="shared" si="87"/>
        <v>-7597.100000000006</v>
      </c>
    </row>
    <row r="551" spans="1:10" ht="78.75">
      <c r="A551" s="22"/>
      <c r="B551" s="149" t="s">
        <v>249</v>
      </c>
      <c r="C551" s="184" t="s">
        <v>123</v>
      </c>
      <c r="D551" s="162"/>
      <c r="E551" s="138" t="s">
        <v>250</v>
      </c>
      <c r="F551" s="38">
        <f t="shared" si="96"/>
        <v>213304.19999999995</v>
      </c>
      <c r="G551" s="38">
        <f t="shared" si="96"/>
        <v>118619.5</v>
      </c>
      <c r="H551" s="38">
        <f t="shared" si="96"/>
        <v>111022.4</v>
      </c>
      <c r="I551" s="39">
        <f t="shared" si="94"/>
        <v>93.5954037911136</v>
      </c>
      <c r="J551" s="38">
        <f t="shared" si="87"/>
        <v>-7597.100000000006</v>
      </c>
    </row>
    <row r="552" spans="1:10" ht="47.25">
      <c r="A552" s="22"/>
      <c r="B552" s="149" t="s">
        <v>249</v>
      </c>
      <c r="C552" s="184" t="s">
        <v>124</v>
      </c>
      <c r="D552" s="162"/>
      <c r="E552" s="138" t="s">
        <v>118</v>
      </c>
      <c r="F552" s="38">
        <f>F553+F555+F557+F562+F566+F568+F571+F574</f>
        <v>213304.19999999995</v>
      </c>
      <c r="G552" s="38">
        <f>G553+G555+G557+G562+G566+G568+G571+G574</f>
        <v>118619.5</v>
      </c>
      <c r="H552" s="38">
        <f>H553+H555+H557+H562+H566+H568+H571+H574</f>
        <v>111022.4</v>
      </c>
      <c r="I552" s="39">
        <f t="shared" si="94"/>
        <v>93.5954037911136</v>
      </c>
      <c r="J552" s="38">
        <f t="shared" si="87"/>
        <v>-7597.100000000006</v>
      </c>
    </row>
    <row r="553" spans="1:10" ht="47.25">
      <c r="A553" s="22"/>
      <c r="B553" s="149" t="s">
        <v>249</v>
      </c>
      <c r="C553" s="184" t="s">
        <v>125</v>
      </c>
      <c r="D553" s="162"/>
      <c r="E553" s="138" t="s">
        <v>42</v>
      </c>
      <c r="F553" s="38">
        <f aca="true" t="shared" si="97" ref="F553:H555">F554</f>
        <v>24203.5</v>
      </c>
      <c r="G553" s="38">
        <f t="shared" si="97"/>
        <v>12145.5</v>
      </c>
      <c r="H553" s="38">
        <f t="shared" si="97"/>
        <v>12145.5</v>
      </c>
      <c r="I553" s="39">
        <f t="shared" si="94"/>
        <v>100</v>
      </c>
      <c r="J553" s="38">
        <f t="shared" si="87"/>
        <v>0</v>
      </c>
    </row>
    <row r="554" spans="1:10" ht="47.25">
      <c r="A554" s="22"/>
      <c r="B554" s="149" t="s">
        <v>249</v>
      </c>
      <c r="C554" s="184" t="s">
        <v>125</v>
      </c>
      <c r="D554" s="162" t="s">
        <v>4</v>
      </c>
      <c r="E554" s="138" t="s">
        <v>13</v>
      </c>
      <c r="F554" s="38">
        <v>24203.5</v>
      </c>
      <c r="G554" s="38">
        <v>12145.5</v>
      </c>
      <c r="H554" s="38">
        <v>12145.5</v>
      </c>
      <c r="I554" s="39">
        <f t="shared" si="94"/>
        <v>100</v>
      </c>
      <c r="J554" s="38">
        <f t="shared" si="87"/>
        <v>0</v>
      </c>
    </row>
    <row r="555" spans="1:10" ht="94.5">
      <c r="A555" s="22"/>
      <c r="B555" s="149" t="s">
        <v>249</v>
      </c>
      <c r="C555" s="184" t="s">
        <v>211</v>
      </c>
      <c r="D555" s="162"/>
      <c r="E555" s="138" t="s">
        <v>251</v>
      </c>
      <c r="F555" s="38">
        <f t="shared" si="97"/>
        <v>1624.3</v>
      </c>
      <c r="G555" s="38">
        <f t="shared" si="97"/>
        <v>1549.5</v>
      </c>
      <c r="H555" s="38">
        <f t="shared" si="97"/>
        <v>1549.5</v>
      </c>
      <c r="I555" s="39">
        <f t="shared" si="94"/>
        <v>100</v>
      </c>
      <c r="J555" s="38">
        <f t="shared" si="87"/>
        <v>0</v>
      </c>
    </row>
    <row r="556" spans="1:10" ht="47.25">
      <c r="A556" s="22"/>
      <c r="B556" s="149" t="s">
        <v>249</v>
      </c>
      <c r="C556" s="184" t="s">
        <v>211</v>
      </c>
      <c r="D556" s="162" t="s">
        <v>4</v>
      </c>
      <c r="E556" s="138" t="s">
        <v>13</v>
      </c>
      <c r="F556" s="38">
        <v>1624.3</v>
      </c>
      <c r="G556" s="38">
        <v>1549.5</v>
      </c>
      <c r="H556" s="38">
        <v>1549.5</v>
      </c>
      <c r="I556" s="39">
        <f t="shared" si="94"/>
        <v>100</v>
      </c>
      <c r="J556" s="38">
        <f t="shared" si="87"/>
        <v>0</v>
      </c>
    </row>
    <row r="557" spans="1:10" ht="47.25">
      <c r="A557" s="22"/>
      <c r="B557" s="149" t="s">
        <v>249</v>
      </c>
      <c r="C557" s="184" t="s">
        <v>160</v>
      </c>
      <c r="D557" s="162"/>
      <c r="E557" s="138" t="s">
        <v>158</v>
      </c>
      <c r="F557" s="38">
        <f>F558+F559+F561+F560</f>
        <v>134516.8</v>
      </c>
      <c r="G557" s="38">
        <f>G558+G559+G561+G560</f>
        <v>82679.2</v>
      </c>
      <c r="H557" s="38">
        <f>H558+H559+H561+H560</f>
        <v>80350</v>
      </c>
      <c r="I557" s="39">
        <f t="shared" si="94"/>
        <v>97.18284647166398</v>
      </c>
      <c r="J557" s="38">
        <f t="shared" si="87"/>
        <v>-2329.199999999997</v>
      </c>
    </row>
    <row r="558" spans="1:10" ht="94.5">
      <c r="A558" s="22"/>
      <c r="B558" s="149" t="s">
        <v>249</v>
      </c>
      <c r="C558" s="184" t="s">
        <v>160</v>
      </c>
      <c r="D558" s="162">
        <v>100</v>
      </c>
      <c r="E558" s="138" t="s">
        <v>40</v>
      </c>
      <c r="F558" s="38">
        <v>16400.4</v>
      </c>
      <c r="G558" s="38">
        <v>9345.1</v>
      </c>
      <c r="H558" s="38">
        <v>7468.8</v>
      </c>
      <c r="I558" s="39">
        <f t="shared" si="94"/>
        <v>79.92209821189714</v>
      </c>
      <c r="J558" s="38">
        <f t="shared" si="87"/>
        <v>-1876.3000000000002</v>
      </c>
    </row>
    <row r="559" spans="1:10" ht="47.25">
      <c r="A559" s="22"/>
      <c r="B559" s="149" t="s">
        <v>249</v>
      </c>
      <c r="C559" s="184" t="s">
        <v>160</v>
      </c>
      <c r="D559" s="162" t="s">
        <v>1</v>
      </c>
      <c r="E559" s="138" t="s">
        <v>41</v>
      </c>
      <c r="F559" s="38">
        <v>945</v>
      </c>
      <c r="G559" s="38">
        <v>484.6</v>
      </c>
      <c r="H559" s="38">
        <v>332.6</v>
      </c>
      <c r="I559" s="39">
        <f t="shared" si="94"/>
        <v>68.63392488650433</v>
      </c>
      <c r="J559" s="38">
        <f t="shared" si="87"/>
        <v>-152</v>
      </c>
    </row>
    <row r="560" spans="1:10" ht="31.5">
      <c r="A560" s="22"/>
      <c r="B560" s="149" t="s">
        <v>275</v>
      </c>
      <c r="C560" s="184" t="s">
        <v>160</v>
      </c>
      <c r="D560" s="162" t="s">
        <v>2</v>
      </c>
      <c r="E560" s="138" t="s">
        <v>3</v>
      </c>
      <c r="F560" s="38">
        <v>51.5</v>
      </c>
      <c r="G560" s="38">
        <v>51.5</v>
      </c>
      <c r="H560" s="38">
        <v>51.5</v>
      </c>
      <c r="I560" s="39">
        <f t="shared" si="94"/>
        <v>100</v>
      </c>
      <c r="J560" s="38">
        <f t="shared" si="87"/>
        <v>0</v>
      </c>
    </row>
    <row r="561" spans="1:10" ht="47.25">
      <c r="A561" s="22"/>
      <c r="B561" s="149" t="s">
        <v>249</v>
      </c>
      <c r="C561" s="184" t="s">
        <v>160</v>
      </c>
      <c r="D561" s="162" t="s">
        <v>4</v>
      </c>
      <c r="E561" s="138" t="s">
        <v>13</v>
      </c>
      <c r="F561" s="38">
        <v>117119.9</v>
      </c>
      <c r="G561" s="38">
        <v>72798</v>
      </c>
      <c r="H561" s="38">
        <v>72497.1</v>
      </c>
      <c r="I561" s="39">
        <f t="shared" si="94"/>
        <v>99.5866644688041</v>
      </c>
      <c r="J561" s="38">
        <f t="shared" si="87"/>
        <v>-300.8999999999942</v>
      </c>
    </row>
    <row r="562" spans="1:10" ht="299.25">
      <c r="A562" s="22"/>
      <c r="B562" s="149" t="s">
        <v>249</v>
      </c>
      <c r="C562" s="184" t="s">
        <v>161</v>
      </c>
      <c r="D562" s="162"/>
      <c r="E562" s="138" t="s">
        <v>162</v>
      </c>
      <c r="F562" s="38">
        <f>F563+F564+F565</f>
        <v>3727.2999999999997</v>
      </c>
      <c r="G562" s="38">
        <f>G563+G564+G565</f>
        <v>1703</v>
      </c>
      <c r="H562" s="38">
        <f>H563+H564+H565</f>
        <v>1530.7</v>
      </c>
      <c r="I562" s="39">
        <f t="shared" si="94"/>
        <v>89.8825601879037</v>
      </c>
      <c r="J562" s="38">
        <f t="shared" si="87"/>
        <v>-172.29999999999995</v>
      </c>
    </row>
    <row r="563" spans="1:10" ht="94.5">
      <c r="A563" s="22"/>
      <c r="B563" s="149" t="s">
        <v>249</v>
      </c>
      <c r="C563" s="184" t="s">
        <v>161</v>
      </c>
      <c r="D563" s="162" t="s">
        <v>0</v>
      </c>
      <c r="E563" s="138" t="s">
        <v>40</v>
      </c>
      <c r="F563" s="38">
        <v>9.2</v>
      </c>
      <c r="G563" s="38">
        <v>5</v>
      </c>
      <c r="H563" s="38">
        <v>0</v>
      </c>
      <c r="I563" s="39">
        <v>0</v>
      </c>
      <c r="J563" s="38">
        <f t="shared" si="87"/>
        <v>-5</v>
      </c>
    </row>
    <row r="564" spans="1:10" ht="47.25">
      <c r="A564" s="22"/>
      <c r="B564" s="149" t="s">
        <v>249</v>
      </c>
      <c r="C564" s="184" t="s">
        <v>161</v>
      </c>
      <c r="D564" s="162" t="s">
        <v>1</v>
      </c>
      <c r="E564" s="138" t="s">
        <v>41</v>
      </c>
      <c r="F564" s="38">
        <v>3660.6</v>
      </c>
      <c r="G564" s="38">
        <v>1669.1</v>
      </c>
      <c r="H564" s="38">
        <v>1502</v>
      </c>
      <c r="I564" s="39">
        <f t="shared" si="94"/>
        <v>89.9886166197352</v>
      </c>
      <c r="J564" s="38">
        <f t="shared" si="87"/>
        <v>-167.0999999999999</v>
      </c>
    </row>
    <row r="565" spans="1:10" ht="15.75">
      <c r="A565" s="22"/>
      <c r="B565" s="149" t="s">
        <v>249</v>
      </c>
      <c r="C565" s="184" t="s">
        <v>161</v>
      </c>
      <c r="D565" s="162" t="s">
        <v>6</v>
      </c>
      <c r="E565" s="138" t="s">
        <v>7</v>
      </c>
      <c r="F565" s="38">
        <v>57.5</v>
      </c>
      <c r="G565" s="38">
        <v>28.9</v>
      </c>
      <c r="H565" s="38">
        <v>28.7</v>
      </c>
      <c r="I565" s="39">
        <f t="shared" si="94"/>
        <v>99.30795847750865</v>
      </c>
      <c r="J565" s="38">
        <f t="shared" si="87"/>
        <v>-0.1999999999999993</v>
      </c>
    </row>
    <row r="566" spans="1:10" ht="47.25">
      <c r="A566" s="22"/>
      <c r="B566" s="149" t="s">
        <v>249</v>
      </c>
      <c r="C566" s="184" t="s">
        <v>277</v>
      </c>
      <c r="D566" s="162"/>
      <c r="E566" s="138" t="s">
        <v>278</v>
      </c>
      <c r="F566" s="38">
        <f>F567</f>
        <v>8647</v>
      </c>
      <c r="G566" s="38">
        <f>G567</f>
        <v>0</v>
      </c>
      <c r="H566" s="38">
        <f>H567</f>
        <v>0</v>
      </c>
      <c r="I566" s="39">
        <v>0</v>
      </c>
      <c r="J566" s="38">
        <f t="shared" si="87"/>
        <v>0</v>
      </c>
    </row>
    <row r="567" spans="1:10" ht="47.25">
      <c r="A567" s="22"/>
      <c r="B567" s="149" t="s">
        <v>249</v>
      </c>
      <c r="C567" s="184" t="s">
        <v>277</v>
      </c>
      <c r="D567" s="162">
        <v>600</v>
      </c>
      <c r="E567" s="138" t="s">
        <v>13</v>
      </c>
      <c r="F567" s="38">
        <v>8647</v>
      </c>
      <c r="G567" s="38">
        <v>0</v>
      </c>
      <c r="H567" s="38">
        <v>0</v>
      </c>
      <c r="I567" s="39">
        <v>0</v>
      </c>
      <c r="J567" s="38">
        <f t="shared" si="87"/>
        <v>0</v>
      </c>
    </row>
    <row r="568" spans="1:10" ht="63">
      <c r="A568" s="22"/>
      <c r="B568" s="149" t="s">
        <v>249</v>
      </c>
      <c r="C568" s="184" t="s">
        <v>279</v>
      </c>
      <c r="D568" s="162"/>
      <c r="E568" s="138" t="s">
        <v>280</v>
      </c>
      <c r="F568" s="38">
        <f>F569+F570</f>
        <v>13116.3</v>
      </c>
      <c r="G568" s="38">
        <f>G569+G570</f>
        <v>8323.5</v>
      </c>
      <c r="H568" s="38">
        <f>H569+H570</f>
        <v>8222.5</v>
      </c>
      <c r="I568" s="39">
        <f t="shared" si="94"/>
        <v>98.7865681504175</v>
      </c>
      <c r="J568" s="38">
        <f t="shared" si="87"/>
        <v>-101</v>
      </c>
    </row>
    <row r="569" spans="1:10" ht="94.5">
      <c r="A569" s="22"/>
      <c r="B569" s="149" t="s">
        <v>249</v>
      </c>
      <c r="C569" s="184" t="s">
        <v>279</v>
      </c>
      <c r="D569" s="162" t="s">
        <v>0</v>
      </c>
      <c r="E569" s="138" t="s">
        <v>40</v>
      </c>
      <c r="F569" s="38">
        <v>898.4</v>
      </c>
      <c r="G569" s="38">
        <v>573.9</v>
      </c>
      <c r="H569" s="38">
        <v>472.9</v>
      </c>
      <c r="I569" s="39">
        <f t="shared" si="94"/>
        <v>82.40111517686009</v>
      </c>
      <c r="J569" s="38">
        <f t="shared" si="87"/>
        <v>-101</v>
      </c>
    </row>
    <row r="570" spans="1:10" ht="47.25">
      <c r="A570" s="22"/>
      <c r="B570" s="149" t="s">
        <v>249</v>
      </c>
      <c r="C570" s="184" t="s">
        <v>279</v>
      </c>
      <c r="D570" s="162" t="s">
        <v>4</v>
      </c>
      <c r="E570" s="138" t="s">
        <v>13</v>
      </c>
      <c r="F570" s="38">
        <v>12217.9</v>
      </c>
      <c r="G570" s="38">
        <v>7749.6</v>
      </c>
      <c r="H570" s="38">
        <v>7749.6</v>
      </c>
      <c r="I570" s="39">
        <f t="shared" si="94"/>
        <v>100</v>
      </c>
      <c r="J570" s="38">
        <f t="shared" si="87"/>
        <v>0</v>
      </c>
    </row>
    <row r="571" spans="1:10" ht="78.75">
      <c r="A571" s="22"/>
      <c r="B571" s="149" t="s">
        <v>249</v>
      </c>
      <c r="C571" s="184" t="s">
        <v>281</v>
      </c>
      <c r="D571" s="162"/>
      <c r="E571" s="138" t="s">
        <v>282</v>
      </c>
      <c r="F571" s="38">
        <f>F572+F573</f>
        <v>16843.8</v>
      </c>
      <c r="G571" s="38">
        <f>G572+G573</f>
        <v>9639.699999999999</v>
      </c>
      <c r="H571" s="38">
        <f>H572+H573</f>
        <v>7057.5</v>
      </c>
      <c r="I571" s="39">
        <f t="shared" si="94"/>
        <v>73.21285932134818</v>
      </c>
      <c r="J571" s="38">
        <f t="shared" si="87"/>
        <v>-2582.199999999999</v>
      </c>
    </row>
    <row r="572" spans="1:10" ht="47.25">
      <c r="A572" s="22"/>
      <c r="B572" s="149" t="s">
        <v>249</v>
      </c>
      <c r="C572" s="184" t="s">
        <v>281</v>
      </c>
      <c r="D572" s="162" t="s">
        <v>1</v>
      </c>
      <c r="E572" s="138" t="s">
        <v>41</v>
      </c>
      <c r="F572" s="38">
        <v>258.6</v>
      </c>
      <c r="G572" s="38">
        <v>141.4</v>
      </c>
      <c r="H572" s="38">
        <v>106.1</v>
      </c>
      <c r="I572" s="39">
        <f t="shared" si="94"/>
        <v>75.03536067892503</v>
      </c>
      <c r="J572" s="38">
        <f t="shared" si="87"/>
        <v>-35.30000000000001</v>
      </c>
    </row>
    <row r="573" spans="1:10" ht="47.25">
      <c r="A573" s="22"/>
      <c r="B573" s="149" t="s">
        <v>249</v>
      </c>
      <c r="C573" s="184" t="s">
        <v>281</v>
      </c>
      <c r="D573" s="162">
        <v>600</v>
      </c>
      <c r="E573" s="138" t="s">
        <v>13</v>
      </c>
      <c r="F573" s="38">
        <v>16585.2</v>
      </c>
      <c r="G573" s="38">
        <v>9498.3</v>
      </c>
      <c r="H573" s="38">
        <v>6951.4</v>
      </c>
      <c r="I573" s="39">
        <f t="shared" si="94"/>
        <v>73.18572797237401</v>
      </c>
      <c r="J573" s="38">
        <f t="shared" si="87"/>
        <v>-2546.8999999999996</v>
      </c>
    </row>
    <row r="574" spans="1:10" ht="78.75">
      <c r="A574" s="22"/>
      <c r="B574" s="149" t="s">
        <v>249</v>
      </c>
      <c r="C574" s="184" t="s">
        <v>276</v>
      </c>
      <c r="D574" s="162"/>
      <c r="E574" s="138" t="s">
        <v>23</v>
      </c>
      <c r="F574" s="38">
        <f>F575</f>
        <v>10625.2</v>
      </c>
      <c r="G574" s="38">
        <f>G575</f>
        <v>2579.1</v>
      </c>
      <c r="H574" s="38">
        <f>H575</f>
        <v>166.7</v>
      </c>
      <c r="I574" s="39">
        <f t="shared" si="94"/>
        <v>6.4634950176418124</v>
      </c>
      <c r="J574" s="38">
        <f t="shared" si="87"/>
        <v>-2412.4</v>
      </c>
    </row>
    <row r="575" spans="1:10" ht="47.25">
      <c r="A575" s="22"/>
      <c r="B575" s="149" t="s">
        <v>249</v>
      </c>
      <c r="C575" s="184" t="s">
        <v>276</v>
      </c>
      <c r="D575" s="162">
        <v>600</v>
      </c>
      <c r="E575" s="138" t="s">
        <v>13</v>
      </c>
      <c r="F575" s="38">
        <v>10625.2</v>
      </c>
      <c r="G575" s="38">
        <v>2579.1</v>
      </c>
      <c r="H575" s="38">
        <v>166.7</v>
      </c>
      <c r="I575" s="39">
        <f t="shared" si="94"/>
        <v>6.4634950176418124</v>
      </c>
      <c r="J575" s="38">
        <f t="shared" si="87"/>
        <v>-2412.4</v>
      </c>
    </row>
    <row r="576" spans="1:10" ht="15.75">
      <c r="A576" s="22"/>
      <c r="B576" s="149" t="s">
        <v>252</v>
      </c>
      <c r="C576" s="184"/>
      <c r="D576" s="162"/>
      <c r="E576" s="138" t="s">
        <v>115</v>
      </c>
      <c r="F576" s="38">
        <f aca="true" t="shared" si="98" ref="F576:H577">F577</f>
        <v>30135.4</v>
      </c>
      <c r="G576" s="38">
        <f t="shared" si="98"/>
        <v>14633</v>
      </c>
      <c r="H576" s="38">
        <f t="shared" si="98"/>
        <v>13859</v>
      </c>
      <c r="I576" s="39">
        <f t="shared" si="94"/>
        <v>94.71058566254356</v>
      </c>
      <c r="J576" s="38">
        <f t="shared" si="87"/>
        <v>-774</v>
      </c>
    </row>
    <row r="577" spans="1:10" ht="47.25">
      <c r="A577" s="22"/>
      <c r="B577" s="149" t="s">
        <v>252</v>
      </c>
      <c r="C577" s="184" t="s">
        <v>116</v>
      </c>
      <c r="D577" s="162"/>
      <c r="E577" s="138" t="s">
        <v>246</v>
      </c>
      <c r="F577" s="38">
        <f t="shared" si="98"/>
        <v>30135.4</v>
      </c>
      <c r="G577" s="38">
        <f t="shared" si="98"/>
        <v>14633</v>
      </c>
      <c r="H577" s="38">
        <f t="shared" si="98"/>
        <v>13859</v>
      </c>
      <c r="I577" s="39">
        <f t="shared" si="94"/>
        <v>94.71058566254356</v>
      </c>
      <c r="J577" s="38">
        <f t="shared" si="87"/>
        <v>-774</v>
      </c>
    </row>
    <row r="578" spans="1:10" ht="63">
      <c r="A578" s="22"/>
      <c r="B578" s="149" t="s">
        <v>252</v>
      </c>
      <c r="C578" s="184" t="s">
        <v>127</v>
      </c>
      <c r="D578" s="162"/>
      <c r="E578" s="138" t="s">
        <v>253</v>
      </c>
      <c r="F578" s="38">
        <f>F579+F584</f>
        <v>30135.4</v>
      </c>
      <c r="G578" s="38">
        <f>G579+G584</f>
        <v>14633</v>
      </c>
      <c r="H578" s="38">
        <f>H579+H584</f>
        <v>13859</v>
      </c>
      <c r="I578" s="39">
        <f t="shared" si="94"/>
        <v>94.71058566254356</v>
      </c>
      <c r="J578" s="38">
        <f t="shared" si="87"/>
        <v>-774</v>
      </c>
    </row>
    <row r="579" spans="1:10" ht="47.25">
      <c r="A579" s="22"/>
      <c r="B579" s="149" t="s">
        <v>252</v>
      </c>
      <c r="C579" s="184" t="s">
        <v>128</v>
      </c>
      <c r="D579" s="162"/>
      <c r="E579" s="138" t="s">
        <v>118</v>
      </c>
      <c r="F579" s="38">
        <f>F580+F582</f>
        <v>30015.4</v>
      </c>
      <c r="G579" s="38">
        <f>G580+G582</f>
        <v>14573.5</v>
      </c>
      <c r="H579" s="38">
        <f>H580+H582</f>
        <v>13799.5</v>
      </c>
      <c r="I579" s="39">
        <f t="shared" si="94"/>
        <v>94.68899029059594</v>
      </c>
      <c r="J579" s="38">
        <f t="shared" si="87"/>
        <v>-774</v>
      </c>
    </row>
    <row r="580" spans="1:10" ht="31.5">
      <c r="A580" s="22"/>
      <c r="B580" s="149" t="s">
        <v>252</v>
      </c>
      <c r="C580" s="184" t="s">
        <v>129</v>
      </c>
      <c r="D580" s="162"/>
      <c r="E580" s="138" t="s">
        <v>18</v>
      </c>
      <c r="F580" s="38">
        <f>F581</f>
        <v>25575.7</v>
      </c>
      <c r="G580" s="38">
        <f>G581</f>
        <v>13799.5</v>
      </c>
      <c r="H580" s="38">
        <f>H581</f>
        <v>13799.5</v>
      </c>
      <c r="I580" s="39">
        <f t="shared" si="94"/>
        <v>100</v>
      </c>
      <c r="J580" s="38">
        <f t="shared" si="87"/>
        <v>0</v>
      </c>
    </row>
    <row r="581" spans="1:10" ht="47.25">
      <c r="A581" s="22"/>
      <c r="B581" s="149" t="s">
        <v>252</v>
      </c>
      <c r="C581" s="184" t="s">
        <v>129</v>
      </c>
      <c r="D581" s="162" t="s">
        <v>4</v>
      </c>
      <c r="E581" s="138" t="s">
        <v>13</v>
      </c>
      <c r="F581" s="38">
        <v>25575.7</v>
      </c>
      <c r="G581" s="38">
        <v>13799.5</v>
      </c>
      <c r="H581" s="38">
        <v>13799.5</v>
      </c>
      <c r="I581" s="39">
        <f t="shared" si="94"/>
        <v>100</v>
      </c>
      <c r="J581" s="38">
        <f t="shared" si="87"/>
        <v>0</v>
      </c>
    </row>
    <row r="582" spans="1:10" ht="78.75">
      <c r="A582" s="22"/>
      <c r="B582" s="149" t="s">
        <v>283</v>
      </c>
      <c r="C582" s="184" t="s">
        <v>284</v>
      </c>
      <c r="D582" s="162"/>
      <c r="E582" s="138" t="s">
        <v>23</v>
      </c>
      <c r="F582" s="38">
        <f>F583</f>
        <v>4439.7</v>
      </c>
      <c r="G582" s="38">
        <f>G583</f>
        <v>774</v>
      </c>
      <c r="H582" s="38">
        <f>H583</f>
        <v>0</v>
      </c>
      <c r="I582" s="39">
        <v>0</v>
      </c>
      <c r="J582" s="38">
        <f t="shared" si="87"/>
        <v>-774</v>
      </c>
    </row>
    <row r="583" spans="1:10" ht="47.25">
      <c r="A583" s="22"/>
      <c r="B583" s="149" t="s">
        <v>252</v>
      </c>
      <c r="C583" s="184" t="s">
        <v>284</v>
      </c>
      <c r="D583" s="162" t="s">
        <v>4</v>
      </c>
      <c r="E583" s="138" t="s">
        <v>13</v>
      </c>
      <c r="F583" s="38">
        <v>4439.7</v>
      </c>
      <c r="G583" s="38">
        <v>774</v>
      </c>
      <c r="H583" s="38">
        <v>0</v>
      </c>
      <c r="I583" s="39">
        <v>0</v>
      </c>
      <c r="J583" s="38">
        <f t="shared" si="87"/>
        <v>-774</v>
      </c>
    </row>
    <row r="584" spans="1:10" ht="63">
      <c r="A584" s="22"/>
      <c r="B584" s="149" t="s">
        <v>252</v>
      </c>
      <c r="C584" s="184" t="s">
        <v>254</v>
      </c>
      <c r="D584" s="162"/>
      <c r="E584" s="138" t="s">
        <v>255</v>
      </c>
      <c r="F584" s="38">
        <f aca="true" t="shared" si="99" ref="F584:H585">F585</f>
        <v>120</v>
      </c>
      <c r="G584" s="38">
        <f t="shared" si="99"/>
        <v>59.5</v>
      </c>
      <c r="H584" s="38">
        <f t="shared" si="99"/>
        <v>59.5</v>
      </c>
      <c r="I584" s="39">
        <f t="shared" si="94"/>
        <v>100</v>
      </c>
      <c r="J584" s="38">
        <f t="shared" si="87"/>
        <v>0</v>
      </c>
    </row>
    <row r="585" spans="1:10" ht="63">
      <c r="A585" s="22"/>
      <c r="B585" s="149" t="s">
        <v>252</v>
      </c>
      <c r="C585" s="184" t="s">
        <v>256</v>
      </c>
      <c r="D585" s="162"/>
      <c r="E585" s="138" t="s">
        <v>257</v>
      </c>
      <c r="F585" s="38">
        <f t="shared" si="99"/>
        <v>120</v>
      </c>
      <c r="G585" s="38">
        <f t="shared" si="99"/>
        <v>59.5</v>
      </c>
      <c r="H585" s="38">
        <f t="shared" si="99"/>
        <v>59.5</v>
      </c>
      <c r="I585" s="39">
        <f t="shared" si="94"/>
        <v>100</v>
      </c>
      <c r="J585" s="38">
        <f t="shared" si="87"/>
        <v>0</v>
      </c>
    </row>
    <row r="586" spans="1:10" ht="47.25">
      <c r="A586" s="22"/>
      <c r="B586" s="149" t="s">
        <v>252</v>
      </c>
      <c r="C586" s="184" t="s">
        <v>256</v>
      </c>
      <c r="D586" s="162" t="s">
        <v>4</v>
      </c>
      <c r="E586" s="138" t="s">
        <v>13</v>
      </c>
      <c r="F586" s="38">
        <v>120</v>
      </c>
      <c r="G586" s="38">
        <v>59.5</v>
      </c>
      <c r="H586" s="38">
        <v>59.5</v>
      </c>
      <c r="I586" s="39">
        <f t="shared" si="94"/>
        <v>100</v>
      </c>
      <c r="J586" s="38">
        <f t="shared" si="87"/>
        <v>0</v>
      </c>
    </row>
    <row r="587" spans="1:10" ht="15.75">
      <c r="A587" s="22"/>
      <c r="B587" s="149" t="s">
        <v>258</v>
      </c>
      <c r="C587" s="150"/>
      <c r="D587" s="162"/>
      <c r="E587" s="138" t="s">
        <v>148</v>
      </c>
      <c r="F587" s="38">
        <f>F599+F588</f>
        <v>7335.200000000001</v>
      </c>
      <c r="G587" s="38">
        <f>G599+G588</f>
        <v>4684</v>
      </c>
      <c r="H587" s="38">
        <f>H599+H588</f>
        <v>1762.7</v>
      </c>
      <c r="I587" s="39">
        <f t="shared" si="94"/>
        <v>37.63236549957302</v>
      </c>
      <c r="J587" s="38">
        <f t="shared" si="87"/>
        <v>-2921.3</v>
      </c>
    </row>
    <row r="588" spans="1:10" ht="47.25">
      <c r="A588" s="22"/>
      <c r="B588" s="149" t="s">
        <v>258</v>
      </c>
      <c r="C588" s="184" t="s">
        <v>116</v>
      </c>
      <c r="D588" s="162"/>
      <c r="E588" s="138" t="s">
        <v>246</v>
      </c>
      <c r="F588" s="38">
        <f aca="true" t="shared" si="100" ref="F588:H589">F589</f>
        <v>7311.200000000001</v>
      </c>
      <c r="G588" s="38">
        <f t="shared" si="100"/>
        <v>4684</v>
      </c>
      <c r="H588" s="38">
        <f t="shared" si="100"/>
        <v>1762.7</v>
      </c>
      <c r="I588" s="39">
        <f aca="true" t="shared" si="101" ref="I588:I597">H588/G588*100</f>
        <v>37.63236549957302</v>
      </c>
      <c r="J588" s="38">
        <f t="shared" si="87"/>
        <v>-2921.3</v>
      </c>
    </row>
    <row r="589" spans="1:10" ht="78.75">
      <c r="A589" s="22"/>
      <c r="B589" s="149" t="s">
        <v>258</v>
      </c>
      <c r="C589" s="184" t="s">
        <v>163</v>
      </c>
      <c r="D589" s="162"/>
      <c r="E589" s="138" t="s">
        <v>259</v>
      </c>
      <c r="F589" s="38">
        <f t="shared" si="100"/>
        <v>7311.200000000001</v>
      </c>
      <c r="G589" s="38">
        <f t="shared" si="100"/>
        <v>4684</v>
      </c>
      <c r="H589" s="38">
        <f t="shared" si="100"/>
        <v>1762.7</v>
      </c>
      <c r="I589" s="39">
        <f t="shared" si="101"/>
        <v>37.63236549957302</v>
      </c>
      <c r="J589" s="38">
        <f t="shared" si="87"/>
        <v>-2921.3</v>
      </c>
    </row>
    <row r="590" spans="1:10" ht="47.25">
      <c r="A590" s="22"/>
      <c r="B590" s="149" t="s">
        <v>258</v>
      </c>
      <c r="C590" s="184" t="s">
        <v>164</v>
      </c>
      <c r="D590" s="162"/>
      <c r="E590" s="138" t="s">
        <v>165</v>
      </c>
      <c r="F590" s="38">
        <f>F591+F594</f>
        <v>7311.200000000001</v>
      </c>
      <c r="G590" s="38">
        <f>G591+G594</f>
        <v>4684</v>
      </c>
      <c r="H590" s="38">
        <f>H591+H594</f>
        <v>1762.7</v>
      </c>
      <c r="I590" s="39">
        <f t="shared" si="101"/>
        <v>37.63236549957302</v>
      </c>
      <c r="J590" s="38">
        <f t="shared" si="87"/>
        <v>-2921.3</v>
      </c>
    </row>
    <row r="591" spans="1:10" ht="47.25">
      <c r="A591" s="22"/>
      <c r="B591" s="149" t="s">
        <v>258</v>
      </c>
      <c r="C591" s="184" t="s">
        <v>166</v>
      </c>
      <c r="D591" s="162"/>
      <c r="E591" s="138" t="s">
        <v>260</v>
      </c>
      <c r="F591" s="38">
        <f>F593+F592</f>
        <v>1354.9</v>
      </c>
      <c r="G591" s="38">
        <f>G593+G592</f>
        <v>1053</v>
      </c>
      <c r="H591" s="38">
        <f>H593+H592</f>
        <v>1053</v>
      </c>
      <c r="I591" s="39">
        <f t="shared" si="101"/>
        <v>100</v>
      </c>
      <c r="J591" s="38">
        <f t="shared" si="87"/>
        <v>0</v>
      </c>
    </row>
    <row r="592" spans="1:10" ht="47.25">
      <c r="A592" s="22"/>
      <c r="B592" s="149" t="s">
        <v>258</v>
      </c>
      <c r="C592" s="150" t="s">
        <v>166</v>
      </c>
      <c r="D592" s="162" t="s">
        <v>1</v>
      </c>
      <c r="E592" s="138" t="s">
        <v>41</v>
      </c>
      <c r="F592" s="38">
        <v>11.9</v>
      </c>
      <c r="G592" s="38">
        <v>0</v>
      </c>
      <c r="H592" s="38">
        <v>0</v>
      </c>
      <c r="I592" s="39">
        <v>0</v>
      </c>
      <c r="J592" s="38">
        <f t="shared" si="87"/>
        <v>0</v>
      </c>
    </row>
    <row r="593" spans="1:10" ht="47.25">
      <c r="A593" s="22"/>
      <c r="B593" s="149" t="s">
        <v>258</v>
      </c>
      <c r="C593" s="150" t="s">
        <v>166</v>
      </c>
      <c r="D593" s="162" t="s">
        <v>4</v>
      </c>
      <c r="E593" s="138" t="s">
        <v>13</v>
      </c>
      <c r="F593" s="38">
        <v>1343</v>
      </c>
      <c r="G593" s="38">
        <v>1053</v>
      </c>
      <c r="H593" s="38">
        <v>1053</v>
      </c>
      <c r="I593" s="39">
        <f t="shared" si="101"/>
        <v>100</v>
      </c>
      <c r="J593" s="38">
        <f t="shared" si="87"/>
        <v>0</v>
      </c>
    </row>
    <row r="594" spans="1:10" ht="31.5">
      <c r="A594" s="22"/>
      <c r="B594" s="149" t="s">
        <v>258</v>
      </c>
      <c r="C594" s="150" t="s">
        <v>167</v>
      </c>
      <c r="D594" s="162"/>
      <c r="E594" s="138" t="s">
        <v>43</v>
      </c>
      <c r="F594" s="38">
        <f>F595+F596+F597+F598</f>
        <v>5956.3</v>
      </c>
      <c r="G594" s="38">
        <f>G595+G596+G597+G598</f>
        <v>3631</v>
      </c>
      <c r="H594" s="38">
        <f>H595+H596+H597+H598</f>
        <v>709.7</v>
      </c>
      <c r="I594" s="39">
        <f t="shared" si="101"/>
        <v>19.5455797301019</v>
      </c>
      <c r="J594" s="38">
        <f t="shared" si="87"/>
        <v>-2921.3</v>
      </c>
    </row>
    <row r="595" spans="1:10" ht="47.25">
      <c r="A595" s="22"/>
      <c r="B595" s="149" t="s">
        <v>258</v>
      </c>
      <c r="C595" s="150" t="s">
        <v>167</v>
      </c>
      <c r="D595" s="162" t="s">
        <v>1</v>
      </c>
      <c r="E595" s="138" t="s">
        <v>41</v>
      </c>
      <c r="F595" s="38">
        <v>1963.9</v>
      </c>
      <c r="G595" s="38">
        <v>549.8</v>
      </c>
      <c r="H595" s="38">
        <v>58.5</v>
      </c>
      <c r="I595" s="39">
        <f t="shared" si="101"/>
        <v>10.640232811931611</v>
      </c>
      <c r="J595" s="38">
        <f t="shared" si="87"/>
        <v>-491.29999999999995</v>
      </c>
    </row>
    <row r="596" spans="1:10" ht="31.5">
      <c r="A596" s="22"/>
      <c r="B596" s="149" t="s">
        <v>258</v>
      </c>
      <c r="C596" s="150" t="s">
        <v>167</v>
      </c>
      <c r="D596" s="162" t="s">
        <v>2</v>
      </c>
      <c r="E596" s="138" t="s">
        <v>3</v>
      </c>
      <c r="F596" s="38">
        <v>300</v>
      </c>
      <c r="G596" s="38">
        <v>0</v>
      </c>
      <c r="H596" s="38">
        <v>0</v>
      </c>
      <c r="I596" s="39">
        <v>0</v>
      </c>
      <c r="J596" s="38">
        <f t="shared" si="87"/>
        <v>0</v>
      </c>
    </row>
    <row r="597" spans="1:10" ht="47.25">
      <c r="A597" s="22"/>
      <c r="B597" s="149" t="s">
        <v>258</v>
      </c>
      <c r="C597" s="150" t="s">
        <v>167</v>
      </c>
      <c r="D597" s="162" t="s">
        <v>4</v>
      </c>
      <c r="E597" s="138" t="s">
        <v>13</v>
      </c>
      <c r="F597" s="38">
        <v>3477.4</v>
      </c>
      <c r="G597" s="38">
        <v>3081.2</v>
      </c>
      <c r="H597" s="38">
        <v>651.2</v>
      </c>
      <c r="I597" s="39">
        <f t="shared" si="101"/>
        <v>21.134622874204858</v>
      </c>
      <c r="J597" s="38">
        <f t="shared" si="87"/>
        <v>-2430</v>
      </c>
    </row>
    <row r="598" spans="1:10" ht="15.75">
      <c r="A598" s="22"/>
      <c r="B598" s="149" t="s">
        <v>258</v>
      </c>
      <c r="C598" s="150" t="s">
        <v>167</v>
      </c>
      <c r="D598" s="162" t="s">
        <v>6</v>
      </c>
      <c r="E598" s="138" t="s">
        <v>7</v>
      </c>
      <c r="F598" s="38">
        <v>215</v>
      </c>
      <c r="G598" s="38">
        <v>0</v>
      </c>
      <c r="H598" s="38">
        <v>0</v>
      </c>
      <c r="I598" s="39">
        <v>0</v>
      </c>
      <c r="J598" s="38">
        <f t="shared" si="87"/>
        <v>0</v>
      </c>
    </row>
    <row r="599" spans="1:10" ht="63">
      <c r="A599" s="22"/>
      <c r="B599" s="149" t="s">
        <v>258</v>
      </c>
      <c r="C599" s="149" t="s">
        <v>55</v>
      </c>
      <c r="D599" s="150"/>
      <c r="E599" s="138" t="s">
        <v>340</v>
      </c>
      <c r="F599" s="14">
        <f>F600</f>
        <v>24</v>
      </c>
      <c r="G599" s="14">
        <f aca="true" t="shared" si="102" ref="G599:H602">G600</f>
        <v>0</v>
      </c>
      <c r="H599" s="14">
        <f t="shared" si="102"/>
        <v>0</v>
      </c>
      <c r="I599" s="39">
        <v>0</v>
      </c>
      <c r="J599" s="38">
        <f t="shared" si="87"/>
        <v>0</v>
      </c>
    </row>
    <row r="600" spans="1:10" ht="47.25">
      <c r="A600" s="22"/>
      <c r="B600" s="149" t="s">
        <v>258</v>
      </c>
      <c r="C600" s="149" t="s">
        <v>369</v>
      </c>
      <c r="D600" s="150"/>
      <c r="E600" s="138" t="s">
        <v>370</v>
      </c>
      <c r="F600" s="14">
        <f>F601</f>
        <v>24</v>
      </c>
      <c r="G600" s="14">
        <f t="shared" si="102"/>
        <v>0</v>
      </c>
      <c r="H600" s="14">
        <f t="shared" si="102"/>
        <v>0</v>
      </c>
      <c r="I600" s="39">
        <v>0</v>
      </c>
      <c r="J600" s="38">
        <f t="shared" si="87"/>
        <v>0</v>
      </c>
    </row>
    <row r="601" spans="1:10" ht="31.5">
      <c r="A601" s="22"/>
      <c r="B601" s="149" t="s">
        <v>258</v>
      </c>
      <c r="C601" s="149" t="s">
        <v>371</v>
      </c>
      <c r="D601" s="150"/>
      <c r="E601" s="138" t="s">
        <v>372</v>
      </c>
      <c r="F601" s="14">
        <f>F602</f>
        <v>24</v>
      </c>
      <c r="G601" s="14">
        <f t="shared" si="102"/>
        <v>0</v>
      </c>
      <c r="H601" s="14">
        <f t="shared" si="102"/>
        <v>0</v>
      </c>
      <c r="I601" s="39">
        <v>0</v>
      </c>
      <c r="J601" s="38">
        <f t="shared" si="87"/>
        <v>0</v>
      </c>
    </row>
    <row r="602" spans="1:10" ht="110.25">
      <c r="A602" s="22"/>
      <c r="B602" s="149" t="s">
        <v>258</v>
      </c>
      <c r="C602" s="149" t="s">
        <v>373</v>
      </c>
      <c r="D602" s="150"/>
      <c r="E602" s="138" t="s">
        <v>374</v>
      </c>
      <c r="F602" s="38">
        <f>F603</f>
        <v>24</v>
      </c>
      <c r="G602" s="38">
        <f t="shared" si="102"/>
        <v>0</v>
      </c>
      <c r="H602" s="38">
        <f t="shared" si="102"/>
        <v>0</v>
      </c>
      <c r="I602" s="39">
        <v>0</v>
      </c>
      <c r="J602" s="38">
        <f t="shared" si="87"/>
        <v>0</v>
      </c>
    </row>
    <row r="603" spans="1:10" ht="47.25">
      <c r="A603" s="22"/>
      <c r="B603" s="149" t="s">
        <v>258</v>
      </c>
      <c r="C603" s="149" t="s">
        <v>373</v>
      </c>
      <c r="D603" s="21" t="s">
        <v>1</v>
      </c>
      <c r="E603" s="116" t="s">
        <v>41</v>
      </c>
      <c r="F603" s="38">
        <v>24</v>
      </c>
      <c r="G603" s="14">
        <v>0</v>
      </c>
      <c r="H603" s="14">
        <v>0</v>
      </c>
      <c r="I603" s="39">
        <v>0</v>
      </c>
      <c r="J603" s="38">
        <f t="shared" si="87"/>
        <v>0</v>
      </c>
    </row>
    <row r="604" spans="1:10" ht="15.75">
      <c r="A604" s="22"/>
      <c r="B604" s="16" t="s">
        <v>261</v>
      </c>
      <c r="C604" s="23"/>
      <c r="D604" s="18"/>
      <c r="E604" s="143" t="s">
        <v>62</v>
      </c>
      <c r="F604" s="14">
        <f>F605</f>
        <v>11378.3</v>
      </c>
      <c r="G604" s="14">
        <f>G605</f>
        <v>4580.099999999999</v>
      </c>
      <c r="H604" s="14">
        <f>H605</f>
        <v>4073.3</v>
      </c>
      <c r="I604" s="39">
        <f aca="true" t="shared" si="103" ref="I604:I617">H604/G604*100</f>
        <v>88.93473941616998</v>
      </c>
      <c r="J604" s="38">
        <f t="shared" si="87"/>
        <v>-506.7999999999993</v>
      </c>
    </row>
    <row r="605" spans="1:10" ht="47.25">
      <c r="A605" s="22"/>
      <c r="B605" s="16" t="s">
        <v>261</v>
      </c>
      <c r="C605" s="18" t="s">
        <v>116</v>
      </c>
      <c r="D605" s="18"/>
      <c r="E605" s="101" t="s">
        <v>246</v>
      </c>
      <c r="F605" s="14">
        <f>F606+F619</f>
        <v>11378.3</v>
      </c>
      <c r="G605" s="14">
        <f>G606+G619</f>
        <v>4580.099999999999</v>
      </c>
      <c r="H605" s="14">
        <f>H606+H619</f>
        <v>4073.3</v>
      </c>
      <c r="I605" s="39">
        <f t="shared" si="103"/>
        <v>88.93473941616998</v>
      </c>
      <c r="J605" s="38">
        <f t="shared" si="87"/>
        <v>-506.7999999999993</v>
      </c>
    </row>
    <row r="606" spans="1:10" ht="78.75">
      <c r="A606" s="22"/>
      <c r="B606" s="16" t="s">
        <v>261</v>
      </c>
      <c r="C606" s="20" t="s">
        <v>131</v>
      </c>
      <c r="D606" s="17"/>
      <c r="E606" s="144" t="s">
        <v>262</v>
      </c>
      <c r="F606" s="14">
        <f>F607+F611</f>
        <v>11189.8</v>
      </c>
      <c r="G606" s="14">
        <f>G607+G611</f>
        <v>4580.099999999999</v>
      </c>
      <c r="H606" s="14">
        <f>H607+H611</f>
        <v>4073.3</v>
      </c>
      <c r="I606" s="39">
        <f t="shared" si="103"/>
        <v>88.93473941616998</v>
      </c>
      <c r="J606" s="38">
        <f t="shared" si="87"/>
        <v>-506.7999999999993</v>
      </c>
    </row>
    <row r="607" spans="1:10" ht="63">
      <c r="A607" s="22"/>
      <c r="B607" s="16" t="s">
        <v>261</v>
      </c>
      <c r="C607" s="52" t="s">
        <v>132</v>
      </c>
      <c r="D607" s="17"/>
      <c r="E607" s="139" t="s">
        <v>263</v>
      </c>
      <c r="F607" s="38">
        <f>F608</f>
        <v>2041.1</v>
      </c>
      <c r="G607" s="38">
        <f>G608</f>
        <v>10</v>
      </c>
      <c r="H607" s="38">
        <f>H608</f>
        <v>10</v>
      </c>
      <c r="I607" s="39">
        <f t="shared" si="103"/>
        <v>100</v>
      </c>
      <c r="J607" s="38">
        <f t="shared" si="87"/>
        <v>0</v>
      </c>
    </row>
    <row r="608" spans="1:10" ht="47.25">
      <c r="A608" s="22"/>
      <c r="B608" s="16" t="s">
        <v>261</v>
      </c>
      <c r="C608" s="52" t="s">
        <v>133</v>
      </c>
      <c r="D608" s="16"/>
      <c r="E608" s="145" t="s">
        <v>264</v>
      </c>
      <c r="F608" s="38">
        <f>F609+F610</f>
        <v>2041.1</v>
      </c>
      <c r="G608" s="38">
        <f>G609+G610</f>
        <v>10</v>
      </c>
      <c r="H608" s="38">
        <f>H609+H610</f>
        <v>10</v>
      </c>
      <c r="I608" s="39">
        <f t="shared" si="103"/>
        <v>100</v>
      </c>
      <c r="J608" s="38">
        <f t="shared" si="87"/>
        <v>0</v>
      </c>
    </row>
    <row r="609" spans="1:10" ht="94.5">
      <c r="A609" s="22"/>
      <c r="B609" s="16" t="s">
        <v>261</v>
      </c>
      <c r="C609" s="23" t="s">
        <v>133</v>
      </c>
      <c r="D609" s="18" t="s">
        <v>0</v>
      </c>
      <c r="E609" s="143" t="s">
        <v>40</v>
      </c>
      <c r="F609" s="14">
        <v>1843.3</v>
      </c>
      <c r="G609" s="14">
        <v>0</v>
      </c>
      <c r="H609" s="14">
        <v>0</v>
      </c>
      <c r="I609" s="39">
        <v>0</v>
      </c>
      <c r="J609" s="38">
        <f t="shared" si="87"/>
        <v>0</v>
      </c>
    </row>
    <row r="610" spans="1:10" ht="47.25">
      <c r="A610" s="22"/>
      <c r="B610" s="16" t="s">
        <v>261</v>
      </c>
      <c r="C610" s="18" t="s">
        <v>133</v>
      </c>
      <c r="D610" s="18" t="s">
        <v>1</v>
      </c>
      <c r="E610" s="84" t="s">
        <v>41</v>
      </c>
      <c r="F610" s="14">
        <v>197.8</v>
      </c>
      <c r="G610" s="14">
        <v>10</v>
      </c>
      <c r="H610" s="14">
        <v>10</v>
      </c>
      <c r="I610" s="39">
        <f t="shared" si="103"/>
        <v>100</v>
      </c>
      <c r="J610" s="38">
        <f t="shared" si="87"/>
        <v>0</v>
      </c>
    </row>
    <row r="611" spans="1:10" ht="47.25">
      <c r="A611" s="22"/>
      <c r="B611" s="16" t="s">
        <v>261</v>
      </c>
      <c r="C611" s="20" t="s">
        <v>134</v>
      </c>
      <c r="D611" s="16"/>
      <c r="E611" s="140" t="s">
        <v>118</v>
      </c>
      <c r="F611" s="14">
        <f>F612+F616</f>
        <v>9148.699999999999</v>
      </c>
      <c r="G611" s="14">
        <f>G612+G616</f>
        <v>4570.099999999999</v>
      </c>
      <c r="H611" s="14">
        <f>H612+H616</f>
        <v>4063.3</v>
      </c>
      <c r="I611" s="39">
        <f t="shared" si="103"/>
        <v>88.91052712194482</v>
      </c>
      <c r="J611" s="38">
        <f t="shared" si="87"/>
        <v>-506.7999999999993</v>
      </c>
    </row>
    <row r="612" spans="1:10" ht="63">
      <c r="A612" s="22"/>
      <c r="B612" s="16" t="s">
        <v>261</v>
      </c>
      <c r="C612" s="16" t="s">
        <v>135</v>
      </c>
      <c r="D612" s="17"/>
      <c r="E612" s="139" t="s">
        <v>265</v>
      </c>
      <c r="F612" s="38">
        <f>F613+F614+F615</f>
        <v>9037.699999999999</v>
      </c>
      <c r="G612" s="38">
        <f>G613+G614+G615</f>
        <v>4516.099999999999</v>
      </c>
      <c r="H612" s="38">
        <f>H613+H614+H615</f>
        <v>4053.3</v>
      </c>
      <c r="I612" s="39">
        <f t="shared" si="103"/>
        <v>89.75221983569895</v>
      </c>
      <c r="J612" s="38">
        <f t="shared" si="87"/>
        <v>-462.7999999999993</v>
      </c>
    </row>
    <row r="613" spans="1:10" ht="94.5">
      <c r="A613" s="22"/>
      <c r="B613" s="16" t="s">
        <v>261</v>
      </c>
      <c r="C613" s="16" t="s">
        <v>135</v>
      </c>
      <c r="D613" s="18" t="s">
        <v>0</v>
      </c>
      <c r="E613" s="101" t="s">
        <v>40</v>
      </c>
      <c r="F613" s="38">
        <v>7955.7</v>
      </c>
      <c r="G613" s="38">
        <v>3950.3</v>
      </c>
      <c r="H613" s="38">
        <v>3832.1</v>
      </c>
      <c r="I613" s="39">
        <f t="shared" si="103"/>
        <v>97.00782219071968</v>
      </c>
      <c r="J613" s="38">
        <f t="shared" si="87"/>
        <v>-118.20000000000027</v>
      </c>
    </row>
    <row r="614" spans="1:10" ht="47.25">
      <c r="A614" s="22"/>
      <c r="B614" s="16" t="s">
        <v>261</v>
      </c>
      <c r="C614" s="18" t="s">
        <v>135</v>
      </c>
      <c r="D614" s="18" t="s">
        <v>1</v>
      </c>
      <c r="E614" s="101" t="s">
        <v>41</v>
      </c>
      <c r="F614" s="14">
        <v>1080.1</v>
      </c>
      <c r="G614" s="14">
        <v>563.9</v>
      </c>
      <c r="H614" s="14">
        <v>220.4</v>
      </c>
      <c r="I614" s="39">
        <f t="shared" si="103"/>
        <v>39.08494413903175</v>
      </c>
      <c r="J614" s="38">
        <f t="shared" si="87"/>
        <v>-343.5</v>
      </c>
    </row>
    <row r="615" spans="1:10" ht="15.75">
      <c r="A615" s="22"/>
      <c r="B615" s="16" t="s">
        <v>261</v>
      </c>
      <c r="C615" s="18" t="s">
        <v>135</v>
      </c>
      <c r="D615" s="17">
        <v>800</v>
      </c>
      <c r="E615" s="101" t="s">
        <v>7</v>
      </c>
      <c r="F615" s="14">
        <v>1.9</v>
      </c>
      <c r="G615" s="14">
        <v>1.9</v>
      </c>
      <c r="H615" s="14">
        <v>0.8</v>
      </c>
      <c r="I615" s="39">
        <f t="shared" si="103"/>
        <v>42.10526315789474</v>
      </c>
      <c r="J615" s="38">
        <f t="shared" si="87"/>
        <v>-1.0999999999999999</v>
      </c>
    </row>
    <row r="616" spans="1:10" ht="47.25">
      <c r="A616" s="22"/>
      <c r="B616" s="16" t="s">
        <v>261</v>
      </c>
      <c r="C616" s="18" t="s">
        <v>168</v>
      </c>
      <c r="D616" s="21"/>
      <c r="E616" s="116" t="s">
        <v>158</v>
      </c>
      <c r="F616" s="38">
        <f>F617+F618</f>
        <v>111</v>
      </c>
      <c r="G616" s="38">
        <f>G617+G618</f>
        <v>54</v>
      </c>
      <c r="H616" s="38">
        <f>H617+H618</f>
        <v>10</v>
      </c>
      <c r="I616" s="39">
        <f t="shared" si="103"/>
        <v>18.51851851851852</v>
      </c>
      <c r="J616" s="38">
        <f t="shared" si="87"/>
        <v>-44</v>
      </c>
    </row>
    <row r="617" spans="1:10" ht="94.5">
      <c r="A617" s="22"/>
      <c r="B617" s="16" t="s">
        <v>261</v>
      </c>
      <c r="C617" s="18" t="s">
        <v>168</v>
      </c>
      <c r="D617" s="17">
        <v>100</v>
      </c>
      <c r="E617" s="139" t="s">
        <v>40</v>
      </c>
      <c r="F617" s="38">
        <v>108</v>
      </c>
      <c r="G617" s="38">
        <v>54</v>
      </c>
      <c r="H617" s="38">
        <v>10</v>
      </c>
      <c r="I617" s="39">
        <f t="shared" si="103"/>
        <v>18.51851851851852</v>
      </c>
      <c r="J617" s="38">
        <f t="shared" si="87"/>
        <v>-44</v>
      </c>
    </row>
    <row r="618" spans="1:10" ht="47.25">
      <c r="A618" s="22"/>
      <c r="B618" s="16" t="s">
        <v>261</v>
      </c>
      <c r="C618" s="18" t="s">
        <v>168</v>
      </c>
      <c r="D618" s="16" t="s">
        <v>1</v>
      </c>
      <c r="E618" s="145" t="s">
        <v>41</v>
      </c>
      <c r="F618" s="38">
        <v>3</v>
      </c>
      <c r="G618" s="38">
        <v>0</v>
      </c>
      <c r="H618" s="38">
        <v>0</v>
      </c>
      <c r="I618" s="39">
        <v>0</v>
      </c>
      <c r="J618" s="38">
        <f t="shared" si="87"/>
        <v>0</v>
      </c>
    </row>
    <row r="619" spans="1:10" ht="78.75">
      <c r="A619" s="22"/>
      <c r="B619" s="16" t="s">
        <v>261</v>
      </c>
      <c r="C619" s="23" t="s">
        <v>163</v>
      </c>
      <c r="D619" s="16"/>
      <c r="E619" s="145" t="s">
        <v>259</v>
      </c>
      <c r="F619" s="14">
        <f aca="true" t="shared" si="104" ref="F619:H621">F620</f>
        <v>188.5</v>
      </c>
      <c r="G619" s="14">
        <f t="shared" si="104"/>
        <v>0</v>
      </c>
      <c r="H619" s="14">
        <f t="shared" si="104"/>
        <v>0</v>
      </c>
      <c r="I619" s="39">
        <v>0</v>
      </c>
      <c r="J619" s="38">
        <f t="shared" si="87"/>
        <v>0</v>
      </c>
    </row>
    <row r="620" spans="1:10" ht="47.25">
      <c r="A620" s="22"/>
      <c r="B620" s="16" t="s">
        <v>261</v>
      </c>
      <c r="C620" s="18" t="s">
        <v>164</v>
      </c>
      <c r="D620" s="18"/>
      <c r="E620" s="101" t="s">
        <v>165</v>
      </c>
      <c r="F620" s="14">
        <f t="shared" si="104"/>
        <v>188.5</v>
      </c>
      <c r="G620" s="14">
        <f t="shared" si="104"/>
        <v>0</v>
      </c>
      <c r="H620" s="14">
        <f t="shared" si="104"/>
        <v>0</v>
      </c>
      <c r="I620" s="39">
        <v>0</v>
      </c>
      <c r="J620" s="38">
        <f t="shared" si="87"/>
        <v>0</v>
      </c>
    </row>
    <row r="621" spans="1:10" ht="31.5">
      <c r="A621" s="22"/>
      <c r="B621" s="16" t="s">
        <v>261</v>
      </c>
      <c r="C621" s="18" t="s">
        <v>167</v>
      </c>
      <c r="D621" s="17"/>
      <c r="E621" s="101" t="s">
        <v>43</v>
      </c>
      <c r="F621" s="14">
        <f>F622</f>
        <v>188.5</v>
      </c>
      <c r="G621" s="14">
        <f t="shared" si="104"/>
        <v>0</v>
      </c>
      <c r="H621" s="14">
        <f t="shared" si="104"/>
        <v>0</v>
      </c>
      <c r="I621" s="39">
        <v>0</v>
      </c>
      <c r="J621" s="38">
        <f t="shared" si="87"/>
        <v>0</v>
      </c>
    </row>
    <row r="622" spans="1:10" ht="94.5">
      <c r="A622" s="22"/>
      <c r="B622" s="16" t="s">
        <v>261</v>
      </c>
      <c r="C622" s="18" t="s">
        <v>167</v>
      </c>
      <c r="D622" s="17">
        <v>100</v>
      </c>
      <c r="E622" s="139" t="s">
        <v>40</v>
      </c>
      <c r="F622" s="38">
        <v>188.5</v>
      </c>
      <c r="G622" s="38">
        <v>0</v>
      </c>
      <c r="H622" s="38">
        <v>0</v>
      </c>
      <c r="I622" s="39">
        <v>0</v>
      </c>
      <c r="J622" s="38">
        <v>0</v>
      </c>
    </row>
    <row r="623" spans="1:10" ht="15.75">
      <c r="A623" s="22"/>
      <c r="B623" s="29" t="s">
        <v>649</v>
      </c>
      <c r="C623" s="29"/>
      <c r="D623" s="29"/>
      <c r="E623" s="102" t="s">
        <v>149</v>
      </c>
      <c r="F623" s="14">
        <f>F624+F642</f>
        <v>66112.1</v>
      </c>
      <c r="G623" s="14">
        <f>G624+G642</f>
        <v>25190.399999999998</v>
      </c>
      <c r="H623" s="14">
        <f>H624+H642</f>
        <v>25190.399999999998</v>
      </c>
      <c r="I623" s="39">
        <f aca="true" t="shared" si="105" ref="I623:I636">H623/G623*100</f>
        <v>100</v>
      </c>
      <c r="J623" s="38">
        <f t="shared" si="87"/>
        <v>0</v>
      </c>
    </row>
    <row r="624" spans="1:10" ht="15.75">
      <c r="A624" s="22"/>
      <c r="B624" s="29" t="s">
        <v>650</v>
      </c>
      <c r="C624" s="29"/>
      <c r="D624" s="29"/>
      <c r="E624" s="102" t="s">
        <v>81</v>
      </c>
      <c r="F624" s="14">
        <f aca="true" t="shared" si="106" ref="F624:H625">F625</f>
        <v>62856.4</v>
      </c>
      <c r="G624" s="14">
        <f t="shared" si="106"/>
        <v>24468.8</v>
      </c>
      <c r="H624" s="14">
        <f t="shared" si="106"/>
        <v>24468.8</v>
      </c>
      <c r="I624" s="39">
        <f t="shared" si="105"/>
        <v>100</v>
      </c>
      <c r="J624" s="38">
        <f t="shared" si="87"/>
        <v>0</v>
      </c>
    </row>
    <row r="625" spans="1:10" ht="63">
      <c r="A625" s="22"/>
      <c r="B625" s="29" t="s">
        <v>650</v>
      </c>
      <c r="C625" s="16" t="s">
        <v>55</v>
      </c>
      <c r="D625" s="17"/>
      <c r="E625" s="138" t="s">
        <v>340</v>
      </c>
      <c r="F625" s="14">
        <f t="shared" si="106"/>
        <v>62856.4</v>
      </c>
      <c r="G625" s="14">
        <f t="shared" si="106"/>
        <v>24468.8</v>
      </c>
      <c r="H625" s="14">
        <f t="shared" si="106"/>
        <v>24468.8</v>
      </c>
      <c r="I625" s="39">
        <f t="shared" si="105"/>
        <v>100</v>
      </c>
      <c r="J625" s="38">
        <f t="shared" si="87"/>
        <v>0</v>
      </c>
    </row>
    <row r="626" spans="1:10" ht="47.25">
      <c r="A626" s="22"/>
      <c r="B626" s="29" t="s">
        <v>650</v>
      </c>
      <c r="C626" s="16" t="s">
        <v>107</v>
      </c>
      <c r="D626" s="17"/>
      <c r="E626" s="138" t="s">
        <v>342</v>
      </c>
      <c r="F626" s="14">
        <f>F627+F631+F639</f>
        <v>62856.4</v>
      </c>
      <c r="G626" s="14">
        <f>G627+G631+G639</f>
        <v>24468.8</v>
      </c>
      <c r="H626" s="14">
        <f>H627+H631+H639</f>
        <v>24468.8</v>
      </c>
      <c r="I626" s="39">
        <f t="shared" si="105"/>
        <v>100</v>
      </c>
      <c r="J626" s="38">
        <f t="shared" si="87"/>
        <v>0</v>
      </c>
    </row>
    <row r="627" spans="1:10" ht="31.5">
      <c r="A627" s="22"/>
      <c r="B627" s="29" t="s">
        <v>650</v>
      </c>
      <c r="C627" s="16" t="s">
        <v>108</v>
      </c>
      <c r="D627" s="17"/>
      <c r="E627" s="138" t="s">
        <v>343</v>
      </c>
      <c r="F627" s="14">
        <f>F628</f>
        <v>790.7</v>
      </c>
      <c r="G627" s="14">
        <f>G628</f>
        <v>326.8</v>
      </c>
      <c r="H627" s="14">
        <f>H628</f>
        <v>326.8</v>
      </c>
      <c r="I627" s="39">
        <f t="shared" si="105"/>
        <v>100</v>
      </c>
      <c r="J627" s="38">
        <f t="shared" si="87"/>
        <v>0</v>
      </c>
    </row>
    <row r="628" spans="1:10" ht="31.5">
      <c r="A628" s="22"/>
      <c r="B628" s="29" t="s">
        <v>650</v>
      </c>
      <c r="C628" s="16" t="s">
        <v>109</v>
      </c>
      <c r="D628" s="162"/>
      <c r="E628" s="138" t="s">
        <v>345</v>
      </c>
      <c r="F628" s="14">
        <f>F629+F630</f>
        <v>790.7</v>
      </c>
      <c r="G628" s="14">
        <f>G629+G630</f>
        <v>326.8</v>
      </c>
      <c r="H628" s="14">
        <f>H629+H630</f>
        <v>326.8</v>
      </c>
      <c r="I628" s="39">
        <f t="shared" si="105"/>
        <v>100</v>
      </c>
      <c r="J628" s="38">
        <f t="shared" si="87"/>
        <v>0</v>
      </c>
    </row>
    <row r="629" spans="1:10" ht="47.25">
      <c r="A629" s="22"/>
      <c r="B629" s="29" t="s">
        <v>650</v>
      </c>
      <c r="C629" s="16" t="s">
        <v>109</v>
      </c>
      <c r="D629" s="21" t="s">
        <v>1</v>
      </c>
      <c r="E629" s="116" t="s">
        <v>41</v>
      </c>
      <c r="F629" s="38">
        <v>760.7</v>
      </c>
      <c r="G629" s="38">
        <v>326.8</v>
      </c>
      <c r="H629" s="38">
        <v>326.8</v>
      </c>
      <c r="I629" s="39">
        <f t="shared" si="105"/>
        <v>100</v>
      </c>
      <c r="J629" s="38">
        <f t="shared" si="87"/>
        <v>0</v>
      </c>
    </row>
    <row r="630" spans="1:10" ht="47.25">
      <c r="A630" s="22"/>
      <c r="B630" s="29" t="s">
        <v>650</v>
      </c>
      <c r="C630" s="16" t="s">
        <v>109</v>
      </c>
      <c r="D630" s="149" t="s">
        <v>4</v>
      </c>
      <c r="E630" s="138" t="s">
        <v>13</v>
      </c>
      <c r="F630" s="38">
        <v>30</v>
      </c>
      <c r="G630" s="38">
        <v>0</v>
      </c>
      <c r="H630" s="38">
        <v>0</v>
      </c>
      <c r="I630" s="39">
        <v>0</v>
      </c>
      <c r="J630" s="38">
        <f>H630-G630</f>
        <v>0</v>
      </c>
    </row>
    <row r="631" spans="1:10" ht="47.25">
      <c r="A631" s="22"/>
      <c r="B631" s="29" t="s">
        <v>650</v>
      </c>
      <c r="C631" s="149" t="s">
        <v>346</v>
      </c>
      <c r="D631" s="150"/>
      <c r="E631" s="138" t="s">
        <v>118</v>
      </c>
      <c r="F631" s="38">
        <f>F632+F637</f>
        <v>49614.200000000004</v>
      </c>
      <c r="G631" s="38">
        <f>G632+G637</f>
        <v>24142</v>
      </c>
      <c r="H631" s="38">
        <f>H632+H637</f>
        <v>24142</v>
      </c>
      <c r="I631" s="39">
        <f t="shared" si="105"/>
        <v>100</v>
      </c>
      <c r="J631" s="38">
        <f t="shared" si="87"/>
        <v>0</v>
      </c>
    </row>
    <row r="632" spans="1:10" ht="15.75">
      <c r="A632" s="22"/>
      <c r="B632" s="29" t="s">
        <v>650</v>
      </c>
      <c r="C632" s="149" t="s">
        <v>347</v>
      </c>
      <c r="D632" s="150"/>
      <c r="E632" s="138" t="s">
        <v>348</v>
      </c>
      <c r="F632" s="38">
        <f>F633+F634+F635+F636</f>
        <v>49124.200000000004</v>
      </c>
      <c r="G632" s="38">
        <f>G633+G634+G635+G636</f>
        <v>23995</v>
      </c>
      <c r="H632" s="38">
        <f>H633+H634+H635+H636</f>
        <v>23995</v>
      </c>
      <c r="I632" s="39">
        <f t="shared" si="105"/>
        <v>100</v>
      </c>
      <c r="J632" s="38">
        <f t="shared" si="87"/>
        <v>0</v>
      </c>
    </row>
    <row r="633" spans="1:10" ht="94.5">
      <c r="A633" s="22"/>
      <c r="B633" s="29" t="s">
        <v>650</v>
      </c>
      <c r="C633" s="149" t="s">
        <v>347</v>
      </c>
      <c r="D633" s="149" t="s">
        <v>0</v>
      </c>
      <c r="E633" s="138" t="s">
        <v>40</v>
      </c>
      <c r="F633" s="38">
        <v>14135.9</v>
      </c>
      <c r="G633" s="38">
        <v>6579.1</v>
      </c>
      <c r="H633" s="38">
        <v>6579.1</v>
      </c>
      <c r="I633" s="39">
        <f t="shared" si="105"/>
        <v>100</v>
      </c>
      <c r="J633" s="38">
        <f t="shared" si="87"/>
        <v>0</v>
      </c>
    </row>
    <row r="634" spans="1:10" ht="47.25">
      <c r="A634" s="22"/>
      <c r="B634" s="29" t="s">
        <v>650</v>
      </c>
      <c r="C634" s="149" t="s">
        <v>347</v>
      </c>
      <c r="D634" s="149" t="s">
        <v>1</v>
      </c>
      <c r="E634" s="138" t="s">
        <v>41</v>
      </c>
      <c r="F634" s="38">
        <v>5901.8</v>
      </c>
      <c r="G634" s="38">
        <v>2603.4</v>
      </c>
      <c r="H634" s="38">
        <v>2603.4</v>
      </c>
      <c r="I634" s="39">
        <f t="shared" si="105"/>
        <v>100</v>
      </c>
      <c r="J634" s="38">
        <f t="shared" si="87"/>
        <v>0</v>
      </c>
    </row>
    <row r="635" spans="1:10" ht="47.25">
      <c r="A635" s="22"/>
      <c r="B635" s="29" t="s">
        <v>650</v>
      </c>
      <c r="C635" s="149" t="s">
        <v>347</v>
      </c>
      <c r="D635" s="149" t="s">
        <v>4</v>
      </c>
      <c r="E635" s="138" t="s">
        <v>13</v>
      </c>
      <c r="F635" s="38">
        <v>28601.7</v>
      </c>
      <c r="G635" s="38">
        <v>14605.4</v>
      </c>
      <c r="H635" s="38">
        <v>14605.4</v>
      </c>
      <c r="I635" s="39">
        <f t="shared" si="105"/>
        <v>100</v>
      </c>
      <c r="J635" s="38">
        <f t="shared" si="87"/>
        <v>0</v>
      </c>
    </row>
    <row r="636" spans="1:10" ht="15.75">
      <c r="A636" s="22"/>
      <c r="B636" s="29" t="s">
        <v>650</v>
      </c>
      <c r="C636" s="149" t="s">
        <v>347</v>
      </c>
      <c r="D636" s="149" t="s">
        <v>6</v>
      </c>
      <c r="E636" s="138" t="s">
        <v>7</v>
      </c>
      <c r="F636" s="38">
        <v>484.8</v>
      </c>
      <c r="G636" s="38">
        <v>207.1</v>
      </c>
      <c r="H636" s="38">
        <v>207.1</v>
      </c>
      <c r="I636" s="39">
        <f t="shared" si="105"/>
        <v>100</v>
      </c>
      <c r="J636" s="38">
        <f t="shared" si="87"/>
        <v>0</v>
      </c>
    </row>
    <row r="637" spans="1:10" ht="31.5">
      <c r="A637" s="22"/>
      <c r="B637" s="29" t="s">
        <v>650</v>
      </c>
      <c r="C637" s="149" t="s">
        <v>669</v>
      </c>
      <c r="D637" s="150"/>
      <c r="E637" s="138" t="s">
        <v>606</v>
      </c>
      <c r="F637" s="38">
        <f>F638</f>
        <v>490</v>
      </c>
      <c r="G637" s="38">
        <f>G638</f>
        <v>147</v>
      </c>
      <c r="H637" s="38">
        <f>H638</f>
        <v>147</v>
      </c>
      <c r="I637" s="39">
        <v>0</v>
      </c>
      <c r="J637" s="38">
        <f t="shared" si="87"/>
        <v>0</v>
      </c>
    </row>
    <row r="638" spans="1:10" ht="47.25">
      <c r="A638" s="22"/>
      <c r="B638" s="29" t="s">
        <v>650</v>
      </c>
      <c r="C638" s="149" t="s">
        <v>669</v>
      </c>
      <c r="D638" s="149" t="s">
        <v>4</v>
      </c>
      <c r="E638" s="138" t="s">
        <v>13</v>
      </c>
      <c r="F638" s="38">
        <v>490</v>
      </c>
      <c r="G638" s="14">
        <v>147</v>
      </c>
      <c r="H638" s="14">
        <v>147</v>
      </c>
      <c r="I638" s="39">
        <v>0</v>
      </c>
      <c r="J638" s="38">
        <f t="shared" si="87"/>
        <v>0</v>
      </c>
    </row>
    <row r="639" spans="1:10" ht="78.75">
      <c r="A639" s="22"/>
      <c r="B639" s="29" t="s">
        <v>650</v>
      </c>
      <c r="C639" s="149" t="s">
        <v>349</v>
      </c>
      <c r="D639" s="150"/>
      <c r="E639" s="138" t="s">
        <v>350</v>
      </c>
      <c r="F639" s="38">
        <f aca="true" t="shared" si="107" ref="F639:H640">F640</f>
        <v>12451.5</v>
      </c>
      <c r="G639" s="38">
        <f t="shared" si="107"/>
        <v>0</v>
      </c>
      <c r="H639" s="38">
        <f t="shared" si="107"/>
        <v>0</v>
      </c>
      <c r="I639" s="39">
        <v>0</v>
      </c>
      <c r="J639" s="38">
        <f t="shared" si="87"/>
        <v>0</v>
      </c>
    </row>
    <row r="640" spans="1:10" ht="47.25">
      <c r="A640" s="22"/>
      <c r="B640" s="29" t="s">
        <v>650</v>
      </c>
      <c r="C640" s="149" t="s">
        <v>351</v>
      </c>
      <c r="D640" s="150"/>
      <c r="E640" s="138" t="s">
        <v>278</v>
      </c>
      <c r="F640" s="38">
        <f t="shared" si="107"/>
        <v>12451.5</v>
      </c>
      <c r="G640" s="38">
        <f t="shared" si="107"/>
        <v>0</v>
      </c>
      <c r="H640" s="38">
        <f t="shared" si="107"/>
        <v>0</v>
      </c>
      <c r="I640" s="39">
        <v>0</v>
      </c>
      <c r="J640" s="38">
        <f t="shared" si="87"/>
        <v>0</v>
      </c>
    </row>
    <row r="641" spans="1:10" ht="47.25">
      <c r="A641" s="22"/>
      <c r="B641" s="29" t="s">
        <v>650</v>
      </c>
      <c r="C641" s="149" t="s">
        <v>351</v>
      </c>
      <c r="D641" s="149" t="s">
        <v>4</v>
      </c>
      <c r="E641" s="138" t="s">
        <v>13</v>
      </c>
      <c r="F641" s="38">
        <v>12451.5</v>
      </c>
      <c r="G641" s="14">
        <v>0</v>
      </c>
      <c r="H641" s="14">
        <v>0</v>
      </c>
      <c r="I641" s="39">
        <v>0</v>
      </c>
      <c r="J641" s="38">
        <f aca="true" t="shared" si="108" ref="J641:J743">H641-G641</f>
        <v>0</v>
      </c>
    </row>
    <row r="642" spans="1:10" ht="15.75">
      <c r="A642" s="22"/>
      <c r="B642" s="149" t="s">
        <v>651</v>
      </c>
      <c r="C642" s="150"/>
      <c r="D642" s="149"/>
      <c r="E642" s="138" t="s">
        <v>607</v>
      </c>
      <c r="F642" s="38">
        <f aca="true" t="shared" si="109" ref="F642:H643">F643</f>
        <v>3255.7</v>
      </c>
      <c r="G642" s="38">
        <f t="shared" si="109"/>
        <v>721.6</v>
      </c>
      <c r="H642" s="38">
        <f t="shared" si="109"/>
        <v>721.6</v>
      </c>
      <c r="I642" s="39">
        <f aca="true" t="shared" si="110" ref="I642:I647">H642/G642*100</f>
        <v>100</v>
      </c>
      <c r="J642" s="38">
        <f t="shared" si="108"/>
        <v>0</v>
      </c>
    </row>
    <row r="643" spans="1:10" ht="63">
      <c r="A643" s="22"/>
      <c r="B643" s="149" t="s">
        <v>651</v>
      </c>
      <c r="C643" s="149" t="s">
        <v>55</v>
      </c>
      <c r="D643" s="150"/>
      <c r="E643" s="138" t="s">
        <v>340</v>
      </c>
      <c r="F643" s="38">
        <f t="shared" si="109"/>
        <v>3255.7</v>
      </c>
      <c r="G643" s="38">
        <f t="shared" si="109"/>
        <v>721.6</v>
      </c>
      <c r="H643" s="38">
        <f t="shared" si="109"/>
        <v>721.6</v>
      </c>
      <c r="I643" s="39">
        <f t="shared" si="110"/>
        <v>100</v>
      </c>
      <c r="J643" s="38">
        <f t="shared" si="108"/>
        <v>0</v>
      </c>
    </row>
    <row r="644" spans="1:10" ht="47.25">
      <c r="A644" s="22"/>
      <c r="B644" s="149" t="s">
        <v>651</v>
      </c>
      <c r="C644" s="149" t="s">
        <v>341</v>
      </c>
      <c r="D644" s="150"/>
      <c r="E644" s="138" t="s">
        <v>342</v>
      </c>
      <c r="F644" s="38">
        <f>F645+F648</f>
        <v>3255.7</v>
      </c>
      <c r="G644" s="38">
        <f>G645+G648</f>
        <v>721.6</v>
      </c>
      <c r="H644" s="38">
        <f>H645+H648</f>
        <v>721.6</v>
      </c>
      <c r="I644" s="39">
        <f t="shared" si="110"/>
        <v>100</v>
      </c>
      <c r="J644" s="38">
        <f t="shared" si="108"/>
        <v>0</v>
      </c>
    </row>
    <row r="645" spans="1:10" ht="47.25">
      <c r="A645" s="22"/>
      <c r="B645" s="149" t="s">
        <v>651</v>
      </c>
      <c r="C645" s="149" t="s">
        <v>346</v>
      </c>
      <c r="D645" s="150"/>
      <c r="E645" s="138" t="s">
        <v>118</v>
      </c>
      <c r="F645" s="38">
        <f aca="true" t="shared" si="111" ref="F645:H646">F646</f>
        <v>1387.8</v>
      </c>
      <c r="G645" s="38">
        <f t="shared" si="111"/>
        <v>721.6</v>
      </c>
      <c r="H645" s="38">
        <f t="shared" si="111"/>
        <v>721.6</v>
      </c>
      <c r="I645" s="39">
        <f t="shared" si="110"/>
        <v>100</v>
      </c>
      <c r="J645" s="38">
        <f t="shared" si="108"/>
        <v>0</v>
      </c>
    </row>
    <row r="646" spans="1:10" ht="15.75">
      <c r="A646" s="22"/>
      <c r="B646" s="149" t="s">
        <v>651</v>
      </c>
      <c r="C646" s="149" t="s">
        <v>347</v>
      </c>
      <c r="D646" s="150"/>
      <c r="E646" s="138" t="s">
        <v>348</v>
      </c>
      <c r="F646" s="38">
        <f t="shared" si="111"/>
        <v>1387.8</v>
      </c>
      <c r="G646" s="38">
        <f t="shared" si="111"/>
        <v>721.6</v>
      </c>
      <c r="H646" s="38">
        <f t="shared" si="111"/>
        <v>721.6</v>
      </c>
      <c r="I646" s="39">
        <f t="shared" si="110"/>
        <v>100</v>
      </c>
      <c r="J646" s="38">
        <f t="shared" si="108"/>
        <v>0</v>
      </c>
    </row>
    <row r="647" spans="1:10" ht="47.25">
      <c r="A647" s="22"/>
      <c r="B647" s="149" t="s">
        <v>651</v>
      </c>
      <c r="C647" s="149" t="s">
        <v>347</v>
      </c>
      <c r="D647" s="149" t="s">
        <v>4</v>
      </c>
      <c r="E647" s="138" t="s">
        <v>13</v>
      </c>
      <c r="F647" s="38">
        <v>1387.8</v>
      </c>
      <c r="G647" s="38">
        <v>721.6</v>
      </c>
      <c r="H647" s="38">
        <v>721.6</v>
      </c>
      <c r="I647" s="39">
        <f t="shared" si="110"/>
        <v>100</v>
      </c>
      <c r="J647" s="38">
        <f t="shared" si="108"/>
        <v>0</v>
      </c>
    </row>
    <row r="648" spans="1:10" ht="110.25">
      <c r="A648" s="22"/>
      <c r="B648" s="149" t="s">
        <v>651</v>
      </c>
      <c r="C648" s="149" t="s">
        <v>670</v>
      </c>
      <c r="D648" s="150"/>
      <c r="E648" s="138" t="s">
        <v>608</v>
      </c>
      <c r="F648" s="38">
        <f aca="true" t="shared" si="112" ref="F648:H649">F649</f>
        <v>1867.9</v>
      </c>
      <c r="G648" s="38">
        <f t="shared" si="112"/>
        <v>0</v>
      </c>
      <c r="H648" s="38">
        <f t="shared" si="112"/>
        <v>0</v>
      </c>
      <c r="I648" s="39">
        <v>0</v>
      </c>
      <c r="J648" s="38">
        <f t="shared" si="108"/>
        <v>0</v>
      </c>
    </row>
    <row r="649" spans="1:10" ht="78.75">
      <c r="A649" s="22"/>
      <c r="B649" s="149" t="s">
        <v>651</v>
      </c>
      <c r="C649" s="149" t="s">
        <v>671</v>
      </c>
      <c r="D649" s="150"/>
      <c r="E649" s="138" t="s">
        <v>23</v>
      </c>
      <c r="F649" s="38">
        <f t="shared" si="112"/>
        <v>1867.9</v>
      </c>
      <c r="G649" s="38">
        <f t="shared" si="112"/>
        <v>0</v>
      </c>
      <c r="H649" s="38">
        <f t="shared" si="112"/>
        <v>0</v>
      </c>
      <c r="I649" s="39">
        <v>0</v>
      </c>
      <c r="J649" s="38">
        <f t="shared" si="108"/>
        <v>0</v>
      </c>
    </row>
    <row r="650" spans="1:10" ht="47.25">
      <c r="A650" s="22"/>
      <c r="B650" s="149" t="s">
        <v>651</v>
      </c>
      <c r="C650" s="149" t="s">
        <v>671</v>
      </c>
      <c r="D650" s="149" t="s">
        <v>4</v>
      </c>
      <c r="E650" s="138" t="s">
        <v>13</v>
      </c>
      <c r="F650" s="38">
        <v>1867.9</v>
      </c>
      <c r="G650" s="14">
        <v>0</v>
      </c>
      <c r="H650" s="14">
        <v>0</v>
      </c>
      <c r="I650" s="39">
        <v>0</v>
      </c>
      <c r="J650" s="38">
        <f t="shared" si="108"/>
        <v>0</v>
      </c>
    </row>
    <row r="651" spans="1:10" ht="15.75">
      <c r="A651" s="22"/>
      <c r="B651" s="185" t="s">
        <v>724</v>
      </c>
      <c r="C651" s="186"/>
      <c r="D651" s="187"/>
      <c r="E651" s="188" t="s">
        <v>725</v>
      </c>
      <c r="F651" s="189">
        <f>F652</f>
        <v>665.8</v>
      </c>
      <c r="G651" s="14">
        <v>0</v>
      </c>
      <c r="H651" s="14">
        <v>0</v>
      </c>
      <c r="I651" s="39">
        <v>0</v>
      </c>
      <c r="J651" s="38">
        <f aca="true" t="shared" si="113" ref="J651:J656">H651-G651</f>
        <v>0</v>
      </c>
    </row>
    <row r="652" spans="1:10" ht="15.75">
      <c r="A652" s="22"/>
      <c r="B652" s="16" t="s">
        <v>726</v>
      </c>
      <c r="C652" s="36"/>
      <c r="D652" s="31"/>
      <c r="E652" s="101" t="s">
        <v>727</v>
      </c>
      <c r="F652" s="190">
        <f>F653</f>
        <v>665.8</v>
      </c>
      <c r="G652" s="14">
        <v>0</v>
      </c>
      <c r="H652" s="14">
        <v>0</v>
      </c>
      <c r="I652" s="39">
        <v>0</v>
      </c>
      <c r="J652" s="38">
        <f t="shared" si="113"/>
        <v>0</v>
      </c>
    </row>
    <row r="653" spans="1:10" ht="15.75">
      <c r="A653" s="22"/>
      <c r="B653" s="16" t="s">
        <v>726</v>
      </c>
      <c r="C653" s="36" t="s">
        <v>56</v>
      </c>
      <c r="D653" s="31"/>
      <c r="E653" s="101" t="s">
        <v>9</v>
      </c>
      <c r="F653" s="190">
        <f>F654</f>
        <v>665.8</v>
      </c>
      <c r="G653" s="14">
        <v>0</v>
      </c>
      <c r="H653" s="14">
        <v>0</v>
      </c>
      <c r="I653" s="39">
        <v>0</v>
      </c>
      <c r="J653" s="38">
        <f t="shared" si="113"/>
        <v>0</v>
      </c>
    </row>
    <row r="654" spans="1:10" ht="15.75">
      <c r="A654" s="22"/>
      <c r="B654" s="16" t="s">
        <v>726</v>
      </c>
      <c r="C654" s="36" t="s">
        <v>100</v>
      </c>
      <c r="D654" s="31"/>
      <c r="E654" s="101" t="s">
        <v>227</v>
      </c>
      <c r="F654" s="190">
        <f>F655</f>
        <v>665.8</v>
      </c>
      <c r="G654" s="14">
        <v>0</v>
      </c>
      <c r="H654" s="14">
        <v>0</v>
      </c>
      <c r="I654" s="39">
        <v>0</v>
      </c>
      <c r="J654" s="38">
        <f t="shared" si="113"/>
        <v>0</v>
      </c>
    </row>
    <row r="655" spans="1:10" ht="47.25">
      <c r="A655" s="22"/>
      <c r="B655" s="16" t="s">
        <v>726</v>
      </c>
      <c r="C655" s="36" t="s">
        <v>570</v>
      </c>
      <c r="D655" s="31"/>
      <c r="E655" s="101" t="s">
        <v>571</v>
      </c>
      <c r="F655" s="190">
        <f>F656</f>
        <v>665.8</v>
      </c>
      <c r="G655" s="14">
        <v>0</v>
      </c>
      <c r="H655" s="14">
        <v>0</v>
      </c>
      <c r="I655" s="39">
        <v>0</v>
      </c>
      <c r="J655" s="38">
        <f t="shared" si="113"/>
        <v>0</v>
      </c>
    </row>
    <row r="656" spans="1:10" ht="47.25">
      <c r="A656" s="22"/>
      <c r="B656" s="16" t="s">
        <v>726</v>
      </c>
      <c r="C656" s="36" t="s">
        <v>570</v>
      </c>
      <c r="D656" s="31" t="s">
        <v>1</v>
      </c>
      <c r="E656" s="191" t="s">
        <v>41</v>
      </c>
      <c r="F656" s="190">
        <v>665.8</v>
      </c>
      <c r="G656" s="14">
        <v>0</v>
      </c>
      <c r="H656" s="14">
        <v>0</v>
      </c>
      <c r="I656" s="39">
        <v>0</v>
      </c>
      <c r="J656" s="38">
        <f t="shared" si="113"/>
        <v>0</v>
      </c>
    </row>
    <row r="657" spans="1:10" ht="15.75">
      <c r="A657" s="22"/>
      <c r="B657" s="29" t="s">
        <v>266</v>
      </c>
      <c r="C657" s="29"/>
      <c r="D657" s="29" t="s">
        <v>15</v>
      </c>
      <c r="E657" s="165" t="s">
        <v>63</v>
      </c>
      <c r="F657" s="13">
        <f>F658+F664+F707</f>
        <v>35792.2</v>
      </c>
      <c r="G657" s="13">
        <f>G658+G664+G707</f>
        <v>20777.9</v>
      </c>
      <c r="H657" s="13">
        <f>H658+H664+H707</f>
        <v>11181.9</v>
      </c>
      <c r="I657" s="39">
        <f aca="true" t="shared" si="114" ref="I657:I664">H657/G657*100</f>
        <v>53.81631444948719</v>
      </c>
      <c r="J657" s="38">
        <f t="shared" si="108"/>
        <v>-9596.000000000002</v>
      </c>
    </row>
    <row r="658" spans="1:10" ht="15.75">
      <c r="A658" s="22"/>
      <c r="B658" s="29" t="s">
        <v>652</v>
      </c>
      <c r="C658" s="29" t="s">
        <v>15</v>
      </c>
      <c r="D658" s="29" t="s">
        <v>15</v>
      </c>
      <c r="E658" s="100" t="s">
        <v>82</v>
      </c>
      <c r="F658" s="13">
        <f aca="true" t="shared" si="115" ref="F658:H662">F659</f>
        <v>3772.1</v>
      </c>
      <c r="G658" s="13">
        <f t="shared" si="115"/>
        <v>1025.3</v>
      </c>
      <c r="H658" s="13">
        <f t="shared" si="115"/>
        <v>1025.3</v>
      </c>
      <c r="I658" s="39">
        <f t="shared" si="114"/>
        <v>100</v>
      </c>
      <c r="J658" s="38">
        <f t="shared" si="108"/>
        <v>0</v>
      </c>
    </row>
    <row r="659" spans="1:10" ht="47.25">
      <c r="A659" s="22"/>
      <c r="B659" s="29" t="s">
        <v>652</v>
      </c>
      <c r="C659" s="16" t="s">
        <v>94</v>
      </c>
      <c r="D659" s="17"/>
      <c r="E659" s="138" t="s">
        <v>388</v>
      </c>
      <c r="F659" s="14">
        <f t="shared" si="115"/>
        <v>3772.1</v>
      </c>
      <c r="G659" s="14">
        <f t="shared" si="115"/>
        <v>1025.3</v>
      </c>
      <c r="H659" s="14">
        <f t="shared" si="115"/>
        <v>1025.3</v>
      </c>
      <c r="I659" s="39">
        <f t="shared" si="114"/>
        <v>100</v>
      </c>
      <c r="J659" s="38">
        <f t="shared" si="108"/>
        <v>0</v>
      </c>
    </row>
    <row r="660" spans="1:10" ht="78.75">
      <c r="A660" s="22"/>
      <c r="B660" s="29" t="s">
        <v>652</v>
      </c>
      <c r="C660" s="16" t="s">
        <v>95</v>
      </c>
      <c r="D660" s="17"/>
      <c r="E660" s="138" t="s">
        <v>389</v>
      </c>
      <c r="F660" s="14">
        <f t="shared" si="115"/>
        <v>3772.1</v>
      </c>
      <c r="G660" s="14">
        <f t="shared" si="115"/>
        <v>1025.3</v>
      </c>
      <c r="H660" s="14">
        <f t="shared" si="115"/>
        <v>1025.3</v>
      </c>
      <c r="I660" s="39">
        <f t="shared" si="114"/>
        <v>100</v>
      </c>
      <c r="J660" s="38">
        <f t="shared" si="108"/>
        <v>0</v>
      </c>
    </row>
    <row r="661" spans="1:10" ht="78.75">
      <c r="A661" s="22"/>
      <c r="B661" s="29" t="s">
        <v>652</v>
      </c>
      <c r="C661" s="16" t="s">
        <v>145</v>
      </c>
      <c r="D661" s="16"/>
      <c r="E661" s="138" t="s">
        <v>390</v>
      </c>
      <c r="F661" s="14">
        <f t="shared" si="115"/>
        <v>3772.1</v>
      </c>
      <c r="G661" s="14">
        <f t="shared" si="115"/>
        <v>1025.3</v>
      </c>
      <c r="H661" s="14">
        <f t="shared" si="115"/>
        <v>1025.3</v>
      </c>
      <c r="I661" s="39">
        <f t="shared" si="114"/>
        <v>100</v>
      </c>
      <c r="J661" s="38">
        <f t="shared" si="108"/>
        <v>0</v>
      </c>
    </row>
    <row r="662" spans="1:10" ht="94.5">
      <c r="A662" s="22"/>
      <c r="B662" s="29" t="s">
        <v>652</v>
      </c>
      <c r="C662" s="17" t="s">
        <v>146</v>
      </c>
      <c r="D662" s="16"/>
      <c r="E662" s="138" t="s">
        <v>391</v>
      </c>
      <c r="F662" s="14">
        <f t="shared" si="115"/>
        <v>3772.1</v>
      </c>
      <c r="G662" s="14">
        <f t="shared" si="115"/>
        <v>1025.3</v>
      </c>
      <c r="H662" s="14">
        <f t="shared" si="115"/>
        <v>1025.3</v>
      </c>
      <c r="I662" s="39">
        <f t="shared" si="114"/>
        <v>100</v>
      </c>
      <c r="J662" s="38">
        <f t="shared" si="108"/>
        <v>0</v>
      </c>
    </row>
    <row r="663" spans="1:10" ht="31.5">
      <c r="A663" s="22"/>
      <c r="B663" s="29" t="s">
        <v>652</v>
      </c>
      <c r="C663" s="17" t="s">
        <v>146</v>
      </c>
      <c r="D663" s="17" t="s">
        <v>2</v>
      </c>
      <c r="E663" s="139" t="s">
        <v>3</v>
      </c>
      <c r="F663" s="38">
        <v>3772.1</v>
      </c>
      <c r="G663" s="38">
        <v>1025.3</v>
      </c>
      <c r="H663" s="38">
        <v>1025.3</v>
      </c>
      <c r="I663" s="39">
        <f t="shared" si="114"/>
        <v>100</v>
      </c>
      <c r="J663" s="38">
        <f t="shared" si="108"/>
        <v>0</v>
      </c>
    </row>
    <row r="664" spans="1:10" ht="15.75">
      <c r="A664" s="22"/>
      <c r="B664" s="29" t="s">
        <v>267</v>
      </c>
      <c r="C664" s="29"/>
      <c r="D664" s="29"/>
      <c r="E664" s="100" t="s">
        <v>64</v>
      </c>
      <c r="F664" s="38">
        <f>F685+F696+F665+F702</f>
        <v>22921.899999999998</v>
      </c>
      <c r="G664" s="38">
        <f>G685+G696+G665+G702</f>
        <v>12181.2</v>
      </c>
      <c r="H664" s="38">
        <f>H685+H696+H665+H702</f>
        <v>7976.6</v>
      </c>
      <c r="I664" s="39">
        <f t="shared" si="114"/>
        <v>65.48287525038585</v>
      </c>
      <c r="J664" s="38">
        <f t="shared" si="108"/>
        <v>-4204.6</v>
      </c>
    </row>
    <row r="665" spans="1:10" ht="47.25">
      <c r="A665" s="22"/>
      <c r="B665" s="29" t="s">
        <v>267</v>
      </c>
      <c r="C665" s="29" t="s">
        <v>116</v>
      </c>
      <c r="D665" s="29"/>
      <c r="E665" s="100" t="s">
        <v>246</v>
      </c>
      <c r="F665" s="38">
        <f>F666+F671+F680</f>
        <v>20070.3</v>
      </c>
      <c r="G665" s="38">
        <f>G666+G671+G680</f>
        <v>10112.5</v>
      </c>
      <c r="H665" s="38">
        <f>H666+H671+H680</f>
        <v>7976.6</v>
      </c>
      <c r="I665" s="39">
        <f aca="true" t="shared" si="116" ref="I665:I684">H665/G665*100</f>
        <v>78.87861557478368</v>
      </c>
      <c r="J665" s="38">
        <f t="shared" si="108"/>
        <v>-2135.8999999999996</v>
      </c>
    </row>
    <row r="666" spans="1:10" ht="63">
      <c r="A666" s="22"/>
      <c r="B666" s="29" t="s">
        <v>267</v>
      </c>
      <c r="C666" s="29" t="s">
        <v>117</v>
      </c>
      <c r="D666" s="29"/>
      <c r="E666" s="100" t="s">
        <v>247</v>
      </c>
      <c r="F666" s="38">
        <f aca="true" t="shared" si="117" ref="F666:H667">F667</f>
        <v>3650</v>
      </c>
      <c r="G666" s="38">
        <f t="shared" si="117"/>
        <v>2080</v>
      </c>
      <c r="H666" s="38">
        <f t="shared" si="117"/>
        <v>1531</v>
      </c>
      <c r="I666" s="39">
        <f t="shared" si="116"/>
        <v>73.60576923076924</v>
      </c>
      <c r="J666" s="38">
        <f t="shared" si="108"/>
        <v>-549</v>
      </c>
    </row>
    <row r="667" spans="1:10" ht="94.5">
      <c r="A667" s="22"/>
      <c r="B667" s="29" t="s">
        <v>267</v>
      </c>
      <c r="C667" s="29" t="s">
        <v>122</v>
      </c>
      <c r="D667" s="29"/>
      <c r="E667" s="100" t="s">
        <v>49</v>
      </c>
      <c r="F667" s="38">
        <f t="shared" si="117"/>
        <v>3650</v>
      </c>
      <c r="G667" s="38">
        <f t="shared" si="117"/>
        <v>2080</v>
      </c>
      <c r="H667" s="38">
        <f t="shared" si="117"/>
        <v>1531</v>
      </c>
      <c r="I667" s="39">
        <f t="shared" si="116"/>
        <v>73.60576923076924</v>
      </c>
      <c r="J667" s="38">
        <f t="shared" si="108"/>
        <v>-549</v>
      </c>
    </row>
    <row r="668" spans="1:10" ht="141.75">
      <c r="A668" s="22"/>
      <c r="B668" s="29" t="s">
        <v>267</v>
      </c>
      <c r="C668" s="29" t="s">
        <v>169</v>
      </c>
      <c r="D668" s="29"/>
      <c r="E668" s="100" t="s">
        <v>50</v>
      </c>
      <c r="F668" s="38">
        <f>F669+F670</f>
        <v>3650</v>
      </c>
      <c r="G668" s="38">
        <f>G669+G670</f>
        <v>2080</v>
      </c>
      <c r="H668" s="38">
        <f>H669+H670</f>
        <v>1531</v>
      </c>
      <c r="I668" s="39">
        <f t="shared" si="116"/>
        <v>73.60576923076924</v>
      </c>
      <c r="J668" s="38">
        <f t="shared" si="108"/>
        <v>-549</v>
      </c>
    </row>
    <row r="669" spans="1:12" ht="31.5">
      <c r="A669" s="22"/>
      <c r="B669" s="29" t="s">
        <v>267</v>
      </c>
      <c r="C669" s="29" t="s">
        <v>169</v>
      </c>
      <c r="D669" s="29">
        <v>300</v>
      </c>
      <c r="E669" s="100" t="s">
        <v>3</v>
      </c>
      <c r="F669" s="38">
        <v>1700</v>
      </c>
      <c r="G669" s="38">
        <v>990</v>
      </c>
      <c r="H669" s="38">
        <v>441</v>
      </c>
      <c r="I669" s="39">
        <f t="shared" si="116"/>
        <v>44.54545454545455</v>
      </c>
      <c r="J669" s="38">
        <f t="shared" si="108"/>
        <v>-549</v>
      </c>
      <c r="K669" s="131"/>
      <c r="L669">
        <v>0</v>
      </c>
    </row>
    <row r="670" spans="1:10" ht="47.25">
      <c r="A670" s="22"/>
      <c r="B670" s="29" t="s">
        <v>267</v>
      </c>
      <c r="C670" s="29" t="s">
        <v>169</v>
      </c>
      <c r="D670" s="29" t="s">
        <v>4</v>
      </c>
      <c r="E670" s="100" t="s">
        <v>13</v>
      </c>
      <c r="F670" s="38">
        <v>1950</v>
      </c>
      <c r="G670" s="38">
        <v>1090</v>
      </c>
      <c r="H670" s="38">
        <v>1090</v>
      </c>
      <c r="I670" s="39">
        <f t="shared" si="116"/>
        <v>100</v>
      </c>
      <c r="J670" s="38">
        <f t="shared" si="108"/>
        <v>0</v>
      </c>
    </row>
    <row r="671" spans="1:10" ht="78.75">
      <c r="A671" s="22"/>
      <c r="B671" s="29" t="s">
        <v>267</v>
      </c>
      <c r="C671" s="29" t="s">
        <v>123</v>
      </c>
      <c r="D671" s="29"/>
      <c r="E671" s="100" t="s">
        <v>250</v>
      </c>
      <c r="F671" s="38">
        <f>F672+F675</f>
        <v>15990.3</v>
      </c>
      <c r="G671" s="38">
        <f>G672+G675</f>
        <v>7653.5</v>
      </c>
      <c r="H671" s="38">
        <f>H672+H675</f>
        <v>6124.3</v>
      </c>
      <c r="I671" s="39">
        <f t="shared" si="116"/>
        <v>80.01959887633109</v>
      </c>
      <c r="J671" s="38">
        <f t="shared" si="108"/>
        <v>-1529.1999999999998</v>
      </c>
    </row>
    <row r="672" spans="1:10" ht="47.25">
      <c r="A672" s="22"/>
      <c r="B672" s="29" t="s">
        <v>267</v>
      </c>
      <c r="C672" s="29" t="s">
        <v>124</v>
      </c>
      <c r="D672" s="29"/>
      <c r="E672" s="100" t="s">
        <v>118</v>
      </c>
      <c r="F672" s="38">
        <f aca="true" t="shared" si="118" ref="F672:H673">F673</f>
        <v>10406.3</v>
      </c>
      <c r="G672" s="38">
        <f t="shared" si="118"/>
        <v>4058.5</v>
      </c>
      <c r="H672" s="38">
        <f t="shared" si="118"/>
        <v>3061.3</v>
      </c>
      <c r="I672" s="39">
        <f t="shared" si="116"/>
        <v>75.42934581742024</v>
      </c>
      <c r="J672" s="38">
        <f t="shared" si="108"/>
        <v>-997.1999999999998</v>
      </c>
    </row>
    <row r="673" spans="1:10" ht="47.25">
      <c r="A673" s="22"/>
      <c r="B673" s="29" t="s">
        <v>267</v>
      </c>
      <c r="C673" s="29" t="s">
        <v>160</v>
      </c>
      <c r="D673" s="29"/>
      <c r="E673" s="100" t="s">
        <v>158</v>
      </c>
      <c r="F673" s="38">
        <f t="shared" si="118"/>
        <v>10406.3</v>
      </c>
      <c r="G673" s="38">
        <f t="shared" si="118"/>
        <v>4058.5</v>
      </c>
      <c r="H673" s="38">
        <f t="shared" si="118"/>
        <v>3061.3</v>
      </c>
      <c r="I673" s="39">
        <f t="shared" si="116"/>
        <v>75.42934581742024</v>
      </c>
      <c r="J673" s="38">
        <f t="shared" si="108"/>
        <v>-997.1999999999998</v>
      </c>
    </row>
    <row r="674" spans="1:10" ht="47.25">
      <c r="A674" s="22"/>
      <c r="B674" s="29" t="s">
        <v>267</v>
      </c>
      <c r="C674" s="29" t="s">
        <v>160</v>
      </c>
      <c r="D674" s="29" t="s">
        <v>4</v>
      </c>
      <c r="E674" s="100" t="s">
        <v>13</v>
      </c>
      <c r="F674" s="38">
        <v>10406.3</v>
      </c>
      <c r="G674" s="38">
        <v>4058.5</v>
      </c>
      <c r="H674" s="38">
        <v>3061.3</v>
      </c>
      <c r="I674" s="39">
        <f t="shared" si="116"/>
        <v>75.42934581742024</v>
      </c>
      <c r="J674" s="38">
        <f t="shared" si="108"/>
        <v>-997.1999999999998</v>
      </c>
    </row>
    <row r="675" spans="1:10" ht="94.5">
      <c r="A675" s="22"/>
      <c r="B675" s="29" t="s">
        <v>267</v>
      </c>
      <c r="C675" s="29" t="s">
        <v>126</v>
      </c>
      <c r="D675" s="29"/>
      <c r="E675" s="100" t="s">
        <v>49</v>
      </c>
      <c r="F675" s="38">
        <f>F676</f>
        <v>5584</v>
      </c>
      <c r="G675" s="38">
        <f>G676</f>
        <v>3595</v>
      </c>
      <c r="H675" s="38">
        <f>H676</f>
        <v>3063</v>
      </c>
      <c r="I675" s="39">
        <f t="shared" si="116"/>
        <v>85.20166898470097</v>
      </c>
      <c r="J675" s="38">
        <f t="shared" si="108"/>
        <v>-532</v>
      </c>
    </row>
    <row r="676" spans="1:10" ht="141.75">
      <c r="A676" s="22"/>
      <c r="B676" s="29" t="s">
        <v>267</v>
      </c>
      <c r="C676" s="29" t="s">
        <v>170</v>
      </c>
      <c r="D676" s="29"/>
      <c r="E676" s="100" t="s">
        <v>50</v>
      </c>
      <c r="F676" s="38">
        <f>F677+F678+F679</f>
        <v>5584</v>
      </c>
      <c r="G676" s="38">
        <f>G677+G678+G679</f>
        <v>3595</v>
      </c>
      <c r="H676" s="38">
        <f>H677+H678+H679</f>
        <v>3063</v>
      </c>
      <c r="I676" s="39">
        <f t="shared" si="116"/>
        <v>85.20166898470097</v>
      </c>
      <c r="J676" s="38">
        <f t="shared" si="108"/>
        <v>-532</v>
      </c>
    </row>
    <row r="677" spans="1:10" ht="94.5">
      <c r="A677" s="22"/>
      <c r="B677" s="29" t="s">
        <v>267</v>
      </c>
      <c r="C677" s="29" t="s">
        <v>170</v>
      </c>
      <c r="D677" s="29" t="s">
        <v>0</v>
      </c>
      <c r="E677" s="100" t="s">
        <v>40</v>
      </c>
      <c r="F677" s="38">
        <v>540</v>
      </c>
      <c r="G677" s="38">
        <v>355</v>
      </c>
      <c r="H677" s="38">
        <v>323.5</v>
      </c>
      <c r="I677" s="39">
        <f t="shared" si="116"/>
        <v>91.12676056338029</v>
      </c>
      <c r="J677" s="38">
        <f t="shared" si="108"/>
        <v>-31.5</v>
      </c>
    </row>
    <row r="678" spans="1:10" ht="31.5">
      <c r="A678" s="22"/>
      <c r="B678" s="29" t="s">
        <v>267</v>
      </c>
      <c r="C678" s="29" t="s">
        <v>170</v>
      </c>
      <c r="D678" s="29" t="s">
        <v>2</v>
      </c>
      <c r="E678" s="100" t="s">
        <v>3</v>
      </c>
      <c r="F678" s="38">
        <v>2250</v>
      </c>
      <c r="G678" s="38">
        <v>1512</v>
      </c>
      <c r="H678" s="38">
        <v>1179.5</v>
      </c>
      <c r="I678" s="39">
        <f t="shared" si="116"/>
        <v>78.00925925925925</v>
      </c>
      <c r="J678" s="38">
        <f t="shared" si="108"/>
        <v>-332.5</v>
      </c>
    </row>
    <row r="679" spans="1:10" ht="47.25">
      <c r="A679" s="22"/>
      <c r="B679" s="29" t="s">
        <v>267</v>
      </c>
      <c r="C679" s="29" t="s">
        <v>170</v>
      </c>
      <c r="D679" s="29" t="s">
        <v>4</v>
      </c>
      <c r="E679" s="100" t="s">
        <v>13</v>
      </c>
      <c r="F679" s="38">
        <v>2794</v>
      </c>
      <c r="G679" s="38">
        <v>1728</v>
      </c>
      <c r="H679" s="38">
        <v>1560</v>
      </c>
      <c r="I679" s="39">
        <f t="shared" si="116"/>
        <v>90.27777777777779</v>
      </c>
      <c r="J679" s="38">
        <f t="shared" si="108"/>
        <v>-168</v>
      </c>
    </row>
    <row r="680" spans="1:10" ht="63">
      <c r="A680" s="22"/>
      <c r="B680" s="29" t="s">
        <v>267</v>
      </c>
      <c r="C680" s="29" t="s">
        <v>127</v>
      </c>
      <c r="D680" s="29"/>
      <c r="E680" s="100" t="s">
        <v>253</v>
      </c>
      <c r="F680" s="38">
        <f aca="true" t="shared" si="119" ref="F680:H681">F681</f>
        <v>430</v>
      </c>
      <c r="G680" s="38">
        <f t="shared" si="119"/>
        <v>379</v>
      </c>
      <c r="H680" s="38">
        <f t="shared" si="119"/>
        <v>321.3</v>
      </c>
      <c r="I680" s="39">
        <f t="shared" si="116"/>
        <v>84.77572559366754</v>
      </c>
      <c r="J680" s="38">
        <f t="shared" si="108"/>
        <v>-57.69999999999999</v>
      </c>
    </row>
    <row r="681" spans="1:10" ht="94.5">
      <c r="A681" s="22"/>
      <c r="B681" s="29" t="s">
        <v>267</v>
      </c>
      <c r="C681" s="29" t="s">
        <v>130</v>
      </c>
      <c r="D681" s="29"/>
      <c r="E681" s="100" t="s">
        <v>49</v>
      </c>
      <c r="F681" s="38">
        <f t="shared" si="119"/>
        <v>430</v>
      </c>
      <c r="G681" s="38">
        <f t="shared" si="119"/>
        <v>379</v>
      </c>
      <c r="H681" s="38">
        <f t="shared" si="119"/>
        <v>321.3</v>
      </c>
      <c r="I681" s="39">
        <f t="shared" si="116"/>
        <v>84.77572559366754</v>
      </c>
      <c r="J681" s="38">
        <f t="shared" si="108"/>
        <v>-57.69999999999999</v>
      </c>
    </row>
    <row r="682" spans="1:10" ht="141.75">
      <c r="A682" s="22"/>
      <c r="B682" s="29" t="s">
        <v>267</v>
      </c>
      <c r="C682" s="29" t="s">
        <v>171</v>
      </c>
      <c r="D682" s="29"/>
      <c r="E682" s="100" t="s">
        <v>50</v>
      </c>
      <c r="F682" s="38">
        <f>F683+F684</f>
        <v>430</v>
      </c>
      <c r="G682" s="38">
        <f>G683+G684</f>
        <v>379</v>
      </c>
      <c r="H682" s="38">
        <f>H683+H684</f>
        <v>321.3</v>
      </c>
      <c r="I682" s="39">
        <f t="shared" si="116"/>
        <v>84.77572559366754</v>
      </c>
      <c r="J682" s="38">
        <f t="shared" si="108"/>
        <v>-57.69999999999999</v>
      </c>
    </row>
    <row r="683" spans="1:10" ht="31.5">
      <c r="A683" s="22"/>
      <c r="B683" s="29" t="s">
        <v>267</v>
      </c>
      <c r="C683" s="29" t="s">
        <v>171</v>
      </c>
      <c r="D683" s="29" t="s">
        <v>2</v>
      </c>
      <c r="E683" s="100" t="s">
        <v>3</v>
      </c>
      <c r="F683" s="38">
        <v>30</v>
      </c>
      <c r="G683" s="38">
        <v>16</v>
      </c>
      <c r="H683" s="38">
        <v>8.3</v>
      </c>
      <c r="I683" s="39">
        <f t="shared" si="116"/>
        <v>51.87500000000001</v>
      </c>
      <c r="J683" s="38">
        <f t="shared" si="108"/>
        <v>-7.699999999999999</v>
      </c>
    </row>
    <row r="684" spans="1:10" ht="47.25">
      <c r="A684" s="22"/>
      <c r="B684" s="29" t="s">
        <v>267</v>
      </c>
      <c r="C684" s="29" t="s">
        <v>171</v>
      </c>
      <c r="D684" s="29" t="s">
        <v>4</v>
      </c>
      <c r="E684" s="100" t="s">
        <v>13</v>
      </c>
      <c r="F684" s="38">
        <v>400</v>
      </c>
      <c r="G684" s="38">
        <v>363</v>
      </c>
      <c r="H684" s="38">
        <v>313</v>
      </c>
      <c r="I684" s="39">
        <f t="shared" si="116"/>
        <v>86.22589531680441</v>
      </c>
      <c r="J684" s="38">
        <f t="shared" si="108"/>
        <v>-50</v>
      </c>
    </row>
    <row r="685" spans="1:10" ht="47.25">
      <c r="A685" s="22"/>
      <c r="B685" s="29" t="s">
        <v>267</v>
      </c>
      <c r="C685" s="16" t="s">
        <v>94</v>
      </c>
      <c r="D685" s="17"/>
      <c r="E685" s="171" t="s">
        <v>89</v>
      </c>
      <c r="F685" s="38">
        <f>F686+F690</f>
        <v>1703.2</v>
      </c>
      <c r="G685" s="38">
        <f>G686+G690</f>
        <v>1428</v>
      </c>
      <c r="H685" s="38">
        <f>H686+H690</f>
        <v>0</v>
      </c>
      <c r="I685" s="39">
        <v>0</v>
      </c>
      <c r="J685" s="38">
        <f t="shared" si="108"/>
        <v>-1428</v>
      </c>
    </row>
    <row r="686" spans="1:10" ht="78.75">
      <c r="A686" s="22"/>
      <c r="B686" s="29" t="s">
        <v>267</v>
      </c>
      <c r="C686" s="16" t="s">
        <v>95</v>
      </c>
      <c r="D686" s="17"/>
      <c r="E686" s="171" t="s">
        <v>90</v>
      </c>
      <c r="F686" s="38">
        <f aca="true" t="shared" si="120" ref="F686:H688">F687</f>
        <v>275.2</v>
      </c>
      <c r="G686" s="38">
        <f t="shared" si="120"/>
        <v>0</v>
      </c>
      <c r="H686" s="38">
        <f t="shared" si="120"/>
        <v>0</v>
      </c>
      <c r="I686" s="39">
        <v>0</v>
      </c>
      <c r="J686" s="38">
        <f t="shared" si="108"/>
        <v>0</v>
      </c>
    </row>
    <row r="687" spans="1:10" ht="78.75">
      <c r="A687" s="22"/>
      <c r="B687" s="29" t="s">
        <v>267</v>
      </c>
      <c r="C687" s="16" t="s">
        <v>145</v>
      </c>
      <c r="D687" s="16"/>
      <c r="E687" s="101" t="s">
        <v>53</v>
      </c>
      <c r="F687" s="38">
        <f t="shared" si="120"/>
        <v>275.2</v>
      </c>
      <c r="G687" s="38">
        <f t="shared" si="120"/>
        <v>0</v>
      </c>
      <c r="H687" s="38">
        <f t="shared" si="120"/>
        <v>0</v>
      </c>
      <c r="I687" s="39">
        <v>0</v>
      </c>
      <c r="J687" s="38">
        <f t="shared" si="108"/>
        <v>0</v>
      </c>
    </row>
    <row r="688" spans="1:10" ht="63">
      <c r="A688" s="22"/>
      <c r="B688" s="29" t="s">
        <v>267</v>
      </c>
      <c r="C688" s="20" t="s">
        <v>189</v>
      </c>
      <c r="D688" s="16"/>
      <c r="E688" s="144" t="s">
        <v>52</v>
      </c>
      <c r="F688" s="38">
        <f t="shared" si="120"/>
        <v>275.2</v>
      </c>
      <c r="G688" s="38">
        <f t="shared" si="120"/>
        <v>0</v>
      </c>
      <c r="H688" s="38">
        <f t="shared" si="120"/>
        <v>0</v>
      </c>
      <c r="I688" s="39">
        <v>0</v>
      </c>
      <c r="J688" s="38">
        <f t="shared" si="108"/>
        <v>0</v>
      </c>
    </row>
    <row r="689" spans="1:10" ht="47.25">
      <c r="A689" s="22"/>
      <c r="B689" s="29" t="s">
        <v>267</v>
      </c>
      <c r="C689" s="20" t="s">
        <v>189</v>
      </c>
      <c r="D689" s="18" t="s">
        <v>1</v>
      </c>
      <c r="E689" s="116" t="s">
        <v>41</v>
      </c>
      <c r="F689" s="38">
        <v>275.2</v>
      </c>
      <c r="G689" s="38">
        <v>0</v>
      </c>
      <c r="H689" s="38">
        <v>0</v>
      </c>
      <c r="I689" s="39">
        <v>0</v>
      </c>
      <c r="J689" s="38">
        <f t="shared" si="108"/>
        <v>0</v>
      </c>
    </row>
    <row r="690" spans="1:10" ht="47.25">
      <c r="A690" s="22"/>
      <c r="B690" s="29" t="s">
        <v>267</v>
      </c>
      <c r="C690" s="172" t="s">
        <v>198</v>
      </c>
      <c r="D690" s="172"/>
      <c r="E690" s="138" t="s">
        <v>397</v>
      </c>
      <c r="F690" s="38">
        <f>F691</f>
        <v>1428</v>
      </c>
      <c r="G690" s="38">
        <f>G691</f>
        <v>1428</v>
      </c>
      <c r="H690" s="38">
        <f>H691</f>
        <v>0</v>
      </c>
      <c r="I690" s="39">
        <v>0</v>
      </c>
      <c r="J690" s="38">
        <f t="shared" si="108"/>
        <v>-1428</v>
      </c>
    </row>
    <row r="691" spans="1:10" ht="94.5">
      <c r="A691" s="22"/>
      <c r="B691" s="29" t="s">
        <v>267</v>
      </c>
      <c r="C691" s="172" t="s">
        <v>199</v>
      </c>
      <c r="D691" s="172"/>
      <c r="E691" s="138" t="s">
        <v>398</v>
      </c>
      <c r="F691" s="38">
        <f>F692+F694</f>
        <v>1428</v>
      </c>
      <c r="G691" s="38">
        <f>G692+G694</f>
        <v>1428</v>
      </c>
      <c r="H691" s="38">
        <f>H692+H694</f>
        <v>0</v>
      </c>
      <c r="I691" s="39">
        <v>0</v>
      </c>
      <c r="J691" s="38">
        <f t="shared" si="108"/>
        <v>-1428</v>
      </c>
    </row>
    <row r="692" spans="1:10" ht="15.75">
      <c r="A692" s="22"/>
      <c r="B692" s="29" t="s">
        <v>267</v>
      </c>
      <c r="C692" s="172" t="s">
        <v>200</v>
      </c>
      <c r="D692" s="172"/>
      <c r="E692" s="138" t="s">
        <v>201</v>
      </c>
      <c r="F692" s="38">
        <f>F693</f>
        <v>523.6</v>
      </c>
      <c r="G692" s="38">
        <f>G693</f>
        <v>523.6</v>
      </c>
      <c r="H692" s="38">
        <f>H693</f>
        <v>0</v>
      </c>
      <c r="I692" s="39">
        <v>0</v>
      </c>
      <c r="J692" s="38">
        <f t="shared" si="108"/>
        <v>-523.6</v>
      </c>
    </row>
    <row r="693" spans="1:10" ht="31.5">
      <c r="A693" s="22"/>
      <c r="B693" s="29" t="s">
        <v>267</v>
      </c>
      <c r="C693" s="172" t="s">
        <v>200</v>
      </c>
      <c r="D693" s="172" t="s">
        <v>2</v>
      </c>
      <c r="E693" s="192" t="s">
        <v>3</v>
      </c>
      <c r="F693" s="38">
        <v>523.6</v>
      </c>
      <c r="G693" s="38">
        <v>523.6</v>
      </c>
      <c r="H693" s="38">
        <v>0</v>
      </c>
      <c r="I693" s="39">
        <v>0</v>
      </c>
      <c r="J693" s="38">
        <f t="shared" si="108"/>
        <v>-523.6</v>
      </c>
    </row>
    <row r="694" spans="1:10" ht="110.25">
      <c r="A694" s="22"/>
      <c r="B694" s="29" t="s">
        <v>267</v>
      </c>
      <c r="C694" s="36" t="s">
        <v>202</v>
      </c>
      <c r="D694" s="31"/>
      <c r="E694" s="101" t="s">
        <v>203</v>
      </c>
      <c r="F694" s="38">
        <f>F695</f>
        <v>904.4</v>
      </c>
      <c r="G694" s="38">
        <f>G695</f>
        <v>904.4</v>
      </c>
      <c r="H694" s="38">
        <f>H695</f>
        <v>0</v>
      </c>
      <c r="I694" s="39">
        <v>0</v>
      </c>
      <c r="J694" s="38">
        <f t="shared" si="108"/>
        <v>-904.4</v>
      </c>
    </row>
    <row r="695" spans="1:10" ht="31.5">
      <c r="A695" s="22"/>
      <c r="B695" s="29" t="s">
        <v>267</v>
      </c>
      <c r="C695" s="36" t="s">
        <v>202</v>
      </c>
      <c r="D695" s="31" t="s">
        <v>2</v>
      </c>
      <c r="E695" s="101" t="s">
        <v>3</v>
      </c>
      <c r="F695" s="38">
        <v>904.4</v>
      </c>
      <c r="G695" s="38">
        <v>904.4</v>
      </c>
      <c r="H695" s="38">
        <v>0</v>
      </c>
      <c r="I695" s="39">
        <v>0</v>
      </c>
      <c r="J695" s="38">
        <f t="shared" si="108"/>
        <v>-904.4</v>
      </c>
    </row>
    <row r="696" spans="1:10" ht="78.75">
      <c r="A696" s="22"/>
      <c r="B696" s="29" t="s">
        <v>267</v>
      </c>
      <c r="C696" s="149" t="s">
        <v>113</v>
      </c>
      <c r="D696" s="150"/>
      <c r="E696" s="138" t="s">
        <v>406</v>
      </c>
      <c r="F696" s="38">
        <f>F697</f>
        <v>516.4</v>
      </c>
      <c r="G696" s="38">
        <f aca="true" t="shared" si="121" ref="G696:H698">G697</f>
        <v>8.7</v>
      </c>
      <c r="H696" s="38">
        <f t="shared" si="121"/>
        <v>0</v>
      </c>
      <c r="I696" s="39">
        <v>0</v>
      </c>
      <c r="J696" s="38">
        <f t="shared" si="108"/>
        <v>-8.7</v>
      </c>
    </row>
    <row r="697" spans="1:10" ht="47.25">
      <c r="A697" s="22"/>
      <c r="B697" s="29" t="s">
        <v>267</v>
      </c>
      <c r="C697" s="149" t="s">
        <v>407</v>
      </c>
      <c r="D697" s="150"/>
      <c r="E697" s="138" t="s">
        <v>408</v>
      </c>
      <c r="F697" s="38">
        <f>F698</f>
        <v>516.4</v>
      </c>
      <c r="G697" s="38">
        <f t="shared" si="121"/>
        <v>8.7</v>
      </c>
      <c r="H697" s="38">
        <f t="shared" si="121"/>
        <v>0</v>
      </c>
      <c r="I697" s="39">
        <v>0</v>
      </c>
      <c r="J697" s="38">
        <f t="shared" si="108"/>
        <v>-8.7</v>
      </c>
    </row>
    <row r="698" spans="1:10" ht="157.5">
      <c r="A698" s="22"/>
      <c r="B698" s="29" t="s">
        <v>267</v>
      </c>
      <c r="C698" s="149" t="s">
        <v>666</v>
      </c>
      <c r="D698" s="150"/>
      <c r="E698" s="166" t="s">
        <v>610</v>
      </c>
      <c r="F698" s="38">
        <f>F699</f>
        <v>516.4</v>
      </c>
      <c r="G698" s="38">
        <f t="shared" si="121"/>
        <v>8.7</v>
      </c>
      <c r="H698" s="38">
        <f t="shared" si="121"/>
        <v>0</v>
      </c>
      <c r="I698" s="39">
        <v>0</v>
      </c>
      <c r="J698" s="38">
        <f t="shared" si="108"/>
        <v>-8.7</v>
      </c>
    </row>
    <row r="699" spans="1:10" ht="15.75">
      <c r="A699" s="22"/>
      <c r="B699" s="29" t="s">
        <v>267</v>
      </c>
      <c r="C699" s="149" t="s">
        <v>666</v>
      </c>
      <c r="D699" s="149" t="s">
        <v>6</v>
      </c>
      <c r="E699" s="138" t="s">
        <v>7</v>
      </c>
      <c r="F699" s="38">
        <v>516.4</v>
      </c>
      <c r="G699" s="38">
        <v>8.7</v>
      </c>
      <c r="H699" s="38">
        <v>0</v>
      </c>
      <c r="I699" s="39">
        <v>0</v>
      </c>
      <c r="J699" s="38">
        <f t="shared" si="108"/>
        <v>-8.7</v>
      </c>
    </row>
    <row r="700" spans="1:10" ht="45">
      <c r="A700" s="22"/>
      <c r="B700" s="29" t="s">
        <v>728</v>
      </c>
      <c r="C700" s="126" t="s">
        <v>157</v>
      </c>
      <c r="D700" s="124"/>
      <c r="E700" s="125" t="s">
        <v>493</v>
      </c>
      <c r="F700" s="38">
        <f aca="true" t="shared" si="122" ref="F700:H701">F701</f>
        <v>632</v>
      </c>
      <c r="G700" s="38">
        <f t="shared" si="122"/>
        <v>632</v>
      </c>
      <c r="H700" s="38">
        <f t="shared" si="122"/>
        <v>0</v>
      </c>
      <c r="I700" s="39">
        <v>0</v>
      </c>
      <c r="J700" s="38">
        <f aca="true" t="shared" si="123" ref="J700:J706">H700-G700</f>
        <v>-632</v>
      </c>
    </row>
    <row r="701" spans="1:10" ht="45">
      <c r="A701" s="22"/>
      <c r="B701" s="29" t="s">
        <v>267</v>
      </c>
      <c r="C701" s="126" t="s">
        <v>494</v>
      </c>
      <c r="D701" s="124"/>
      <c r="E701" s="125" t="s">
        <v>495</v>
      </c>
      <c r="F701" s="38">
        <f t="shared" si="122"/>
        <v>632</v>
      </c>
      <c r="G701" s="38">
        <f t="shared" si="122"/>
        <v>632</v>
      </c>
      <c r="H701" s="38">
        <f t="shared" si="122"/>
        <v>0</v>
      </c>
      <c r="I701" s="39">
        <v>0</v>
      </c>
      <c r="J701" s="38">
        <f t="shared" si="123"/>
        <v>-632</v>
      </c>
    </row>
    <row r="702" spans="1:10" ht="126">
      <c r="A702" s="22"/>
      <c r="B702" s="132" t="s">
        <v>728</v>
      </c>
      <c r="C702" s="132" t="s">
        <v>508</v>
      </c>
      <c r="D702" s="132"/>
      <c r="E702" s="133" t="s">
        <v>509</v>
      </c>
      <c r="F702" s="38">
        <f>F703+F705</f>
        <v>632</v>
      </c>
      <c r="G702" s="38">
        <f>G703+G705</f>
        <v>632</v>
      </c>
      <c r="H702" s="38">
        <v>0</v>
      </c>
      <c r="I702" s="39">
        <v>0</v>
      </c>
      <c r="J702" s="38">
        <f t="shared" si="123"/>
        <v>-632</v>
      </c>
    </row>
    <row r="703" spans="1:10" ht="47.25">
      <c r="A703" s="22"/>
      <c r="B703" s="132" t="s">
        <v>728</v>
      </c>
      <c r="C703" s="132" t="s">
        <v>510</v>
      </c>
      <c r="D703" s="132"/>
      <c r="E703" s="133" t="s">
        <v>511</v>
      </c>
      <c r="F703" s="38">
        <f>F704</f>
        <v>600.4</v>
      </c>
      <c r="G703" s="38">
        <f>G704</f>
        <v>600.4</v>
      </c>
      <c r="H703" s="38">
        <v>0</v>
      </c>
      <c r="I703" s="39">
        <v>0</v>
      </c>
      <c r="J703" s="38">
        <f t="shared" si="123"/>
        <v>-600.4</v>
      </c>
    </row>
    <row r="704" spans="1:10" ht="31.5">
      <c r="A704" s="22"/>
      <c r="B704" s="132" t="s">
        <v>728</v>
      </c>
      <c r="C704" s="132" t="s">
        <v>510</v>
      </c>
      <c r="D704" s="132" t="s">
        <v>2</v>
      </c>
      <c r="E704" s="133" t="s">
        <v>3</v>
      </c>
      <c r="F704" s="38">
        <v>600.4</v>
      </c>
      <c r="G704" s="38">
        <v>600.4</v>
      </c>
      <c r="H704" s="38">
        <v>0</v>
      </c>
      <c r="I704" s="39">
        <v>0</v>
      </c>
      <c r="J704" s="38">
        <f t="shared" si="123"/>
        <v>-600.4</v>
      </c>
    </row>
    <row r="705" spans="1:10" ht="63">
      <c r="A705" s="22"/>
      <c r="B705" s="132" t="s">
        <v>728</v>
      </c>
      <c r="C705" s="132" t="s">
        <v>512</v>
      </c>
      <c r="D705" s="132"/>
      <c r="E705" s="133" t="s">
        <v>513</v>
      </c>
      <c r="F705" s="38">
        <f>F706</f>
        <v>31.6</v>
      </c>
      <c r="G705" s="38">
        <f>G706</f>
        <v>31.6</v>
      </c>
      <c r="H705" s="38">
        <v>0</v>
      </c>
      <c r="I705" s="39">
        <v>0</v>
      </c>
      <c r="J705" s="38">
        <f t="shared" si="123"/>
        <v>-31.6</v>
      </c>
    </row>
    <row r="706" spans="1:10" ht="31.5">
      <c r="A706" s="22"/>
      <c r="B706" s="132" t="s">
        <v>728</v>
      </c>
      <c r="C706" s="132" t="s">
        <v>512</v>
      </c>
      <c r="D706" s="132" t="s">
        <v>2</v>
      </c>
      <c r="E706" s="133" t="s">
        <v>3</v>
      </c>
      <c r="F706" s="38">
        <v>31.6</v>
      </c>
      <c r="G706" s="38">
        <v>31.6</v>
      </c>
      <c r="H706" s="38">
        <v>0</v>
      </c>
      <c r="I706" s="39">
        <v>0</v>
      </c>
      <c r="J706" s="38">
        <f t="shared" si="123"/>
        <v>-31.6</v>
      </c>
    </row>
    <row r="707" spans="1:10" ht="15.75">
      <c r="A707" s="33"/>
      <c r="B707" s="193" t="s">
        <v>268</v>
      </c>
      <c r="C707" s="194"/>
      <c r="D707" s="194"/>
      <c r="E707" s="195" t="s">
        <v>65</v>
      </c>
      <c r="F707" s="38">
        <f>F714+F708</f>
        <v>9098.2</v>
      </c>
      <c r="G707" s="38">
        <f>G714+G708</f>
        <v>7571.4</v>
      </c>
      <c r="H707" s="38">
        <f>H714+H708</f>
        <v>2180</v>
      </c>
      <c r="I707" s="39">
        <f aca="true" t="shared" si="124" ref="I707:I712">H707/G707*100</f>
        <v>28.792561481364082</v>
      </c>
      <c r="J707" s="38">
        <f t="shared" si="108"/>
        <v>-5391.4</v>
      </c>
    </row>
    <row r="708" spans="1:10" ht="47.25">
      <c r="A708" s="33"/>
      <c r="B708" s="194" t="s">
        <v>268</v>
      </c>
      <c r="C708" s="194" t="s">
        <v>116</v>
      </c>
      <c r="D708" s="194"/>
      <c r="E708" s="195" t="s">
        <v>246</v>
      </c>
      <c r="F708" s="38">
        <f>F709</f>
        <v>3706.8</v>
      </c>
      <c r="G708" s="38">
        <f aca="true" t="shared" si="125" ref="G708:H711">G709</f>
        <v>2180</v>
      </c>
      <c r="H708" s="38">
        <f t="shared" si="125"/>
        <v>2180</v>
      </c>
      <c r="I708" s="39">
        <f t="shared" si="124"/>
        <v>100</v>
      </c>
      <c r="J708" s="38">
        <f t="shared" si="108"/>
        <v>0</v>
      </c>
    </row>
    <row r="709" spans="1:10" ht="63">
      <c r="A709" s="33"/>
      <c r="B709" s="194" t="s">
        <v>268</v>
      </c>
      <c r="C709" s="194" t="s">
        <v>117</v>
      </c>
      <c r="D709" s="194"/>
      <c r="E709" s="195" t="s">
        <v>247</v>
      </c>
      <c r="F709" s="38">
        <f>F710</f>
        <v>3706.8</v>
      </c>
      <c r="G709" s="38">
        <f t="shared" si="125"/>
        <v>2180</v>
      </c>
      <c r="H709" s="38">
        <f t="shared" si="125"/>
        <v>2180</v>
      </c>
      <c r="I709" s="39">
        <f t="shared" si="124"/>
        <v>100</v>
      </c>
      <c r="J709" s="38">
        <f t="shared" si="108"/>
        <v>0</v>
      </c>
    </row>
    <row r="710" spans="1:10" ht="47.25">
      <c r="A710" s="33"/>
      <c r="B710" s="194" t="s">
        <v>268</v>
      </c>
      <c r="C710" s="194" t="s">
        <v>119</v>
      </c>
      <c r="D710" s="194"/>
      <c r="E710" s="195" t="s">
        <v>118</v>
      </c>
      <c r="F710" s="38">
        <f>F711</f>
        <v>3706.8</v>
      </c>
      <c r="G710" s="38">
        <f t="shared" si="125"/>
        <v>2180</v>
      </c>
      <c r="H710" s="38">
        <f t="shared" si="125"/>
        <v>2180</v>
      </c>
      <c r="I710" s="39">
        <f t="shared" si="124"/>
        <v>100</v>
      </c>
      <c r="J710" s="38">
        <f t="shared" si="108"/>
        <v>0</v>
      </c>
    </row>
    <row r="711" spans="1:10" ht="47.25">
      <c r="A711" s="33"/>
      <c r="B711" s="194" t="s">
        <v>268</v>
      </c>
      <c r="C711" s="194" t="s">
        <v>120</v>
      </c>
      <c r="D711" s="194"/>
      <c r="E711" s="195" t="s">
        <v>158</v>
      </c>
      <c r="F711" s="38">
        <f>F712</f>
        <v>3706.8</v>
      </c>
      <c r="G711" s="38">
        <f t="shared" si="125"/>
        <v>2180</v>
      </c>
      <c r="H711" s="38">
        <f t="shared" si="125"/>
        <v>2180</v>
      </c>
      <c r="I711" s="39">
        <f t="shared" si="124"/>
        <v>100</v>
      </c>
      <c r="J711" s="38">
        <f t="shared" si="108"/>
        <v>0</v>
      </c>
    </row>
    <row r="712" spans="1:10" ht="47.25">
      <c r="A712" s="33"/>
      <c r="B712" s="194" t="s">
        <v>268</v>
      </c>
      <c r="C712" s="194" t="s">
        <v>120</v>
      </c>
      <c r="D712" s="194" t="s">
        <v>4</v>
      </c>
      <c r="E712" s="195" t="s">
        <v>13</v>
      </c>
      <c r="F712" s="38">
        <v>3706.8</v>
      </c>
      <c r="G712" s="38">
        <v>2180</v>
      </c>
      <c r="H712" s="38">
        <v>2180</v>
      </c>
      <c r="I712" s="39">
        <f t="shared" si="124"/>
        <v>100</v>
      </c>
      <c r="J712" s="38">
        <f t="shared" si="108"/>
        <v>0</v>
      </c>
    </row>
    <row r="713" spans="1:10" ht="47.25">
      <c r="A713" s="22"/>
      <c r="B713" s="17" t="s">
        <v>268</v>
      </c>
      <c r="C713" s="149" t="s">
        <v>94</v>
      </c>
      <c r="D713" s="150"/>
      <c r="E713" s="138" t="s">
        <v>388</v>
      </c>
      <c r="F713" s="38">
        <f>F714</f>
        <v>5391.4</v>
      </c>
      <c r="G713" s="38">
        <f>G714</f>
        <v>5391.4</v>
      </c>
      <c r="H713" s="38">
        <f>H714</f>
        <v>0</v>
      </c>
      <c r="I713" s="39">
        <v>0</v>
      </c>
      <c r="J713" s="38">
        <f t="shared" si="108"/>
        <v>-5391.4</v>
      </c>
    </row>
    <row r="714" spans="1:10" ht="110.25">
      <c r="A714" s="22"/>
      <c r="B714" s="17" t="s">
        <v>268</v>
      </c>
      <c r="C714" s="149" t="s">
        <v>172</v>
      </c>
      <c r="D714" s="150"/>
      <c r="E714" s="138" t="s">
        <v>393</v>
      </c>
      <c r="F714" s="38">
        <f>F715</f>
        <v>5391.4</v>
      </c>
      <c r="G714" s="38">
        <f aca="true" t="shared" si="126" ref="G714:H716">G715</f>
        <v>5391.4</v>
      </c>
      <c r="H714" s="38">
        <f t="shared" si="126"/>
        <v>0</v>
      </c>
      <c r="I714" s="39">
        <v>0</v>
      </c>
      <c r="J714" s="38">
        <f t="shared" si="108"/>
        <v>-5391.4</v>
      </c>
    </row>
    <row r="715" spans="1:10" ht="47.25">
      <c r="A715" s="22"/>
      <c r="B715" s="17" t="s">
        <v>268</v>
      </c>
      <c r="C715" s="149" t="s">
        <v>174</v>
      </c>
      <c r="D715" s="150"/>
      <c r="E715" s="138" t="s">
        <v>394</v>
      </c>
      <c r="F715" s="38">
        <f>F716</f>
        <v>5391.4</v>
      </c>
      <c r="G715" s="38">
        <f t="shared" si="126"/>
        <v>5391.4</v>
      </c>
      <c r="H715" s="38">
        <f t="shared" si="126"/>
        <v>0</v>
      </c>
      <c r="I715" s="39">
        <v>0</v>
      </c>
      <c r="J715" s="38">
        <f t="shared" si="108"/>
        <v>-5391.4</v>
      </c>
    </row>
    <row r="716" spans="1:10" ht="157.5">
      <c r="A716" s="22"/>
      <c r="B716" s="17" t="s">
        <v>268</v>
      </c>
      <c r="C716" s="149" t="s">
        <v>190</v>
      </c>
      <c r="D716" s="150"/>
      <c r="E716" s="166" t="s">
        <v>191</v>
      </c>
      <c r="F716" s="38">
        <f>F717</f>
        <v>5391.4</v>
      </c>
      <c r="G716" s="38">
        <f t="shared" si="126"/>
        <v>5391.4</v>
      </c>
      <c r="H716" s="38">
        <f t="shared" si="126"/>
        <v>0</v>
      </c>
      <c r="I716" s="39">
        <v>0</v>
      </c>
      <c r="J716" s="38">
        <f t="shared" si="108"/>
        <v>-5391.4</v>
      </c>
    </row>
    <row r="717" spans="1:10" ht="47.25">
      <c r="A717" s="22"/>
      <c r="B717" s="196" t="s">
        <v>268</v>
      </c>
      <c r="C717" s="149" t="s">
        <v>190</v>
      </c>
      <c r="D717" s="17">
        <v>400</v>
      </c>
      <c r="E717" s="139" t="s">
        <v>188</v>
      </c>
      <c r="F717" s="38">
        <v>5391.4</v>
      </c>
      <c r="G717" s="38">
        <v>5391.4</v>
      </c>
      <c r="H717" s="38">
        <v>0</v>
      </c>
      <c r="I717" s="39">
        <v>0</v>
      </c>
      <c r="J717" s="38">
        <f t="shared" si="108"/>
        <v>-5391.4</v>
      </c>
    </row>
    <row r="718" spans="1:10" ht="15.75">
      <c r="A718" s="22"/>
      <c r="B718" s="162" t="s">
        <v>269</v>
      </c>
      <c r="C718" s="162"/>
      <c r="D718" s="162"/>
      <c r="E718" s="165" t="s">
        <v>83</v>
      </c>
      <c r="F718" s="38">
        <f>F719+F738</f>
        <v>36581.49999999999</v>
      </c>
      <c r="G718" s="38">
        <f>G719+G738</f>
        <v>18692.899999999998</v>
      </c>
      <c r="H718" s="38">
        <f>H719+H738</f>
        <v>18382.5</v>
      </c>
      <c r="I718" s="39">
        <f aca="true" t="shared" si="127" ref="I718:I725">H718/G718*100</f>
        <v>98.33947648572455</v>
      </c>
      <c r="J718" s="38">
        <f t="shared" si="108"/>
        <v>-310.3999999999978</v>
      </c>
    </row>
    <row r="719" spans="1:10" ht="15.75">
      <c r="A719" s="22"/>
      <c r="B719" s="149" t="s">
        <v>270</v>
      </c>
      <c r="C719" s="150"/>
      <c r="D719" s="162"/>
      <c r="E719" s="138" t="s">
        <v>223</v>
      </c>
      <c r="F719" s="38">
        <f>F725+F720</f>
        <v>35668.299999999996</v>
      </c>
      <c r="G719" s="38">
        <f>G725+G720</f>
        <v>18135.899999999998</v>
      </c>
      <c r="H719" s="38">
        <f>H725+H720</f>
        <v>17825.6</v>
      </c>
      <c r="I719" s="39">
        <f t="shared" si="127"/>
        <v>98.28902894259453</v>
      </c>
      <c r="J719" s="38">
        <f t="shared" si="108"/>
        <v>-310.2999999999993</v>
      </c>
    </row>
    <row r="720" spans="1:10" ht="47.25">
      <c r="A720" s="33"/>
      <c r="B720" s="132" t="s">
        <v>270</v>
      </c>
      <c r="C720" s="197" t="s">
        <v>116</v>
      </c>
      <c r="D720" s="198"/>
      <c r="E720" s="133" t="s">
        <v>246</v>
      </c>
      <c r="F720" s="38">
        <f aca="true" t="shared" si="128" ref="F720:H721">F721</f>
        <v>721.1</v>
      </c>
      <c r="G720" s="38">
        <f t="shared" si="128"/>
        <v>721.1</v>
      </c>
      <c r="H720" s="38">
        <f t="shared" si="128"/>
        <v>721.1</v>
      </c>
      <c r="I720" s="39">
        <f t="shared" si="127"/>
        <v>100</v>
      </c>
      <c r="J720" s="38">
        <f t="shared" si="108"/>
        <v>0</v>
      </c>
    </row>
    <row r="721" spans="1:10" ht="78.75">
      <c r="A721" s="33"/>
      <c r="B721" s="132" t="s">
        <v>270</v>
      </c>
      <c r="C721" s="197" t="s">
        <v>123</v>
      </c>
      <c r="D721" s="198"/>
      <c r="E721" s="133" t="s">
        <v>250</v>
      </c>
      <c r="F721" s="38">
        <f t="shared" si="128"/>
        <v>721.1</v>
      </c>
      <c r="G721" s="38">
        <f t="shared" si="128"/>
        <v>721.1</v>
      </c>
      <c r="H721" s="38">
        <f t="shared" si="128"/>
        <v>721.1</v>
      </c>
      <c r="I721" s="39">
        <f t="shared" si="127"/>
        <v>100</v>
      </c>
      <c r="J721" s="38">
        <f t="shared" si="108"/>
        <v>0</v>
      </c>
    </row>
    <row r="722" spans="1:10" ht="47.25">
      <c r="A722" s="33"/>
      <c r="B722" s="132" t="s">
        <v>270</v>
      </c>
      <c r="C722" s="197" t="s">
        <v>124</v>
      </c>
      <c r="D722" s="198"/>
      <c r="E722" s="133" t="s">
        <v>118</v>
      </c>
      <c r="F722" s="38">
        <f>F724</f>
        <v>721.1</v>
      </c>
      <c r="G722" s="38">
        <f>G724</f>
        <v>721.1</v>
      </c>
      <c r="H722" s="38">
        <f>H724</f>
        <v>721.1</v>
      </c>
      <c r="I722" s="39">
        <f t="shared" si="127"/>
        <v>100</v>
      </c>
      <c r="J722" s="38">
        <f t="shared" si="108"/>
        <v>0</v>
      </c>
    </row>
    <row r="723" spans="1:10" ht="31.5">
      <c r="A723" s="33"/>
      <c r="B723" s="132" t="s">
        <v>270</v>
      </c>
      <c r="C723" s="197" t="s">
        <v>208</v>
      </c>
      <c r="D723" s="198"/>
      <c r="E723" s="133" t="s">
        <v>209</v>
      </c>
      <c r="F723" s="38">
        <f>F724</f>
        <v>721.1</v>
      </c>
      <c r="G723" s="38">
        <f>G724</f>
        <v>721.1</v>
      </c>
      <c r="H723" s="38">
        <f>H724</f>
        <v>721.1</v>
      </c>
      <c r="I723" s="39">
        <f t="shared" si="127"/>
        <v>100</v>
      </c>
      <c r="J723" s="38">
        <f t="shared" si="108"/>
        <v>0</v>
      </c>
    </row>
    <row r="724" spans="1:10" ht="47.25">
      <c r="A724" s="33"/>
      <c r="B724" s="132" t="s">
        <v>270</v>
      </c>
      <c r="C724" s="197" t="s">
        <v>208</v>
      </c>
      <c r="D724" s="198" t="s">
        <v>4</v>
      </c>
      <c r="E724" s="133" t="s">
        <v>13</v>
      </c>
      <c r="F724" s="38">
        <v>721.1</v>
      </c>
      <c r="G724" s="38">
        <v>721.1</v>
      </c>
      <c r="H724" s="38">
        <v>721.1</v>
      </c>
      <c r="I724" s="39">
        <f t="shared" si="127"/>
        <v>100</v>
      </c>
      <c r="J724" s="38">
        <f t="shared" si="108"/>
        <v>0</v>
      </c>
    </row>
    <row r="725" spans="1:10" ht="63">
      <c r="A725" s="33"/>
      <c r="B725" s="132" t="s">
        <v>270</v>
      </c>
      <c r="C725" s="132" t="s">
        <v>55</v>
      </c>
      <c r="D725" s="199"/>
      <c r="E725" s="133" t="s">
        <v>340</v>
      </c>
      <c r="F725" s="38">
        <f>F726+F731</f>
        <v>34947.2</v>
      </c>
      <c r="G725" s="38">
        <f>G726+G731</f>
        <v>17414.8</v>
      </c>
      <c r="H725" s="38">
        <f>H726+H731</f>
        <v>17104.5</v>
      </c>
      <c r="I725" s="39">
        <f t="shared" si="127"/>
        <v>98.21818223579943</v>
      </c>
      <c r="J725" s="38">
        <f t="shared" si="108"/>
        <v>-310.2999999999993</v>
      </c>
    </row>
    <row r="726" spans="1:10" ht="47.25">
      <c r="A726" s="33"/>
      <c r="B726" s="132" t="s">
        <v>270</v>
      </c>
      <c r="C726" s="132" t="s">
        <v>341</v>
      </c>
      <c r="D726" s="199"/>
      <c r="E726" s="133" t="s">
        <v>342</v>
      </c>
      <c r="F726" s="38">
        <f aca="true" t="shared" si="129" ref="F726:H727">F727</f>
        <v>1624.1</v>
      </c>
      <c r="G726" s="38">
        <f t="shared" si="129"/>
        <v>295.2</v>
      </c>
      <c r="H726" s="38">
        <f t="shared" si="129"/>
        <v>0</v>
      </c>
      <c r="I726" s="39">
        <v>0</v>
      </c>
      <c r="J726" s="38">
        <f t="shared" si="108"/>
        <v>-295.2</v>
      </c>
    </row>
    <row r="727" spans="1:10" ht="110.25">
      <c r="A727" s="33"/>
      <c r="B727" s="132" t="s">
        <v>270</v>
      </c>
      <c r="C727" s="132" t="s">
        <v>670</v>
      </c>
      <c r="D727" s="199"/>
      <c r="E727" s="133" t="s">
        <v>608</v>
      </c>
      <c r="F727" s="38">
        <f t="shared" si="129"/>
        <v>1624.1</v>
      </c>
      <c r="G727" s="38">
        <f t="shared" si="129"/>
        <v>295.2</v>
      </c>
      <c r="H727" s="38">
        <f t="shared" si="129"/>
        <v>0</v>
      </c>
      <c r="I727" s="39">
        <v>0</v>
      </c>
      <c r="J727" s="38">
        <f t="shared" si="108"/>
        <v>-295.2</v>
      </c>
    </row>
    <row r="728" spans="1:10" ht="78.75">
      <c r="A728" s="33"/>
      <c r="B728" s="132" t="s">
        <v>270</v>
      </c>
      <c r="C728" s="132" t="s">
        <v>671</v>
      </c>
      <c r="D728" s="199"/>
      <c r="E728" s="133" t="s">
        <v>23</v>
      </c>
      <c r="F728" s="38">
        <f>F729+F730</f>
        <v>1624.1</v>
      </c>
      <c r="G728" s="38">
        <f>G729+G730</f>
        <v>295.2</v>
      </c>
      <c r="H728" s="38">
        <f>H729+H730</f>
        <v>0</v>
      </c>
      <c r="I728" s="39">
        <v>0</v>
      </c>
      <c r="J728" s="38">
        <f t="shared" si="108"/>
        <v>-295.2</v>
      </c>
    </row>
    <row r="729" spans="1:10" ht="47.25">
      <c r="A729" s="33"/>
      <c r="B729" s="132" t="s">
        <v>270</v>
      </c>
      <c r="C729" s="132" t="s">
        <v>671</v>
      </c>
      <c r="D729" s="132" t="s">
        <v>1</v>
      </c>
      <c r="E729" s="133" t="s">
        <v>41</v>
      </c>
      <c r="F729" s="38">
        <v>1180.8</v>
      </c>
      <c r="G729" s="38">
        <v>295.2</v>
      </c>
      <c r="H729" s="38">
        <v>0</v>
      </c>
      <c r="I729" s="39">
        <v>0</v>
      </c>
      <c r="J729" s="38">
        <f t="shared" si="108"/>
        <v>-295.2</v>
      </c>
    </row>
    <row r="730" spans="1:10" ht="47.25">
      <c r="A730" s="33"/>
      <c r="B730" s="132" t="s">
        <v>270</v>
      </c>
      <c r="C730" s="132" t="s">
        <v>671</v>
      </c>
      <c r="D730" s="132" t="s">
        <v>4</v>
      </c>
      <c r="E730" s="133" t="s">
        <v>13</v>
      </c>
      <c r="F730" s="38">
        <v>443.3</v>
      </c>
      <c r="G730" s="38">
        <v>0</v>
      </c>
      <c r="H730" s="38">
        <v>0</v>
      </c>
      <c r="I730" s="39">
        <v>0</v>
      </c>
      <c r="J730" s="38">
        <f>H730-G730</f>
        <v>0</v>
      </c>
    </row>
    <row r="731" spans="1:10" ht="47.25">
      <c r="A731" s="33"/>
      <c r="B731" s="132" t="s">
        <v>270</v>
      </c>
      <c r="C731" s="132" t="s">
        <v>352</v>
      </c>
      <c r="D731" s="199"/>
      <c r="E731" s="133" t="s">
        <v>353</v>
      </c>
      <c r="F731" s="38">
        <f aca="true" t="shared" si="130" ref="F731:H732">F732</f>
        <v>33323.1</v>
      </c>
      <c r="G731" s="38">
        <f t="shared" si="130"/>
        <v>17119.6</v>
      </c>
      <c r="H731" s="38">
        <f t="shared" si="130"/>
        <v>17104.5</v>
      </c>
      <c r="I731" s="39">
        <f aca="true" t="shared" si="131" ref="I731:I743">H731/G731*100</f>
        <v>99.91179700460292</v>
      </c>
      <c r="J731" s="38">
        <f t="shared" si="108"/>
        <v>-15.099999999998545</v>
      </c>
    </row>
    <row r="732" spans="1:10" ht="47.25">
      <c r="A732" s="33"/>
      <c r="B732" s="132" t="s">
        <v>270</v>
      </c>
      <c r="C732" s="132" t="s">
        <v>358</v>
      </c>
      <c r="D732" s="199"/>
      <c r="E732" s="133" t="s">
        <v>118</v>
      </c>
      <c r="F732" s="38">
        <f t="shared" si="130"/>
        <v>33323.1</v>
      </c>
      <c r="G732" s="38">
        <f t="shared" si="130"/>
        <v>17119.6</v>
      </c>
      <c r="H732" s="38">
        <f t="shared" si="130"/>
        <v>17104.5</v>
      </c>
      <c r="I732" s="39">
        <f t="shared" si="131"/>
        <v>99.91179700460292</v>
      </c>
      <c r="J732" s="38">
        <f t="shared" si="108"/>
        <v>-15.099999999998545</v>
      </c>
    </row>
    <row r="733" spans="1:10" ht="15.75">
      <c r="A733" s="33"/>
      <c r="B733" s="132" t="s">
        <v>270</v>
      </c>
      <c r="C733" s="132" t="s">
        <v>359</v>
      </c>
      <c r="D733" s="199"/>
      <c r="E733" s="133" t="s">
        <v>360</v>
      </c>
      <c r="F733" s="38">
        <f>F734+F735+F736+F737</f>
        <v>33323.1</v>
      </c>
      <c r="G733" s="38">
        <f>G734+G735+G736+G737</f>
        <v>17119.6</v>
      </c>
      <c r="H733" s="38">
        <f>H734+H735+H736+H737</f>
        <v>17104.5</v>
      </c>
      <c r="I733" s="39">
        <f t="shared" si="131"/>
        <v>99.91179700460292</v>
      </c>
      <c r="J733" s="38">
        <f t="shared" si="108"/>
        <v>-15.099999999998545</v>
      </c>
    </row>
    <row r="734" spans="1:10" ht="94.5">
      <c r="A734" s="33"/>
      <c r="B734" s="132" t="s">
        <v>270</v>
      </c>
      <c r="C734" s="132" t="s">
        <v>359</v>
      </c>
      <c r="D734" s="132" t="s">
        <v>0</v>
      </c>
      <c r="E734" s="133" t="s">
        <v>40</v>
      </c>
      <c r="F734" s="38">
        <v>8516.9</v>
      </c>
      <c r="G734" s="38">
        <v>4580.8</v>
      </c>
      <c r="H734" s="38">
        <v>4580.8</v>
      </c>
      <c r="I734" s="39">
        <f t="shared" si="131"/>
        <v>100</v>
      </c>
      <c r="J734" s="38">
        <f t="shared" si="108"/>
        <v>0</v>
      </c>
    </row>
    <row r="735" spans="1:10" ht="47.25">
      <c r="A735" s="33"/>
      <c r="B735" s="132" t="s">
        <v>270</v>
      </c>
      <c r="C735" s="132" t="s">
        <v>359</v>
      </c>
      <c r="D735" s="132" t="s">
        <v>1</v>
      </c>
      <c r="E735" s="133" t="s">
        <v>41</v>
      </c>
      <c r="F735" s="38">
        <v>4902</v>
      </c>
      <c r="G735" s="38">
        <f>2474-240</f>
        <v>2234</v>
      </c>
      <c r="H735" s="38">
        <v>2218.9</v>
      </c>
      <c r="I735" s="39">
        <f t="shared" si="131"/>
        <v>99.3240823634736</v>
      </c>
      <c r="J735" s="38">
        <f t="shared" si="108"/>
        <v>-15.099999999999909</v>
      </c>
    </row>
    <row r="736" spans="1:10" ht="47.25">
      <c r="A736" s="33"/>
      <c r="B736" s="132" t="s">
        <v>270</v>
      </c>
      <c r="C736" s="132" t="s">
        <v>359</v>
      </c>
      <c r="D736" s="132" t="s">
        <v>4</v>
      </c>
      <c r="E736" s="133" t="s">
        <v>13</v>
      </c>
      <c r="F736" s="38">
        <v>19661.6</v>
      </c>
      <c r="G736" s="38">
        <v>10224</v>
      </c>
      <c r="H736" s="38">
        <v>10224</v>
      </c>
      <c r="I736" s="39">
        <f t="shared" si="131"/>
        <v>100</v>
      </c>
      <c r="J736" s="38">
        <f t="shared" si="108"/>
        <v>0</v>
      </c>
    </row>
    <row r="737" spans="1:10" ht="15.75">
      <c r="A737" s="33"/>
      <c r="B737" s="132" t="s">
        <v>270</v>
      </c>
      <c r="C737" s="132" t="s">
        <v>359</v>
      </c>
      <c r="D737" s="132" t="s">
        <v>6</v>
      </c>
      <c r="E737" s="133" t="s">
        <v>7</v>
      </c>
      <c r="F737" s="38">
        <v>242.6</v>
      </c>
      <c r="G737" s="38">
        <v>80.8</v>
      </c>
      <c r="H737" s="38">
        <v>80.8</v>
      </c>
      <c r="I737" s="39">
        <f t="shared" si="131"/>
        <v>100</v>
      </c>
      <c r="J737" s="38">
        <f t="shared" si="108"/>
        <v>0</v>
      </c>
    </row>
    <row r="738" spans="1:10" ht="15.75">
      <c r="A738" s="33"/>
      <c r="B738" s="198" t="s">
        <v>653</v>
      </c>
      <c r="C738" s="198"/>
      <c r="D738" s="198"/>
      <c r="E738" s="200" t="s">
        <v>84</v>
      </c>
      <c r="F738" s="14">
        <f>F739</f>
        <v>913.2</v>
      </c>
      <c r="G738" s="14">
        <f>G739</f>
        <v>557</v>
      </c>
      <c r="H738" s="14">
        <f>H739</f>
        <v>556.9</v>
      </c>
      <c r="I738" s="39">
        <f t="shared" si="131"/>
        <v>99.98204667863554</v>
      </c>
      <c r="J738" s="38">
        <f t="shared" si="108"/>
        <v>-0.10000000000002274</v>
      </c>
    </row>
    <row r="739" spans="1:10" ht="63">
      <c r="A739" s="33"/>
      <c r="B739" s="198" t="s">
        <v>653</v>
      </c>
      <c r="C739" s="132" t="s">
        <v>55</v>
      </c>
      <c r="D739" s="199"/>
      <c r="E739" s="133" t="s">
        <v>340</v>
      </c>
      <c r="F739" s="14">
        <f aca="true" t="shared" si="132" ref="F739:H741">F740</f>
        <v>913.2</v>
      </c>
      <c r="G739" s="14">
        <f t="shared" si="132"/>
        <v>557</v>
      </c>
      <c r="H739" s="14">
        <f t="shared" si="132"/>
        <v>556.9</v>
      </c>
      <c r="I739" s="39">
        <f t="shared" si="131"/>
        <v>99.98204667863554</v>
      </c>
      <c r="J739" s="38">
        <f t="shared" si="108"/>
        <v>-0.10000000000002274</v>
      </c>
    </row>
    <row r="740" spans="1:10" ht="47.25">
      <c r="A740" s="33"/>
      <c r="B740" s="198" t="s">
        <v>653</v>
      </c>
      <c r="C740" s="132" t="s">
        <v>352</v>
      </c>
      <c r="D740" s="199"/>
      <c r="E740" s="133" t="s">
        <v>353</v>
      </c>
      <c r="F740" s="14">
        <f>F741+F746</f>
        <v>913.2</v>
      </c>
      <c r="G740" s="14">
        <f>G741+G746</f>
        <v>557</v>
      </c>
      <c r="H740" s="14">
        <f>H741+H746</f>
        <v>556.9</v>
      </c>
      <c r="I740" s="39">
        <f t="shared" si="131"/>
        <v>99.98204667863554</v>
      </c>
      <c r="J740" s="38">
        <f t="shared" si="108"/>
        <v>-0.10000000000002274</v>
      </c>
    </row>
    <row r="741" spans="1:10" ht="31.5">
      <c r="A741" s="33"/>
      <c r="B741" s="198" t="s">
        <v>653</v>
      </c>
      <c r="C741" s="132" t="s">
        <v>354</v>
      </c>
      <c r="D741" s="199"/>
      <c r="E741" s="133" t="s">
        <v>355</v>
      </c>
      <c r="F741" s="14">
        <f t="shared" si="132"/>
        <v>369.40000000000003</v>
      </c>
      <c r="G741" s="14">
        <f t="shared" si="132"/>
        <v>31.6</v>
      </c>
      <c r="H741" s="14">
        <f t="shared" si="132"/>
        <v>31.6</v>
      </c>
      <c r="I741" s="39">
        <f t="shared" si="131"/>
        <v>100</v>
      </c>
      <c r="J741" s="38">
        <f t="shared" si="108"/>
        <v>0</v>
      </c>
    </row>
    <row r="742" spans="1:10" ht="31.5">
      <c r="A742" s="33"/>
      <c r="B742" s="198" t="s">
        <v>653</v>
      </c>
      <c r="C742" s="132" t="s">
        <v>356</v>
      </c>
      <c r="D742" s="199"/>
      <c r="E742" s="133" t="s">
        <v>357</v>
      </c>
      <c r="F742" s="14">
        <f>F743+F744+F745</f>
        <v>369.40000000000003</v>
      </c>
      <c r="G742" s="14">
        <f>G743+G744+G745</f>
        <v>31.6</v>
      </c>
      <c r="H742" s="14">
        <f>H743+H744+H745</f>
        <v>31.6</v>
      </c>
      <c r="I742" s="39">
        <f t="shared" si="131"/>
        <v>100</v>
      </c>
      <c r="J742" s="38">
        <f t="shared" si="108"/>
        <v>0</v>
      </c>
    </row>
    <row r="743" spans="1:10" ht="47.25">
      <c r="A743" s="33"/>
      <c r="B743" s="198" t="s">
        <v>653</v>
      </c>
      <c r="C743" s="132" t="s">
        <v>356</v>
      </c>
      <c r="D743" s="132" t="s">
        <v>1</v>
      </c>
      <c r="E743" s="133" t="s">
        <v>41</v>
      </c>
      <c r="F743" s="38">
        <v>287.6</v>
      </c>
      <c r="G743" s="38">
        <v>31.6</v>
      </c>
      <c r="H743" s="38">
        <v>31.6</v>
      </c>
      <c r="I743" s="39">
        <f t="shared" si="131"/>
        <v>100</v>
      </c>
      <c r="J743" s="38">
        <f t="shared" si="108"/>
        <v>0</v>
      </c>
    </row>
    <row r="744" spans="1:10" ht="31.5">
      <c r="A744" s="33"/>
      <c r="B744" s="198" t="s">
        <v>653</v>
      </c>
      <c r="C744" s="132" t="s">
        <v>356</v>
      </c>
      <c r="D744" s="132" t="s">
        <v>2</v>
      </c>
      <c r="E744" s="133" t="s">
        <v>3</v>
      </c>
      <c r="F744" s="38">
        <v>21.8</v>
      </c>
      <c r="G744" s="38">
        <v>0</v>
      </c>
      <c r="H744" s="38">
        <v>0</v>
      </c>
      <c r="I744" s="39">
        <v>0</v>
      </c>
      <c r="J744" s="38">
        <f aca="true" t="shared" si="133" ref="J744:J780">H744-G744</f>
        <v>0</v>
      </c>
    </row>
    <row r="745" spans="1:10" ht="47.25">
      <c r="A745" s="33"/>
      <c r="B745" s="198" t="s">
        <v>653</v>
      </c>
      <c r="C745" s="132" t="s">
        <v>356</v>
      </c>
      <c r="D745" s="132" t="s">
        <v>4</v>
      </c>
      <c r="E745" s="133" t="s">
        <v>13</v>
      </c>
      <c r="F745" s="38">
        <v>60</v>
      </c>
      <c r="G745" s="38">
        <v>0</v>
      </c>
      <c r="H745" s="38">
        <v>0</v>
      </c>
      <c r="I745" s="39">
        <v>0</v>
      </c>
      <c r="J745" s="38">
        <f>H745-G745</f>
        <v>0</v>
      </c>
    </row>
    <row r="746" spans="1:10" ht="47.25">
      <c r="A746" s="33"/>
      <c r="B746" s="198" t="s">
        <v>653</v>
      </c>
      <c r="C746" s="132" t="s">
        <v>361</v>
      </c>
      <c r="D746" s="199"/>
      <c r="E746" s="133" t="s">
        <v>362</v>
      </c>
      <c r="F746" s="38">
        <f>F749+F747</f>
        <v>543.8</v>
      </c>
      <c r="G746" s="38">
        <f>G749+G747</f>
        <v>525.4</v>
      </c>
      <c r="H746" s="38">
        <f>H749+H747</f>
        <v>525.3</v>
      </c>
      <c r="I746" s="39">
        <f aca="true" t="shared" si="134" ref="I746:I767">H746/G746*100</f>
        <v>99.98096688237533</v>
      </c>
      <c r="J746" s="38">
        <f t="shared" si="133"/>
        <v>-0.10000000000002274</v>
      </c>
    </row>
    <row r="747" spans="1:10" ht="110.25">
      <c r="A747" s="33"/>
      <c r="B747" s="132" t="s">
        <v>653</v>
      </c>
      <c r="C747" s="132" t="s">
        <v>729</v>
      </c>
      <c r="D747" s="132"/>
      <c r="E747" s="133" t="s">
        <v>730</v>
      </c>
      <c r="F747" s="38">
        <v>18.4</v>
      </c>
      <c r="G747" s="38">
        <v>0</v>
      </c>
      <c r="H747" s="38">
        <v>0</v>
      </c>
      <c r="I747" s="39">
        <v>0</v>
      </c>
      <c r="J747" s="38">
        <f t="shared" si="133"/>
        <v>0</v>
      </c>
    </row>
    <row r="748" spans="1:10" ht="47.25">
      <c r="A748" s="33"/>
      <c r="B748" s="132" t="s">
        <v>653</v>
      </c>
      <c r="C748" s="132" t="s">
        <v>729</v>
      </c>
      <c r="D748" s="132" t="s">
        <v>1</v>
      </c>
      <c r="E748" s="133" t="s">
        <v>41</v>
      </c>
      <c r="F748" s="38">
        <v>18.4</v>
      </c>
      <c r="G748" s="38">
        <v>0</v>
      </c>
      <c r="H748" s="38">
        <v>0</v>
      </c>
      <c r="I748" s="39">
        <v>0</v>
      </c>
      <c r="J748" s="38">
        <f t="shared" si="133"/>
        <v>0</v>
      </c>
    </row>
    <row r="749" spans="1:10" ht="31.5">
      <c r="A749" s="22"/>
      <c r="B749" s="162" t="s">
        <v>653</v>
      </c>
      <c r="C749" s="149" t="s">
        <v>672</v>
      </c>
      <c r="D749" s="150"/>
      <c r="E749" s="138" t="s">
        <v>194</v>
      </c>
      <c r="F749" s="38">
        <f>F750</f>
        <v>525.4</v>
      </c>
      <c r="G749" s="38">
        <f>G750</f>
        <v>525.4</v>
      </c>
      <c r="H749" s="38">
        <f>H750</f>
        <v>525.3</v>
      </c>
      <c r="I749" s="39">
        <f t="shared" si="134"/>
        <v>99.98096688237533</v>
      </c>
      <c r="J749" s="38">
        <f t="shared" si="133"/>
        <v>-0.10000000000002274</v>
      </c>
    </row>
    <row r="750" spans="1:10" ht="47.25">
      <c r="A750" s="22"/>
      <c r="B750" s="162" t="s">
        <v>653</v>
      </c>
      <c r="C750" s="149" t="s">
        <v>672</v>
      </c>
      <c r="D750" s="149" t="s">
        <v>1</v>
      </c>
      <c r="E750" s="138" t="s">
        <v>41</v>
      </c>
      <c r="F750" s="38">
        <v>525.4</v>
      </c>
      <c r="G750" s="38">
        <v>525.4</v>
      </c>
      <c r="H750" s="38">
        <v>525.3</v>
      </c>
      <c r="I750" s="39">
        <f t="shared" si="134"/>
        <v>99.98096688237533</v>
      </c>
      <c r="J750" s="38">
        <f t="shared" si="133"/>
        <v>-0.10000000000002274</v>
      </c>
    </row>
    <row r="751" spans="1:10" ht="15.75">
      <c r="A751" s="22"/>
      <c r="B751" s="29" t="s">
        <v>654</v>
      </c>
      <c r="C751" s="29"/>
      <c r="D751" s="29"/>
      <c r="E751" s="100" t="s">
        <v>85</v>
      </c>
      <c r="F751" s="37">
        <f aca="true" t="shared" si="135" ref="F751:H755">F752</f>
        <v>2070.4</v>
      </c>
      <c r="G751" s="37">
        <f t="shared" si="135"/>
        <v>1468</v>
      </c>
      <c r="H751" s="37">
        <f t="shared" si="135"/>
        <v>1468</v>
      </c>
      <c r="I751" s="39">
        <f t="shared" si="134"/>
        <v>100</v>
      </c>
      <c r="J751" s="38">
        <f t="shared" si="133"/>
        <v>0</v>
      </c>
    </row>
    <row r="752" spans="1:10" ht="15.75">
      <c r="A752" s="22"/>
      <c r="B752" s="29" t="s">
        <v>655</v>
      </c>
      <c r="C752" s="29"/>
      <c r="D752" s="29"/>
      <c r="E752" s="100" t="s">
        <v>86</v>
      </c>
      <c r="F752" s="38">
        <f t="shared" si="135"/>
        <v>2070.4</v>
      </c>
      <c r="G752" s="38">
        <f t="shared" si="135"/>
        <v>1468</v>
      </c>
      <c r="H752" s="38">
        <f t="shared" si="135"/>
        <v>1468</v>
      </c>
      <c r="I752" s="39">
        <f t="shared" si="134"/>
        <v>100</v>
      </c>
      <c r="J752" s="38">
        <f t="shared" si="133"/>
        <v>0</v>
      </c>
    </row>
    <row r="753" spans="1:10" ht="15.75">
      <c r="A753" s="22"/>
      <c r="B753" s="29" t="s">
        <v>655</v>
      </c>
      <c r="C753" s="23" t="s">
        <v>56</v>
      </c>
      <c r="D753" s="18"/>
      <c r="E753" s="143" t="s">
        <v>9</v>
      </c>
      <c r="F753" s="38">
        <f>F754</f>
        <v>2070.4</v>
      </c>
      <c r="G753" s="38">
        <f t="shared" si="135"/>
        <v>1468</v>
      </c>
      <c r="H753" s="38">
        <f t="shared" si="135"/>
        <v>1468</v>
      </c>
      <c r="I753" s="39">
        <f t="shared" si="134"/>
        <v>100</v>
      </c>
      <c r="J753" s="38">
        <f t="shared" si="133"/>
        <v>0</v>
      </c>
    </row>
    <row r="754" spans="1:10" ht="31.5">
      <c r="A754" s="22"/>
      <c r="B754" s="29" t="s">
        <v>655</v>
      </c>
      <c r="C754" s="18" t="s">
        <v>93</v>
      </c>
      <c r="D754" s="18"/>
      <c r="E754" s="84" t="s">
        <v>12</v>
      </c>
      <c r="F754" s="38">
        <f>F755</f>
        <v>2070.4</v>
      </c>
      <c r="G754" s="38">
        <f t="shared" si="135"/>
        <v>1468</v>
      </c>
      <c r="H754" s="38">
        <f t="shared" si="135"/>
        <v>1468</v>
      </c>
      <c r="I754" s="39">
        <f t="shared" si="134"/>
        <v>100</v>
      </c>
      <c r="J754" s="38">
        <f t="shared" si="133"/>
        <v>0</v>
      </c>
    </row>
    <row r="755" spans="1:10" ht="31.5">
      <c r="A755" s="22"/>
      <c r="B755" s="29" t="s">
        <v>655</v>
      </c>
      <c r="C755" s="17" t="s">
        <v>110</v>
      </c>
      <c r="D755" s="17"/>
      <c r="E755" s="139" t="s">
        <v>44</v>
      </c>
      <c r="F755" s="38">
        <f>F756</f>
        <v>2070.4</v>
      </c>
      <c r="G755" s="38">
        <f t="shared" si="135"/>
        <v>1468</v>
      </c>
      <c r="H755" s="38">
        <f t="shared" si="135"/>
        <v>1468</v>
      </c>
      <c r="I755" s="39">
        <f t="shared" si="134"/>
        <v>100</v>
      </c>
      <c r="J755" s="38">
        <f t="shared" si="133"/>
        <v>0</v>
      </c>
    </row>
    <row r="756" spans="1:10" ht="47.25">
      <c r="A756" s="22"/>
      <c r="B756" s="29" t="s">
        <v>655</v>
      </c>
      <c r="C756" s="17" t="s">
        <v>110</v>
      </c>
      <c r="D756" s="17">
        <v>600</v>
      </c>
      <c r="E756" s="116" t="s">
        <v>13</v>
      </c>
      <c r="F756" s="38">
        <v>2070.4</v>
      </c>
      <c r="G756" s="38">
        <v>1468</v>
      </c>
      <c r="H756" s="38">
        <v>1468</v>
      </c>
      <c r="I756" s="39">
        <f t="shared" si="134"/>
        <v>100</v>
      </c>
      <c r="J756" s="38">
        <f t="shared" si="133"/>
        <v>0</v>
      </c>
    </row>
    <row r="757" spans="1:10" ht="31.5">
      <c r="A757" s="22"/>
      <c r="B757" s="159" t="s">
        <v>656</v>
      </c>
      <c r="C757" s="159"/>
      <c r="D757" s="159"/>
      <c r="E757" s="138" t="s">
        <v>205</v>
      </c>
      <c r="F757" s="38">
        <f aca="true" t="shared" si="136" ref="F757:H761">F758</f>
        <v>13</v>
      </c>
      <c r="G757" s="38">
        <f t="shared" si="136"/>
        <v>0</v>
      </c>
      <c r="H757" s="38">
        <f t="shared" si="136"/>
        <v>0</v>
      </c>
      <c r="I757" s="39">
        <v>0</v>
      </c>
      <c r="J757" s="38">
        <f t="shared" si="133"/>
        <v>0</v>
      </c>
    </row>
    <row r="758" spans="1:10" ht="31.5">
      <c r="A758" s="22"/>
      <c r="B758" s="159" t="s">
        <v>657</v>
      </c>
      <c r="C758" s="159"/>
      <c r="D758" s="159"/>
      <c r="E758" s="138" t="s">
        <v>611</v>
      </c>
      <c r="F758" s="38">
        <f t="shared" si="136"/>
        <v>13</v>
      </c>
      <c r="G758" s="38">
        <f t="shared" si="136"/>
        <v>0</v>
      </c>
      <c r="H758" s="38">
        <f t="shared" si="136"/>
        <v>0</v>
      </c>
      <c r="I758" s="39">
        <v>0</v>
      </c>
      <c r="J758" s="38">
        <f t="shared" si="133"/>
        <v>0</v>
      </c>
    </row>
    <row r="759" spans="1:10" ht="15.75">
      <c r="A759" s="22"/>
      <c r="B759" s="159" t="s">
        <v>657</v>
      </c>
      <c r="C759" s="149" t="s">
        <v>56</v>
      </c>
      <c r="D759" s="150"/>
      <c r="E759" s="138" t="s">
        <v>9</v>
      </c>
      <c r="F759" s="38">
        <f t="shared" si="136"/>
        <v>13</v>
      </c>
      <c r="G759" s="38">
        <f t="shared" si="136"/>
        <v>0</v>
      </c>
      <c r="H759" s="38">
        <f t="shared" si="136"/>
        <v>0</v>
      </c>
      <c r="I759" s="39">
        <v>0</v>
      </c>
      <c r="J759" s="38">
        <f t="shared" si="133"/>
        <v>0</v>
      </c>
    </row>
    <row r="760" spans="1:10" ht="47.25">
      <c r="A760" s="22"/>
      <c r="B760" s="159" t="s">
        <v>657</v>
      </c>
      <c r="C760" s="149" t="s">
        <v>138</v>
      </c>
      <c r="D760" s="150"/>
      <c r="E760" s="138" t="s">
        <v>206</v>
      </c>
      <c r="F760" s="38">
        <f t="shared" si="136"/>
        <v>13</v>
      </c>
      <c r="G760" s="38">
        <f t="shared" si="136"/>
        <v>0</v>
      </c>
      <c r="H760" s="38">
        <f t="shared" si="136"/>
        <v>0</v>
      </c>
      <c r="I760" s="39">
        <v>0</v>
      </c>
      <c r="J760" s="38">
        <f t="shared" si="133"/>
        <v>0</v>
      </c>
    </row>
    <row r="761" spans="1:10" ht="63">
      <c r="A761" s="22"/>
      <c r="B761" s="159" t="s">
        <v>657</v>
      </c>
      <c r="C761" s="149" t="s">
        <v>564</v>
      </c>
      <c r="D761" s="150"/>
      <c r="E761" s="138" t="s">
        <v>565</v>
      </c>
      <c r="F761" s="38">
        <f>F762</f>
        <v>13</v>
      </c>
      <c r="G761" s="38">
        <f t="shared" si="136"/>
        <v>0</v>
      </c>
      <c r="H761" s="38">
        <f t="shared" si="136"/>
        <v>0</v>
      </c>
      <c r="I761" s="39">
        <v>0</v>
      </c>
      <c r="J761" s="38">
        <f t="shared" si="133"/>
        <v>0</v>
      </c>
    </row>
    <row r="762" spans="1:10" ht="31.5">
      <c r="A762" s="22"/>
      <c r="B762" s="159" t="s">
        <v>657</v>
      </c>
      <c r="C762" s="149" t="s">
        <v>564</v>
      </c>
      <c r="D762" s="159" t="s">
        <v>204</v>
      </c>
      <c r="E762" s="155" t="s">
        <v>205</v>
      </c>
      <c r="F762" s="38">
        <v>13</v>
      </c>
      <c r="G762" s="38">
        <v>0</v>
      </c>
      <c r="H762" s="38">
        <v>0</v>
      </c>
      <c r="I762" s="39">
        <v>0</v>
      </c>
      <c r="J762" s="38">
        <f t="shared" si="133"/>
        <v>0</v>
      </c>
    </row>
    <row r="763" spans="1:10" ht="31.5">
      <c r="A763" s="29" t="s">
        <v>612</v>
      </c>
      <c r="B763" s="29"/>
      <c r="C763" s="29"/>
      <c r="D763" s="29"/>
      <c r="E763" s="136" t="s">
        <v>613</v>
      </c>
      <c r="F763" s="14">
        <f aca="true" t="shared" si="137" ref="F763:H767">F764</f>
        <v>1841</v>
      </c>
      <c r="G763" s="14">
        <f t="shared" si="137"/>
        <v>1044.9</v>
      </c>
      <c r="H763" s="14">
        <f t="shared" si="137"/>
        <v>1044.3</v>
      </c>
      <c r="I763" s="39">
        <f t="shared" si="134"/>
        <v>99.94257823715186</v>
      </c>
      <c r="J763" s="38">
        <f t="shared" si="133"/>
        <v>-0.6000000000001364</v>
      </c>
    </row>
    <row r="764" spans="1:10" ht="15.75">
      <c r="A764" s="29"/>
      <c r="B764" s="151" t="s">
        <v>643</v>
      </c>
      <c r="C764" s="151"/>
      <c r="D764" s="151"/>
      <c r="E764" s="165" t="s">
        <v>66</v>
      </c>
      <c r="F764" s="14">
        <f t="shared" si="137"/>
        <v>1841</v>
      </c>
      <c r="G764" s="14">
        <f t="shared" si="137"/>
        <v>1044.9</v>
      </c>
      <c r="H764" s="14">
        <f t="shared" si="137"/>
        <v>1044.3</v>
      </c>
      <c r="I764" s="39">
        <f t="shared" si="134"/>
        <v>99.94257823715186</v>
      </c>
      <c r="J764" s="38">
        <f t="shared" si="133"/>
        <v>-0.6000000000001364</v>
      </c>
    </row>
    <row r="765" spans="1:10" ht="78.75">
      <c r="A765" s="29"/>
      <c r="B765" s="151" t="s">
        <v>658</v>
      </c>
      <c r="C765" s="151"/>
      <c r="D765" s="151"/>
      <c r="E765" s="52" t="s">
        <v>218</v>
      </c>
      <c r="F765" s="14">
        <f t="shared" si="137"/>
        <v>1841</v>
      </c>
      <c r="G765" s="14">
        <f t="shared" si="137"/>
        <v>1044.9</v>
      </c>
      <c r="H765" s="14">
        <f t="shared" si="137"/>
        <v>1044.3</v>
      </c>
      <c r="I765" s="39">
        <f t="shared" si="134"/>
        <v>99.94257823715186</v>
      </c>
      <c r="J765" s="38">
        <f t="shared" si="133"/>
        <v>-0.6000000000001364</v>
      </c>
    </row>
    <row r="766" spans="1:10" ht="15.75">
      <c r="A766" s="29"/>
      <c r="B766" s="151" t="s">
        <v>658</v>
      </c>
      <c r="C766" s="23" t="s">
        <v>56</v>
      </c>
      <c r="D766" s="18"/>
      <c r="E766" s="143" t="s">
        <v>9</v>
      </c>
      <c r="F766" s="14">
        <f t="shared" si="137"/>
        <v>1841</v>
      </c>
      <c r="G766" s="14">
        <f t="shared" si="137"/>
        <v>1044.9</v>
      </c>
      <c r="H766" s="14">
        <f t="shared" si="137"/>
        <v>1044.3</v>
      </c>
      <c r="I766" s="39">
        <f t="shared" si="134"/>
        <v>99.94257823715186</v>
      </c>
      <c r="J766" s="38">
        <f t="shared" si="133"/>
        <v>-0.6000000000001364</v>
      </c>
    </row>
    <row r="767" spans="1:10" ht="63">
      <c r="A767" s="29"/>
      <c r="B767" s="151" t="s">
        <v>658</v>
      </c>
      <c r="C767" s="148" t="s">
        <v>47</v>
      </c>
      <c r="D767" s="18"/>
      <c r="E767" s="136" t="s">
        <v>46</v>
      </c>
      <c r="F767" s="14">
        <f>F768</f>
        <v>1841</v>
      </c>
      <c r="G767" s="14">
        <f t="shared" si="137"/>
        <v>1044.9</v>
      </c>
      <c r="H767" s="14">
        <f t="shared" si="137"/>
        <v>1044.3</v>
      </c>
      <c r="I767" s="39">
        <f t="shared" si="134"/>
        <v>99.94257823715186</v>
      </c>
      <c r="J767" s="38">
        <f t="shared" si="133"/>
        <v>-0.6000000000001364</v>
      </c>
    </row>
    <row r="768" spans="1:10" ht="47.25">
      <c r="A768" s="29"/>
      <c r="B768" s="151" t="s">
        <v>658</v>
      </c>
      <c r="C768" s="18" t="s">
        <v>112</v>
      </c>
      <c r="D768" s="18"/>
      <c r="E768" s="136" t="s">
        <v>543</v>
      </c>
      <c r="F768" s="14">
        <f>F769+F770+F771</f>
        <v>1841</v>
      </c>
      <c r="G768" s="14">
        <f>G769+G770+G771</f>
        <v>1044.9</v>
      </c>
      <c r="H768" s="14">
        <f>H769+H770+H771</f>
        <v>1044.3</v>
      </c>
      <c r="I768" s="39">
        <f aca="true" t="shared" si="138" ref="I768:I777">H768/G768*100</f>
        <v>99.94257823715186</v>
      </c>
      <c r="J768" s="38">
        <f t="shared" si="133"/>
        <v>-0.6000000000001364</v>
      </c>
    </row>
    <row r="769" spans="1:10" ht="94.5">
      <c r="A769" s="22"/>
      <c r="B769" s="151" t="s">
        <v>658</v>
      </c>
      <c r="C769" s="18" t="s">
        <v>112</v>
      </c>
      <c r="D769" s="21" t="s">
        <v>0</v>
      </c>
      <c r="E769" s="116" t="s">
        <v>40</v>
      </c>
      <c r="F769" s="38">
        <v>1372.2</v>
      </c>
      <c r="G769" s="38">
        <v>626.9</v>
      </c>
      <c r="H769" s="38">
        <v>626.9</v>
      </c>
      <c r="I769" s="39">
        <f t="shared" si="138"/>
        <v>100</v>
      </c>
      <c r="J769" s="38">
        <f t="shared" si="133"/>
        <v>0</v>
      </c>
    </row>
    <row r="770" spans="1:10" ht="47.25">
      <c r="A770" s="22"/>
      <c r="B770" s="151" t="s">
        <v>658</v>
      </c>
      <c r="C770" s="18" t="s">
        <v>112</v>
      </c>
      <c r="D770" s="21" t="s">
        <v>1</v>
      </c>
      <c r="E770" s="116" t="s">
        <v>41</v>
      </c>
      <c r="F770" s="38">
        <v>368.8</v>
      </c>
      <c r="G770" s="38">
        <v>318</v>
      </c>
      <c r="H770" s="38">
        <v>317.4</v>
      </c>
      <c r="I770" s="39">
        <f t="shared" si="138"/>
        <v>99.81132075471697</v>
      </c>
      <c r="J770" s="38">
        <f t="shared" si="133"/>
        <v>-0.6000000000000227</v>
      </c>
    </row>
    <row r="771" spans="1:10" ht="15.75">
      <c r="A771" s="22"/>
      <c r="B771" s="151" t="s">
        <v>658</v>
      </c>
      <c r="C771" s="18" t="s">
        <v>112</v>
      </c>
      <c r="D771" s="201" t="s">
        <v>6</v>
      </c>
      <c r="E771" s="202" t="s">
        <v>7</v>
      </c>
      <c r="F771" s="38">
        <v>100</v>
      </c>
      <c r="G771" s="38">
        <v>100</v>
      </c>
      <c r="H771" s="38">
        <v>100</v>
      </c>
      <c r="I771" s="39">
        <f>H771/G771*100</f>
        <v>100</v>
      </c>
      <c r="J771" s="38">
        <f>H771-G771</f>
        <v>0</v>
      </c>
    </row>
    <row r="772" spans="1:10" ht="47.25">
      <c r="A772" s="29" t="s">
        <v>87</v>
      </c>
      <c r="B772" s="29"/>
      <c r="C772" s="29"/>
      <c r="D772" s="19"/>
      <c r="E772" s="146" t="s">
        <v>88</v>
      </c>
      <c r="F772" s="14">
        <f aca="true" t="shared" si="139" ref="F772:H773">F773</f>
        <v>3543.7</v>
      </c>
      <c r="G772" s="14">
        <f t="shared" si="139"/>
        <v>3543.7</v>
      </c>
      <c r="H772" s="14">
        <f t="shared" si="139"/>
        <v>3543.7</v>
      </c>
      <c r="I772" s="39">
        <f t="shared" si="138"/>
        <v>100</v>
      </c>
      <c r="J772" s="38">
        <f t="shared" si="133"/>
        <v>0</v>
      </c>
    </row>
    <row r="773" spans="1:10" ht="15.75">
      <c r="A773" s="29"/>
      <c r="B773" s="151" t="s">
        <v>643</v>
      </c>
      <c r="C773" s="151"/>
      <c r="D773" s="151"/>
      <c r="E773" s="165" t="s">
        <v>66</v>
      </c>
      <c r="F773" s="14">
        <f t="shared" si="139"/>
        <v>3543.7</v>
      </c>
      <c r="G773" s="14">
        <f t="shared" si="139"/>
        <v>3543.7</v>
      </c>
      <c r="H773" s="14">
        <f t="shared" si="139"/>
        <v>3543.7</v>
      </c>
      <c r="I773" s="39">
        <f t="shared" si="138"/>
        <v>100</v>
      </c>
      <c r="J773" s="38">
        <f t="shared" si="133"/>
        <v>0</v>
      </c>
    </row>
    <row r="774" spans="1:10" ht="63">
      <c r="A774" s="29"/>
      <c r="B774" s="151" t="s">
        <v>644</v>
      </c>
      <c r="C774" s="151"/>
      <c r="D774" s="151"/>
      <c r="E774" s="52" t="s">
        <v>212</v>
      </c>
      <c r="F774" s="14">
        <f aca="true" t="shared" si="140" ref="F774:H775">F775</f>
        <v>3543.7</v>
      </c>
      <c r="G774" s="14">
        <f t="shared" si="140"/>
        <v>3543.7</v>
      </c>
      <c r="H774" s="14">
        <f t="shared" si="140"/>
        <v>3543.7</v>
      </c>
      <c r="I774" s="39">
        <f t="shared" si="138"/>
        <v>100</v>
      </c>
      <c r="J774" s="38">
        <f t="shared" si="133"/>
        <v>0</v>
      </c>
    </row>
    <row r="775" spans="1:10" ht="15.75">
      <c r="A775" s="29"/>
      <c r="B775" s="151" t="s">
        <v>644</v>
      </c>
      <c r="C775" s="23" t="s">
        <v>56</v>
      </c>
      <c r="D775" s="150"/>
      <c r="E775" s="138" t="s">
        <v>9</v>
      </c>
      <c r="F775" s="14">
        <f t="shared" si="140"/>
        <v>3543.7</v>
      </c>
      <c r="G775" s="14">
        <f t="shared" si="140"/>
        <v>3543.7</v>
      </c>
      <c r="H775" s="14">
        <f t="shared" si="140"/>
        <v>3543.7</v>
      </c>
      <c r="I775" s="39">
        <f t="shared" si="138"/>
        <v>100</v>
      </c>
      <c r="J775" s="38">
        <f t="shared" si="133"/>
        <v>0</v>
      </c>
    </row>
    <row r="776" spans="1:10" ht="63">
      <c r="A776" s="29"/>
      <c r="B776" s="151" t="s">
        <v>644</v>
      </c>
      <c r="C776" s="149" t="s">
        <v>47</v>
      </c>
      <c r="D776" s="150"/>
      <c r="E776" s="138" t="s">
        <v>46</v>
      </c>
      <c r="F776" s="14">
        <f>F777+F781</f>
        <v>3543.7</v>
      </c>
      <c r="G776" s="14">
        <f>G777+G781</f>
        <v>3543.7</v>
      </c>
      <c r="H776" s="14">
        <f>H777+H781</f>
        <v>3543.7</v>
      </c>
      <c r="I776" s="39">
        <f t="shared" si="138"/>
        <v>100</v>
      </c>
      <c r="J776" s="38">
        <f t="shared" si="133"/>
        <v>0</v>
      </c>
    </row>
    <row r="777" spans="1:10" ht="47.25">
      <c r="A777" s="29"/>
      <c r="B777" s="151" t="s">
        <v>644</v>
      </c>
      <c r="C777" s="149" t="s">
        <v>98</v>
      </c>
      <c r="D777" s="150"/>
      <c r="E777" s="138" t="s">
        <v>264</v>
      </c>
      <c r="F777" s="14">
        <f>F778+F779+F780</f>
        <v>3526.7999999999997</v>
      </c>
      <c r="G777" s="14">
        <f>G778+G779+G780</f>
        <v>3526.7999999999997</v>
      </c>
      <c r="H777" s="14">
        <f>H778+H779+H780</f>
        <v>3526.7999999999997</v>
      </c>
      <c r="I777" s="39">
        <f t="shared" si="138"/>
        <v>100</v>
      </c>
      <c r="J777" s="38">
        <f t="shared" si="133"/>
        <v>0</v>
      </c>
    </row>
    <row r="778" spans="1:10" ht="94.5">
      <c r="A778" s="29"/>
      <c r="B778" s="151" t="s">
        <v>644</v>
      </c>
      <c r="C778" s="149" t="s">
        <v>98</v>
      </c>
      <c r="D778" s="149" t="s">
        <v>0</v>
      </c>
      <c r="E778" s="138" t="s">
        <v>40</v>
      </c>
      <c r="F778" s="38">
        <v>3063.2</v>
      </c>
      <c r="G778" s="38">
        <v>3063.2</v>
      </c>
      <c r="H778" s="38">
        <v>3063.2</v>
      </c>
      <c r="I778" s="39">
        <f aca="true" t="shared" si="141" ref="I778:I783">H778/G778*100</f>
        <v>100</v>
      </c>
      <c r="J778" s="38">
        <f t="shared" si="133"/>
        <v>0</v>
      </c>
    </row>
    <row r="779" spans="1:10" ht="47.25">
      <c r="A779" s="29"/>
      <c r="B779" s="151" t="s">
        <v>644</v>
      </c>
      <c r="C779" s="149" t="s">
        <v>98</v>
      </c>
      <c r="D779" s="149" t="s">
        <v>1</v>
      </c>
      <c r="E779" s="138" t="s">
        <v>41</v>
      </c>
      <c r="F779" s="38">
        <v>461.5</v>
      </c>
      <c r="G779" s="38">
        <v>461.5</v>
      </c>
      <c r="H779" s="38">
        <v>461.5</v>
      </c>
      <c r="I779" s="39">
        <f t="shared" si="141"/>
        <v>100</v>
      </c>
      <c r="J779" s="38">
        <f t="shared" si="133"/>
        <v>0</v>
      </c>
    </row>
    <row r="780" spans="1:10" ht="15.75">
      <c r="A780" s="29"/>
      <c r="B780" s="151" t="s">
        <v>644</v>
      </c>
      <c r="C780" s="149" t="s">
        <v>98</v>
      </c>
      <c r="D780" s="149" t="s">
        <v>6</v>
      </c>
      <c r="E780" s="138" t="s">
        <v>7</v>
      </c>
      <c r="F780" s="38">
        <v>2.1</v>
      </c>
      <c r="G780" s="38">
        <v>2.1</v>
      </c>
      <c r="H780" s="38">
        <v>2.1</v>
      </c>
      <c r="I780" s="39">
        <f t="shared" si="141"/>
        <v>100</v>
      </c>
      <c r="J780" s="38">
        <f t="shared" si="133"/>
        <v>0</v>
      </c>
    </row>
    <row r="781" spans="1:10" ht="78.75">
      <c r="A781" s="29"/>
      <c r="B781" s="151" t="s">
        <v>644</v>
      </c>
      <c r="C781" s="149" t="s">
        <v>558</v>
      </c>
      <c r="D781" s="150"/>
      <c r="E781" s="138" t="s">
        <v>559</v>
      </c>
      <c r="F781" s="14">
        <f>F782+F783</f>
        <v>16.9</v>
      </c>
      <c r="G781" s="14">
        <f>G782+G783</f>
        <v>16.9</v>
      </c>
      <c r="H781" s="14">
        <f>H782+H783</f>
        <v>16.9</v>
      </c>
      <c r="I781" s="39">
        <f t="shared" si="141"/>
        <v>100</v>
      </c>
      <c r="J781" s="38">
        <f>H781-G781</f>
        <v>0</v>
      </c>
    </row>
    <row r="782" spans="1:10" ht="94.5">
      <c r="A782" s="29"/>
      <c r="B782" s="151" t="s">
        <v>644</v>
      </c>
      <c r="C782" s="149" t="s">
        <v>558</v>
      </c>
      <c r="D782" s="149" t="s">
        <v>0</v>
      </c>
      <c r="E782" s="138" t="s">
        <v>40</v>
      </c>
      <c r="F782" s="38">
        <v>6.1</v>
      </c>
      <c r="G782" s="38">
        <v>6.1</v>
      </c>
      <c r="H782" s="38">
        <v>6.1</v>
      </c>
      <c r="I782" s="39">
        <f t="shared" si="141"/>
        <v>100</v>
      </c>
      <c r="J782" s="38">
        <f>H782-G782</f>
        <v>0</v>
      </c>
    </row>
    <row r="783" spans="1:10" ht="47.25">
      <c r="A783" s="29"/>
      <c r="B783" s="151" t="s">
        <v>644</v>
      </c>
      <c r="C783" s="149" t="s">
        <v>558</v>
      </c>
      <c r="D783" s="149" t="s">
        <v>1</v>
      </c>
      <c r="E783" s="138" t="s">
        <v>41</v>
      </c>
      <c r="F783" s="38">
        <v>10.8</v>
      </c>
      <c r="G783" s="38">
        <v>10.8</v>
      </c>
      <c r="H783" s="38">
        <v>10.8</v>
      </c>
      <c r="I783" s="39">
        <f t="shared" si="141"/>
        <v>100</v>
      </c>
      <c r="J783" s="38">
        <f>H783-G783</f>
        <v>0</v>
      </c>
    </row>
    <row r="784" spans="1:10" ht="15.75">
      <c r="A784" s="33"/>
      <c r="B784" s="33"/>
      <c r="C784" s="15"/>
      <c r="D784" s="15"/>
      <c r="E784" s="34" t="s">
        <v>22</v>
      </c>
      <c r="F784" s="35">
        <f>F9+F215+F225+F763+F772+F24+F197</f>
        <v>881162.5</v>
      </c>
      <c r="G784" s="35">
        <f>G9+G215+G225+G763+G772+G24+G197</f>
        <v>406969.2000000001</v>
      </c>
      <c r="H784" s="35">
        <f>H9+H215+H225+H763+H772+H24+H197</f>
        <v>373316</v>
      </c>
      <c r="I784" s="44">
        <f>H784/G784*100</f>
        <v>91.73077471218949</v>
      </c>
      <c r="J784" s="45">
        <f>H784-G784</f>
        <v>-33653.20000000013</v>
      </c>
    </row>
    <row r="785" spans="1:5" ht="9" customHeight="1">
      <c r="A785" s="4"/>
      <c r="B785" s="4"/>
      <c r="C785" s="4"/>
      <c r="D785" s="4"/>
      <c r="E785" s="4"/>
    </row>
    <row r="786" spans="6:8" ht="12.75" hidden="1">
      <c r="F786">
        <f>881285.7-123.2</f>
        <v>881162.5</v>
      </c>
      <c r="G786" s="2"/>
      <c r="H786">
        <v>373316</v>
      </c>
    </row>
    <row r="787" spans="6:8" ht="12.75" hidden="1">
      <c r="F787" s="2"/>
      <c r="G787" s="2"/>
      <c r="H787" s="2"/>
    </row>
    <row r="788" spans="6:8" ht="12.75" hidden="1">
      <c r="F788" s="2">
        <f>F784-F786</f>
        <v>0</v>
      </c>
      <c r="H788" s="2">
        <f>H784-H786</f>
        <v>0</v>
      </c>
    </row>
    <row r="790" spans="6:8" ht="12.75">
      <c r="F790" s="2"/>
      <c r="H790" s="2"/>
    </row>
    <row r="817" spans="6:8" ht="12.75">
      <c r="F817" s="2"/>
      <c r="G817" s="2"/>
      <c r="H817" s="2"/>
    </row>
  </sheetData>
  <sheetProtection/>
  <mergeCells count="1">
    <mergeCell ref="A5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3"/>
  <sheetViews>
    <sheetView zoomScalePageLayoutView="0" workbookViewId="0" topLeftCell="A154">
      <selection activeCell="A95" sqref="A95"/>
    </sheetView>
  </sheetViews>
  <sheetFormatPr defaultColWidth="9.140625" defaultRowHeight="12.75"/>
  <cols>
    <col min="1" max="1" width="17.140625" style="53" customWidth="1"/>
    <col min="2" max="2" width="4.57421875" style="53" customWidth="1"/>
    <col min="3" max="3" width="45.8515625" style="53" customWidth="1"/>
    <col min="4" max="5" width="12.00390625" style="53" bestFit="1" customWidth="1"/>
    <col min="6" max="6" width="11.7109375" style="53" customWidth="1"/>
    <col min="7" max="7" width="10.57421875" style="53" customWidth="1"/>
    <col min="8" max="8" width="9.57421875" style="53" bestFit="1" customWidth="1"/>
    <col min="9" max="16384" width="9.140625" style="53" customWidth="1"/>
  </cols>
  <sheetData>
    <row r="1" ht="15">
      <c r="F1" s="10" t="s">
        <v>285</v>
      </c>
    </row>
    <row r="2" ht="15">
      <c r="F2" s="11" t="s">
        <v>154</v>
      </c>
    </row>
    <row r="3" spans="1:6" ht="15">
      <c r="A3" s="54"/>
      <c r="B3" s="54"/>
      <c r="C3" s="54"/>
      <c r="D3" s="54"/>
      <c r="E3" s="1"/>
      <c r="F3" s="11" t="s">
        <v>155</v>
      </c>
    </row>
    <row r="4" spans="1:6" ht="12.75">
      <c r="A4" s="54"/>
      <c r="B4" s="54"/>
      <c r="C4" s="54"/>
      <c r="D4" s="54"/>
      <c r="E4" s="54"/>
      <c r="F4" s="55" t="s">
        <v>286</v>
      </c>
    </row>
    <row r="5" spans="1:8" ht="46.5" customHeight="1">
      <c r="A5" s="210" t="s">
        <v>573</v>
      </c>
      <c r="B5" s="210"/>
      <c r="C5" s="210"/>
      <c r="D5" s="210"/>
      <c r="E5" s="210"/>
      <c r="F5" s="210"/>
      <c r="G5" s="210"/>
      <c r="H5" s="210"/>
    </row>
    <row r="6" spans="1:6" ht="12.75" hidden="1">
      <c r="A6" s="54"/>
      <c r="B6" s="54"/>
      <c r="C6" s="54"/>
      <c r="D6" s="54"/>
      <c r="E6" s="54"/>
      <c r="F6" s="54"/>
    </row>
    <row r="7" spans="1:8" ht="135" customHeight="1">
      <c r="A7" s="6" t="s">
        <v>19</v>
      </c>
      <c r="B7" s="6" t="s">
        <v>20</v>
      </c>
      <c r="C7" s="7" t="s">
        <v>21</v>
      </c>
      <c r="D7" s="8" t="s">
        <v>152</v>
      </c>
      <c r="E7" s="8" t="s">
        <v>220</v>
      </c>
      <c r="F7" s="56" t="s">
        <v>153</v>
      </c>
      <c r="G7" s="56" t="s">
        <v>221</v>
      </c>
      <c r="H7" s="56" t="s">
        <v>222</v>
      </c>
    </row>
    <row r="8" spans="1:8" ht="14.25">
      <c r="A8" s="57" t="s">
        <v>287</v>
      </c>
      <c r="B8" s="57" t="s">
        <v>288</v>
      </c>
      <c r="C8" s="58">
        <v>3</v>
      </c>
      <c r="D8" s="59">
        <v>5</v>
      </c>
      <c r="E8" s="59">
        <v>6</v>
      </c>
      <c r="F8" s="59">
        <v>7</v>
      </c>
      <c r="G8" s="60">
        <v>8</v>
      </c>
      <c r="H8" s="60">
        <v>9</v>
      </c>
    </row>
    <row r="9" spans="1:8" ht="47.25">
      <c r="A9" s="61" t="s">
        <v>116</v>
      </c>
      <c r="B9" s="62"/>
      <c r="C9" s="63" t="s">
        <v>246</v>
      </c>
      <c r="D9" s="64" t="e">
        <f>D10+D27+D59+D72+D85</f>
        <v>#REF!</v>
      </c>
      <c r="E9" s="64" t="e">
        <f>E10+E27+E59+E72+E85</f>
        <v>#REF!</v>
      </c>
      <c r="F9" s="64" t="e">
        <f>F10+F27+F59+F72+F85</f>
        <v>#REF!</v>
      </c>
      <c r="G9" s="65" t="e">
        <f aca="true" t="shared" si="0" ref="G9:G85">F9/E9*100</f>
        <v>#REF!</v>
      </c>
      <c r="H9" s="66" t="e">
        <f aca="true" t="shared" si="1" ref="H9:H85">F9-E9</f>
        <v>#REF!</v>
      </c>
    </row>
    <row r="10" spans="1:8" ht="47.25">
      <c r="A10" s="61" t="s">
        <v>117</v>
      </c>
      <c r="B10" s="62"/>
      <c r="C10" s="63" t="s">
        <v>247</v>
      </c>
      <c r="D10" s="67" t="e">
        <f>D11+D23</f>
        <v>#REF!</v>
      </c>
      <c r="E10" s="67" t="e">
        <f>E11+E23</f>
        <v>#REF!</v>
      </c>
      <c r="F10" s="67" t="e">
        <f>F11+F23</f>
        <v>#REF!</v>
      </c>
      <c r="G10" s="65" t="e">
        <f t="shared" si="0"/>
        <v>#REF!</v>
      </c>
      <c r="H10" s="66" t="e">
        <f t="shared" si="1"/>
        <v>#REF!</v>
      </c>
    </row>
    <row r="11" spans="1:8" ht="47.25">
      <c r="A11" s="61" t="s">
        <v>119</v>
      </c>
      <c r="B11" s="62"/>
      <c r="C11" s="63" t="s">
        <v>118</v>
      </c>
      <c r="D11" s="64" t="e">
        <f>D12+D15+D17+D19+D21</f>
        <v>#REF!</v>
      </c>
      <c r="E11" s="64" t="e">
        <f>E12+E15+E17+E19+E21</f>
        <v>#REF!</v>
      </c>
      <c r="F11" s="64" t="e">
        <f>F12+F15+F17+F19+F21</f>
        <v>#REF!</v>
      </c>
      <c r="G11" s="65" t="e">
        <f t="shared" si="0"/>
        <v>#REF!</v>
      </c>
      <c r="H11" s="66" t="e">
        <f t="shared" si="1"/>
        <v>#REF!</v>
      </c>
    </row>
    <row r="12" spans="1:8" ht="47.25">
      <c r="A12" s="61" t="s">
        <v>120</v>
      </c>
      <c r="B12" s="62"/>
      <c r="C12" s="63" t="s">
        <v>158</v>
      </c>
      <c r="D12" s="66" t="e">
        <f>D13+D14</f>
        <v>#REF!</v>
      </c>
      <c r="E12" s="66" t="e">
        <f>E13+E14</f>
        <v>#REF!</v>
      </c>
      <c r="F12" s="66" t="e">
        <f>F13+F14</f>
        <v>#REF!</v>
      </c>
      <c r="G12" s="65" t="e">
        <f t="shared" si="0"/>
        <v>#REF!</v>
      </c>
      <c r="H12" s="66" t="e">
        <f t="shared" si="1"/>
        <v>#REF!</v>
      </c>
    </row>
    <row r="13" spans="1:8" ht="94.5">
      <c r="A13" s="68" t="s">
        <v>120</v>
      </c>
      <c r="B13" s="69" t="s">
        <v>0</v>
      </c>
      <c r="C13" s="70" t="s">
        <v>40</v>
      </c>
      <c r="D13" s="66" t="e">
        <f>'Ведомственная (прил.3)'!#REF!</f>
        <v>#REF!</v>
      </c>
      <c r="E13" s="66" t="e">
        <f>'Ведомственная (прил.3)'!#REF!</f>
        <v>#REF!</v>
      </c>
      <c r="F13" s="66" t="e">
        <f>'Ведомственная (прил.3)'!#REF!</f>
        <v>#REF!</v>
      </c>
      <c r="G13" s="65" t="e">
        <f t="shared" si="0"/>
        <v>#REF!</v>
      </c>
      <c r="H13" s="66" t="e">
        <f t="shared" si="1"/>
        <v>#REF!</v>
      </c>
    </row>
    <row r="14" spans="1:8" ht="47.25">
      <c r="A14" s="68" t="s">
        <v>120</v>
      </c>
      <c r="B14" s="71" t="s">
        <v>4</v>
      </c>
      <c r="C14" s="70" t="s">
        <v>13</v>
      </c>
      <c r="D14" s="66" t="e">
        <f>'Ведомственная (прил.3)'!#REF!+'Ведомственная (прил.3)'!#REF!</f>
        <v>#REF!</v>
      </c>
      <c r="E14" s="66" t="e">
        <f>'Ведомственная (прил.3)'!#REF!+'Ведомственная (прил.3)'!#REF!</f>
        <v>#REF!</v>
      </c>
      <c r="F14" s="66" t="e">
        <f>'Ведомственная (прил.3)'!#REF!+'Ведомственная (прил.3)'!#REF!</f>
        <v>#REF!</v>
      </c>
      <c r="G14" s="65" t="e">
        <f t="shared" si="0"/>
        <v>#REF!</v>
      </c>
      <c r="H14" s="66" t="e">
        <f t="shared" si="1"/>
        <v>#REF!</v>
      </c>
    </row>
    <row r="15" spans="1:8" ht="31.5">
      <c r="A15" s="61" t="s">
        <v>121</v>
      </c>
      <c r="B15" s="62"/>
      <c r="C15" s="63" t="s">
        <v>14</v>
      </c>
      <c r="D15" s="66" t="e">
        <f>D16</f>
        <v>#REF!</v>
      </c>
      <c r="E15" s="66" t="e">
        <f>E16</f>
        <v>#REF!</v>
      </c>
      <c r="F15" s="66" t="e">
        <f>F16</f>
        <v>#REF!</v>
      </c>
      <c r="G15" s="65" t="e">
        <f t="shared" si="0"/>
        <v>#REF!</v>
      </c>
      <c r="H15" s="66" t="e">
        <f t="shared" si="1"/>
        <v>#REF!</v>
      </c>
    </row>
    <row r="16" spans="1:8" ht="47.25">
      <c r="A16" s="68" t="s">
        <v>121</v>
      </c>
      <c r="B16" s="72" t="s">
        <v>4</v>
      </c>
      <c r="C16" s="70" t="s">
        <v>5</v>
      </c>
      <c r="D16" s="66" t="e">
        <f>'Ведомственная (прил.3)'!#REF!</f>
        <v>#REF!</v>
      </c>
      <c r="E16" s="66" t="e">
        <f>'Ведомственная (прил.3)'!#REF!</f>
        <v>#REF!</v>
      </c>
      <c r="F16" s="66" t="e">
        <f>'Ведомственная (прил.3)'!#REF!</f>
        <v>#REF!</v>
      </c>
      <c r="G16" s="65" t="e">
        <f t="shared" si="0"/>
        <v>#REF!</v>
      </c>
      <c r="H16" s="66" t="e">
        <f t="shared" si="1"/>
        <v>#REF!</v>
      </c>
    </row>
    <row r="17" spans="1:8" ht="78.75">
      <c r="A17" s="61" t="s">
        <v>210</v>
      </c>
      <c r="B17" s="62"/>
      <c r="C17" s="63" t="s">
        <v>248</v>
      </c>
      <c r="D17" s="66" t="e">
        <f>D18</f>
        <v>#REF!</v>
      </c>
      <c r="E17" s="66" t="e">
        <f>E18</f>
        <v>#REF!</v>
      </c>
      <c r="F17" s="66" t="e">
        <f>F18</f>
        <v>#REF!</v>
      </c>
      <c r="G17" s="65" t="e">
        <f t="shared" si="0"/>
        <v>#REF!</v>
      </c>
      <c r="H17" s="66" t="e">
        <f t="shared" si="1"/>
        <v>#REF!</v>
      </c>
    </row>
    <row r="18" spans="1:8" ht="47.25">
      <c r="A18" s="68" t="s">
        <v>210</v>
      </c>
      <c r="B18" s="69" t="s">
        <v>4</v>
      </c>
      <c r="C18" s="73" t="s">
        <v>13</v>
      </c>
      <c r="D18" s="66" t="e">
        <f>'Ведомственная (прил.3)'!#REF!</f>
        <v>#REF!</v>
      </c>
      <c r="E18" s="66" t="e">
        <f>'Ведомственная (прил.3)'!#REF!</f>
        <v>#REF!</v>
      </c>
      <c r="F18" s="66" t="e">
        <f>'Ведомственная (прил.3)'!#REF!</f>
        <v>#REF!</v>
      </c>
      <c r="G18" s="65" t="e">
        <f t="shared" si="0"/>
        <v>#REF!</v>
      </c>
      <c r="H18" s="66" t="e">
        <f t="shared" si="1"/>
        <v>#REF!</v>
      </c>
    </row>
    <row r="19" spans="1:8" ht="75">
      <c r="A19" s="68" t="s">
        <v>574</v>
      </c>
      <c r="B19" s="69"/>
      <c r="C19" s="48" t="s">
        <v>23</v>
      </c>
      <c r="D19" s="66" t="e">
        <f>D20</f>
        <v>#REF!</v>
      </c>
      <c r="E19" s="66" t="e">
        <f>E20</f>
        <v>#REF!</v>
      </c>
      <c r="F19" s="66" t="e">
        <f>F20</f>
        <v>#REF!</v>
      </c>
      <c r="G19" s="65">
        <v>0</v>
      </c>
      <c r="H19" s="66" t="e">
        <f t="shared" si="1"/>
        <v>#REF!</v>
      </c>
    </row>
    <row r="20" spans="1:8" ht="45">
      <c r="A20" s="68" t="s">
        <v>574</v>
      </c>
      <c r="B20" s="69" t="s">
        <v>4</v>
      </c>
      <c r="C20" s="47" t="s">
        <v>13</v>
      </c>
      <c r="D20" s="66" t="e">
        <f>'Ведомственная (прил.3)'!#REF!</f>
        <v>#REF!</v>
      </c>
      <c r="E20" s="66" t="e">
        <f>'Ведомственная (прил.3)'!#REF!</f>
        <v>#REF!</v>
      </c>
      <c r="F20" s="66" t="e">
        <f>'Ведомственная (прил.3)'!#REF!</f>
        <v>#REF!</v>
      </c>
      <c r="G20" s="65">
        <v>0</v>
      </c>
      <c r="H20" s="66" t="e">
        <f t="shared" si="1"/>
        <v>#REF!</v>
      </c>
    </row>
    <row r="21" spans="1:8" ht="90">
      <c r="A21" s="68" t="s">
        <v>272</v>
      </c>
      <c r="B21" s="69"/>
      <c r="C21" s="46" t="s">
        <v>273</v>
      </c>
      <c r="D21" s="66" t="e">
        <f>D22</f>
        <v>#REF!</v>
      </c>
      <c r="E21" s="66">
        <f>E22</f>
        <v>0</v>
      </c>
      <c r="F21" s="66">
        <f>F22</f>
        <v>0</v>
      </c>
      <c r="G21" s="65">
        <v>0</v>
      </c>
      <c r="H21" s="66">
        <f t="shared" si="1"/>
        <v>0</v>
      </c>
    </row>
    <row r="22" spans="1:8" ht="45">
      <c r="A22" s="68" t="s">
        <v>272</v>
      </c>
      <c r="B22" s="69" t="s">
        <v>4</v>
      </c>
      <c r="C22" s="46" t="s">
        <v>13</v>
      </c>
      <c r="D22" s="66" t="e">
        <f>'Ведомственная (прил.3)'!#REF!</f>
        <v>#REF!</v>
      </c>
      <c r="E22" s="66">
        <v>0</v>
      </c>
      <c r="F22" s="66">
        <v>0</v>
      </c>
      <c r="G22" s="65">
        <v>0</v>
      </c>
      <c r="H22" s="66">
        <f t="shared" si="1"/>
        <v>0</v>
      </c>
    </row>
    <row r="23" spans="1:8" ht="94.5">
      <c r="A23" s="61" t="s">
        <v>122</v>
      </c>
      <c r="B23" s="62"/>
      <c r="C23" s="63" t="s">
        <v>49</v>
      </c>
      <c r="D23" s="66" t="e">
        <f>D24</f>
        <v>#REF!</v>
      </c>
      <c r="E23" s="66" t="e">
        <f>E24</f>
        <v>#REF!</v>
      </c>
      <c r="F23" s="66" t="e">
        <f>F24</f>
        <v>#REF!</v>
      </c>
      <c r="G23" s="65" t="e">
        <f t="shared" si="0"/>
        <v>#REF!</v>
      </c>
      <c r="H23" s="66" t="e">
        <f t="shared" si="1"/>
        <v>#REF!</v>
      </c>
    </row>
    <row r="24" spans="1:8" ht="126">
      <c r="A24" s="61" t="s">
        <v>169</v>
      </c>
      <c r="B24" s="62"/>
      <c r="C24" s="74" t="s">
        <v>50</v>
      </c>
      <c r="D24" s="66" t="e">
        <f>D25+D26</f>
        <v>#REF!</v>
      </c>
      <c r="E24" s="66" t="e">
        <f>E25+E26</f>
        <v>#REF!</v>
      </c>
      <c r="F24" s="66" t="e">
        <f>F25+F26</f>
        <v>#REF!</v>
      </c>
      <c r="G24" s="65" t="e">
        <f t="shared" si="0"/>
        <v>#REF!</v>
      </c>
      <c r="H24" s="66" t="e">
        <f t="shared" si="1"/>
        <v>#REF!</v>
      </c>
    </row>
    <row r="25" spans="1:8" ht="31.5">
      <c r="A25" s="75" t="s">
        <v>169</v>
      </c>
      <c r="B25" s="69" t="s">
        <v>2</v>
      </c>
      <c r="C25" s="76" t="s">
        <v>3</v>
      </c>
      <c r="D25" s="66" t="e">
        <f>'Ведомственная (прил.3)'!#REF!</f>
        <v>#REF!</v>
      </c>
      <c r="E25" s="66" t="e">
        <f>'Ведомственная (прил.3)'!#REF!</f>
        <v>#REF!</v>
      </c>
      <c r="F25" s="66" t="e">
        <f>'Ведомственная (прил.3)'!#REF!</f>
        <v>#REF!</v>
      </c>
      <c r="G25" s="65" t="e">
        <f t="shared" si="0"/>
        <v>#REF!</v>
      </c>
      <c r="H25" s="66" t="e">
        <f t="shared" si="1"/>
        <v>#REF!</v>
      </c>
    </row>
    <row r="26" spans="1:8" ht="47.25">
      <c r="A26" s="75" t="s">
        <v>169</v>
      </c>
      <c r="B26" s="69" t="s">
        <v>4</v>
      </c>
      <c r="C26" s="77" t="s">
        <v>5</v>
      </c>
      <c r="D26" s="66" t="e">
        <f>'Ведомственная (прил.3)'!#REF!</f>
        <v>#REF!</v>
      </c>
      <c r="E26" s="66" t="e">
        <f>'Ведомственная (прил.3)'!#REF!</f>
        <v>#REF!</v>
      </c>
      <c r="F26" s="66" t="e">
        <f>'Ведомственная (прил.3)'!#REF!</f>
        <v>#REF!</v>
      </c>
      <c r="G26" s="65" t="e">
        <f t="shared" si="0"/>
        <v>#REF!</v>
      </c>
      <c r="H26" s="66" t="e">
        <f t="shared" si="1"/>
        <v>#REF!</v>
      </c>
    </row>
    <row r="27" spans="1:8" ht="63">
      <c r="A27" s="61" t="s">
        <v>123</v>
      </c>
      <c r="B27" s="62"/>
      <c r="C27" s="63" t="s">
        <v>250</v>
      </c>
      <c r="D27" s="66" t="e">
        <f>D28+D54</f>
        <v>#REF!</v>
      </c>
      <c r="E27" s="66" t="e">
        <f>E28+E54</f>
        <v>#REF!</v>
      </c>
      <c r="F27" s="66" t="e">
        <f>F28+F54</f>
        <v>#REF!</v>
      </c>
      <c r="G27" s="65" t="e">
        <f t="shared" si="0"/>
        <v>#REF!</v>
      </c>
      <c r="H27" s="66" t="e">
        <f t="shared" si="1"/>
        <v>#REF!</v>
      </c>
    </row>
    <row r="28" spans="1:8" ht="47.25">
      <c r="A28" s="61" t="s">
        <v>124</v>
      </c>
      <c r="B28" s="62"/>
      <c r="C28" s="63" t="s">
        <v>118</v>
      </c>
      <c r="D28" s="66" t="e">
        <f>D29+D31+D33+D38+D42+D44+D47+D50+D52</f>
        <v>#REF!</v>
      </c>
      <c r="E28" s="66" t="e">
        <f>E29+E31+E33+E38+E42+E44+E47+E50</f>
        <v>#REF!</v>
      </c>
      <c r="F28" s="66" t="e">
        <f>F29+F31+F33+F38+F42+F44+F47+F50</f>
        <v>#REF!</v>
      </c>
      <c r="G28" s="65" t="e">
        <f t="shared" si="0"/>
        <v>#REF!</v>
      </c>
      <c r="H28" s="66" t="e">
        <f t="shared" si="1"/>
        <v>#REF!</v>
      </c>
    </row>
    <row r="29" spans="1:8" ht="47.25">
      <c r="A29" s="61" t="s">
        <v>125</v>
      </c>
      <c r="B29" s="62"/>
      <c r="C29" s="63" t="s">
        <v>42</v>
      </c>
      <c r="D29" s="66" t="e">
        <f>D30</f>
        <v>#REF!</v>
      </c>
      <c r="E29" s="66" t="e">
        <f>E30</f>
        <v>#REF!</v>
      </c>
      <c r="F29" s="66" t="e">
        <f>F30</f>
        <v>#REF!</v>
      </c>
      <c r="G29" s="65" t="e">
        <f t="shared" si="0"/>
        <v>#REF!</v>
      </c>
      <c r="H29" s="66" t="e">
        <f t="shared" si="1"/>
        <v>#REF!</v>
      </c>
    </row>
    <row r="30" spans="1:8" ht="47.25">
      <c r="A30" s="68" t="s">
        <v>125</v>
      </c>
      <c r="B30" s="75" t="s">
        <v>4</v>
      </c>
      <c r="C30" s="78" t="s">
        <v>13</v>
      </c>
      <c r="D30" s="66" t="e">
        <f>'Ведомственная (прил.3)'!#REF!</f>
        <v>#REF!</v>
      </c>
      <c r="E30" s="66" t="e">
        <f>'Ведомственная (прил.3)'!#REF!</f>
        <v>#REF!</v>
      </c>
      <c r="F30" s="66" t="e">
        <f>'Ведомственная (прил.3)'!#REF!</f>
        <v>#REF!</v>
      </c>
      <c r="G30" s="65" t="e">
        <f t="shared" si="0"/>
        <v>#REF!</v>
      </c>
      <c r="H30" s="66" t="e">
        <f t="shared" si="1"/>
        <v>#REF!</v>
      </c>
    </row>
    <row r="31" spans="1:8" ht="63">
      <c r="A31" s="61" t="s">
        <v>211</v>
      </c>
      <c r="B31" s="62"/>
      <c r="C31" s="63" t="s">
        <v>251</v>
      </c>
      <c r="D31" s="66" t="e">
        <f>D32</f>
        <v>#REF!</v>
      </c>
      <c r="E31" s="66" t="e">
        <f>E32</f>
        <v>#REF!</v>
      </c>
      <c r="F31" s="66" t="e">
        <f>F32</f>
        <v>#REF!</v>
      </c>
      <c r="G31" s="65" t="e">
        <f t="shared" si="0"/>
        <v>#REF!</v>
      </c>
      <c r="H31" s="66" t="e">
        <f t="shared" si="1"/>
        <v>#REF!</v>
      </c>
    </row>
    <row r="32" spans="1:8" ht="47.25">
      <c r="A32" s="75" t="s">
        <v>211</v>
      </c>
      <c r="B32" s="71" t="s">
        <v>4</v>
      </c>
      <c r="C32" s="70" t="s">
        <v>13</v>
      </c>
      <c r="D32" s="66" t="e">
        <f>'Ведомственная (прил.3)'!#REF!</f>
        <v>#REF!</v>
      </c>
      <c r="E32" s="66" t="e">
        <f>'Ведомственная (прил.3)'!#REF!</f>
        <v>#REF!</v>
      </c>
      <c r="F32" s="66" t="e">
        <f>'Ведомственная (прил.3)'!#REF!</f>
        <v>#REF!</v>
      </c>
      <c r="G32" s="65" t="e">
        <f t="shared" si="0"/>
        <v>#REF!</v>
      </c>
      <c r="H32" s="66" t="e">
        <f t="shared" si="1"/>
        <v>#REF!</v>
      </c>
    </row>
    <row r="33" spans="1:8" ht="47.25">
      <c r="A33" s="61" t="s">
        <v>160</v>
      </c>
      <c r="B33" s="62"/>
      <c r="C33" s="63" t="s">
        <v>158</v>
      </c>
      <c r="D33" s="66" t="e">
        <f>D34+D35+D37+D36</f>
        <v>#REF!</v>
      </c>
      <c r="E33" s="66" t="e">
        <f>E34+E35+E37+E36</f>
        <v>#REF!</v>
      </c>
      <c r="F33" s="66" t="e">
        <f>F34+F35+F37+F36</f>
        <v>#REF!</v>
      </c>
      <c r="G33" s="65" t="e">
        <f t="shared" si="0"/>
        <v>#REF!</v>
      </c>
      <c r="H33" s="66" t="e">
        <f t="shared" si="1"/>
        <v>#REF!</v>
      </c>
    </row>
    <row r="34" spans="1:8" ht="94.5">
      <c r="A34" s="68" t="s">
        <v>160</v>
      </c>
      <c r="B34" s="69" t="s">
        <v>0</v>
      </c>
      <c r="C34" s="79" t="s">
        <v>40</v>
      </c>
      <c r="D34" s="66" t="e">
        <f>'Ведомственная (прил.3)'!#REF!</f>
        <v>#REF!</v>
      </c>
      <c r="E34" s="66" t="e">
        <f>'Ведомственная (прил.3)'!#REF!</f>
        <v>#REF!</v>
      </c>
      <c r="F34" s="66" t="e">
        <f>'Ведомственная (прил.3)'!#REF!</f>
        <v>#REF!</v>
      </c>
      <c r="G34" s="65" t="e">
        <f t="shared" si="0"/>
        <v>#REF!</v>
      </c>
      <c r="H34" s="66" t="e">
        <f t="shared" si="1"/>
        <v>#REF!</v>
      </c>
    </row>
    <row r="35" spans="1:8" ht="47.25">
      <c r="A35" s="68" t="s">
        <v>160</v>
      </c>
      <c r="B35" s="75" t="s">
        <v>1</v>
      </c>
      <c r="C35" s="80" t="s">
        <v>41</v>
      </c>
      <c r="D35" s="66" t="e">
        <f>'Ведомственная (прил.3)'!#REF!</f>
        <v>#REF!</v>
      </c>
      <c r="E35" s="66" t="e">
        <f>'Ведомственная (прил.3)'!#REF!</f>
        <v>#REF!</v>
      </c>
      <c r="F35" s="66" t="e">
        <f>'Ведомственная (прил.3)'!#REF!</f>
        <v>#REF!</v>
      </c>
      <c r="G35" s="65" t="e">
        <f t="shared" si="0"/>
        <v>#REF!</v>
      </c>
      <c r="H35" s="66" t="e">
        <f t="shared" si="1"/>
        <v>#REF!</v>
      </c>
    </row>
    <row r="36" spans="1:8" ht="31.5">
      <c r="A36" s="68" t="s">
        <v>160</v>
      </c>
      <c r="B36" s="75">
        <v>300</v>
      </c>
      <c r="C36" s="81" t="s">
        <v>3</v>
      </c>
      <c r="D36" s="66" t="e">
        <f>'Ведомственная (прил.3)'!#REF!</f>
        <v>#REF!</v>
      </c>
      <c r="E36" s="66" t="e">
        <f>'Ведомственная (прил.3)'!#REF!</f>
        <v>#REF!</v>
      </c>
      <c r="F36" s="66" t="e">
        <f>'Ведомственная (прил.3)'!#REF!</f>
        <v>#REF!</v>
      </c>
      <c r="G36" s="65" t="e">
        <f t="shared" si="0"/>
        <v>#REF!</v>
      </c>
      <c r="H36" s="66" t="e">
        <f t="shared" si="1"/>
        <v>#REF!</v>
      </c>
    </row>
    <row r="37" spans="1:8" ht="47.25">
      <c r="A37" s="68" t="s">
        <v>160</v>
      </c>
      <c r="B37" s="69" t="s">
        <v>4</v>
      </c>
      <c r="C37" s="70" t="s">
        <v>13</v>
      </c>
      <c r="D37" s="66" t="e">
        <f>'Ведомственная (прил.3)'!#REF!+'Ведомственная (прил.3)'!#REF!</f>
        <v>#REF!</v>
      </c>
      <c r="E37" s="66" t="e">
        <f>'Ведомственная (прил.3)'!#REF!+'Ведомственная (прил.3)'!#REF!</f>
        <v>#REF!</v>
      </c>
      <c r="F37" s="66" t="e">
        <f>'Ведомственная (прил.3)'!#REF!+'Ведомственная (прил.3)'!#REF!</f>
        <v>#REF!</v>
      </c>
      <c r="G37" s="65" t="e">
        <f t="shared" si="0"/>
        <v>#REF!</v>
      </c>
      <c r="H37" s="66" t="e">
        <f t="shared" si="1"/>
        <v>#REF!</v>
      </c>
    </row>
    <row r="38" spans="1:8" ht="268.5" customHeight="1">
      <c r="A38" s="68" t="s">
        <v>161</v>
      </c>
      <c r="B38" s="69"/>
      <c r="C38" s="74" t="s">
        <v>162</v>
      </c>
      <c r="D38" s="66" t="e">
        <f>D40+D41+D39</f>
        <v>#REF!</v>
      </c>
      <c r="E38" s="66" t="e">
        <f>E40+E41+E39</f>
        <v>#REF!</v>
      </c>
      <c r="F38" s="66" t="e">
        <f>F40+F41+F39</f>
        <v>#REF!</v>
      </c>
      <c r="G38" s="65" t="e">
        <f t="shared" si="0"/>
        <v>#REF!</v>
      </c>
      <c r="H38" s="66" t="e">
        <f t="shared" si="1"/>
        <v>#REF!</v>
      </c>
    </row>
    <row r="39" spans="1:8" ht="94.5">
      <c r="A39" s="68" t="s">
        <v>161</v>
      </c>
      <c r="B39" s="69" t="s">
        <v>0</v>
      </c>
      <c r="C39" s="73" t="s">
        <v>40</v>
      </c>
      <c r="D39" s="66" t="e">
        <f>'Ведомственная (прил.3)'!#REF!</f>
        <v>#REF!</v>
      </c>
      <c r="E39" s="66" t="e">
        <f>'Ведомственная (прил.3)'!#REF!</f>
        <v>#REF!</v>
      </c>
      <c r="F39" s="66" t="e">
        <f>'Ведомственная (прил.3)'!#REF!</f>
        <v>#REF!</v>
      </c>
      <c r="G39" s="65" t="e">
        <f t="shared" si="0"/>
        <v>#REF!</v>
      </c>
      <c r="H39" s="66" t="e">
        <f t="shared" si="1"/>
        <v>#REF!</v>
      </c>
    </row>
    <row r="40" spans="1:8" ht="47.25">
      <c r="A40" s="68" t="s">
        <v>161</v>
      </c>
      <c r="B40" s="69" t="s">
        <v>1</v>
      </c>
      <c r="C40" s="70" t="s">
        <v>41</v>
      </c>
      <c r="D40" s="66" t="e">
        <f>'Ведомственная (прил.3)'!#REF!</f>
        <v>#REF!</v>
      </c>
      <c r="E40" s="66" t="e">
        <f>'Ведомственная (прил.3)'!#REF!</f>
        <v>#REF!</v>
      </c>
      <c r="F40" s="66" t="e">
        <f>'Ведомственная (прил.3)'!#REF!</f>
        <v>#REF!</v>
      </c>
      <c r="G40" s="65" t="e">
        <f t="shared" si="0"/>
        <v>#REF!</v>
      </c>
      <c r="H40" s="66" t="e">
        <f t="shared" si="1"/>
        <v>#REF!</v>
      </c>
    </row>
    <row r="41" spans="1:8" ht="15.75">
      <c r="A41" s="68" t="s">
        <v>161</v>
      </c>
      <c r="B41" s="69" t="s">
        <v>6</v>
      </c>
      <c r="C41" s="70" t="s">
        <v>7</v>
      </c>
      <c r="D41" s="66" t="e">
        <f>'Ведомственная (прил.3)'!#REF!</f>
        <v>#REF!</v>
      </c>
      <c r="E41" s="66" t="e">
        <f>'Ведомственная (прил.3)'!#REF!</f>
        <v>#REF!</v>
      </c>
      <c r="F41" s="66" t="e">
        <f>'Ведомственная (прил.3)'!#REF!</f>
        <v>#REF!</v>
      </c>
      <c r="G41" s="65" t="e">
        <f t="shared" si="0"/>
        <v>#REF!</v>
      </c>
      <c r="H41" s="66" t="e">
        <f t="shared" si="1"/>
        <v>#REF!</v>
      </c>
    </row>
    <row r="42" spans="1:8" ht="31.5">
      <c r="A42" s="68" t="s">
        <v>208</v>
      </c>
      <c r="B42" s="69"/>
      <c r="C42" s="82" t="s">
        <v>209</v>
      </c>
      <c r="D42" s="66" t="e">
        <f>D43</f>
        <v>#REF!</v>
      </c>
      <c r="E42" s="66" t="e">
        <f>E43</f>
        <v>#REF!</v>
      </c>
      <c r="F42" s="66" t="e">
        <f>F43</f>
        <v>#REF!</v>
      </c>
      <c r="G42" s="65" t="e">
        <f t="shared" si="0"/>
        <v>#REF!</v>
      </c>
      <c r="H42" s="66" t="e">
        <f t="shared" si="1"/>
        <v>#REF!</v>
      </c>
    </row>
    <row r="43" spans="1:8" ht="47.25">
      <c r="A43" s="68" t="s">
        <v>208</v>
      </c>
      <c r="B43" s="69" t="s">
        <v>4</v>
      </c>
      <c r="C43" s="70" t="s">
        <v>5</v>
      </c>
      <c r="D43" s="66" t="e">
        <f>'Ведомственная (прил.3)'!#REF!</f>
        <v>#REF!</v>
      </c>
      <c r="E43" s="66" t="e">
        <f>'Ведомственная (прил.3)'!#REF!</f>
        <v>#REF!</v>
      </c>
      <c r="F43" s="66" t="e">
        <f>'Ведомственная (прил.3)'!#REF!</f>
        <v>#REF!</v>
      </c>
      <c r="G43" s="65" t="e">
        <f t="shared" si="0"/>
        <v>#REF!</v>
      </c>
      <c r="H43" s="66" t="e">
        <f t="shared" si="1"/>
        <v>#REF!</v>
      </c>
    </row>
    <row r="44" spans="1:8" ht="60">
      <c r="A44" s="20" t="s">
        <v>279</v>
      </c>
      <c r="B44" s="24"/>
      <c r="C44" s="49" t="s">
        <v>280</v>
      </c>
      <c r="D44" s="66" t="e">
        <f>D45+D46</f>
        <v>#REF!</v>
      </c>
      <c r="E44" s="66" t="e">
        <f>E45+E46</f>
        <v>#REF!</v>
      </c>
      <c r="F44" s="66" t="e">
        <f>F45+F46</f>
        <v>#REF!</v>
      </c>
      <c r="G44" s="65" t="e">
        <f t="shared" si="0"/>
        <v>#REF!</v>
      </c>
      <c r="H44" s="66" t="e">
        <f t="shared" si="1"/>
        <v>#REF!</v>
      </c>
    </row>
    <row r="45" spans="1:8" ht="75">
      <c r="A45" s="20" t="s">
        <v>279</v>
      </c>
      <c r="B45" s="21" t="s">
        <v>0</v>
      </c>
      <c r="C45" s="48" t="s">
        <v>40</v>
      </c>
      <c r="D45" s="66" t="e">
        <f>'Ведомственная (прил.3)'!#REF!</f>
        <v>#REF!</v>
      </c>
      <c r="E45" s="66" t="e">
        <f>'Ведомственная (прил.3)'!#REF!</f>
        <v>#REF!</v>
      </c>
      <c r="F45" s="66" t="e">
        <f>'Ведомственная (прил.3)'!#REF!</f>
        <v>#REF!</v>
      </c>
      <c r="G45" s="65" t="e">
        <f t="shared" si="0"/>
        <v>#REF!</v>
      </c>
      <c r="H45" s="66" t="e">
        <f t="shared" si="1"/>
        <v>#REF!</v>
      </c>
    </row>
    <row r="46" spans="1:8" ht="45">
      <c r="A46" s="20" t="s">
        <v>279</v>
      </c>
      <c r="B46" s="21" t="s">
        <v>4</v>
      </c>
      <c r="C46" s="49" t="s">
        <v>13</v>
      </c>
      <c r="D46" s="66" t="e">
        <f>'Ведомственная (прил.3)'!#REF!</f>
        <v>#REF!</v>
      </c>
      <c r="E46" s="66" t="e">
        <f>'Ведомственная (прил.3)'!#REF!</f>
        <v>#REF!</v>
      </c>
      <c r="F46" s="66" t="e">
        <f>'Ведомственная (прил.3)'!#REF!</f>
        <v>#REF!</v>
      </c>
      <c r="G46" s="65" t="e">
        <f t="shared" si="0"/>
        <v>#REF!</v>
      </c>
      <c r="H46" s="66" t="e">
        <f t="shared" si="1"/>
        <v>#REF!</v>
      </c>
    </row>
    <row r="47" spans="1:8" ht="75">
      <c r="A47" s="20" t="s">
        <v>281</v>
      </c>
      <c r="B47" s="21"/>
      <c r="C47" s="49" t="s">
        <v>282</v>
      </c>
      <c r="D47" s="66" t="e">
        <f>D48+D49</f>
        <v>#REF!</v>
      </c>
      <c r="E47" s="66" t="e">
        <f>E48+E49</f>
        <v>#REF!</v>
      </c>
      <c r="F47" s="66" t="e">
        <f>F48+F49</f>
        <v>#REF!</v>
      </c>
      <c r="G47" s="65" t="e">
        <f t="shared" si="0"/>
        <v>#REF!</v>
      </c>
      <c r="H47" s="66" t="e">
        <f t="shared" si="1"/>
        <v>#REF!</v>
      </c>
    </row>
    <row r="48" spans="1:8" ht="30">
      <c r="A48" s="20" t="s">
        <v>281</v>
      </c>
      <c r="B48" s="21" t="s">
        <v>1</v>
      </c>
      <c r="C48" s="48" t="s">
        <v>41</v>
      </c>
      <c r="D48" s="66" t="e">
        <f>'Ведомственная (прил.3)'!#REF!</f>
        <v>#REF!</v>
      </c>
      <c r="E48" s="66" t="e">
        <f>'Ведомственная (прил.3)'!#REF!</f>
        <v>#REF!</v>
      </c>
      <c r="F48" s="66" t="e">
        <f>'Ведомственная (прил.3)'!#REF!</f>
        <v>#REF!</v>
      </c>
      <c r="G48" s="65" t="e">
        <f t="shared" si="0"/>
        <v>#REF!</v>
      </c>
      <c r="H48" s="66" t="e">
        <f t="shared" si="1"/>
        <v>#REF!</v>
      </c>
    </row>
    <row r="49" spans="1:8" ht="45">
      <c r="A49" s="20" t="s">
        <v>281</v>
      </c>
      <c r="B49" s="25">
        <v>600</v>
      </c>
      <c r="C49" s="49" t="s">
        <v>13</v>
      </c>
      <c r="D49" s="66" t="e">
        <f>'Ведомственная (прил.3)'!#REF!</f>
        <v>#REF!</v>
      </c>
      <c r="E49" s="66" t="e">
        <f>'Ведомственная (прил.3)'!#REF!</f>
        <v>#REF!</v>
      </c>
      <c r="F49" s="66" t="e">
        <f>'Ведомственная (прил.3)'!#REF!</f>
        <v>#REF!</v>
      </c>
      <c r="G49" s="65" t="e">
        <f t="shared" si="0"/>
        <v>#REF!</v>
      </c>
      <c r="H49" s="66" t="e">
        <f t="shared" si="1"/>
        <v>#REF!</v>
      </c>
    </row>
    <row r="50" spans="1:8" ht="75">
      <c r="A50" s="24" t="s">
        <v>276</v>
      </c>
      <c r="B50" s="24"/>
      <c r="C50" s="50" t="s">
        <v>23</v>
      </c>
      <c r="D50" s="66" t="e">
        <f>D51</f>
        <v>#REF!</v>
      </c>
      <c r="E50" s="66" t="e">
        <f>E51</f>
        <v>#REF!</v>
      </c>
      <c r="F50" s="66" t="e">
        <f>F51</f>
        <v>#REF!</v>
      </c>
      <c r="G50" s="65">
        <v>0</v>
      </c>
      <c r="H50" s="66" t="e">
        <f t="shared" si="1"/>
        <v>#REF!</v>
      </c>
    </row>
    <row r="51" spans="1:8" ht="45">
      <c r="A51" s="16" t="s">
        <v>276</v>
      </c>
      <c r="B51" s="17">
        <v>600</v>
      </c>
      <c r="C51" s="49" t="s">
        <v>13</v>
      </c>
      <c r="D51" s="66" t="e">
        <f>'Ведомственная (прил.3)'!#REF!</f>
        <v>#REF!</v>
      </c>
      <c r="E51" s="66" t="e">
        <f>'Ведомственная (прил.3)'!#REF!</f>
        <v>#REF!</v>
      </c>
      <c r="F51" s="66" t="e">
        <f>'Ведомственная (прил.3)'!#REF!</f>
        <v>#REF!</v>
      </c>
      <c r="G51" s="65">
        <v>0</v>
      </c>
      <c r="H51" s="66" t="e">
        <f t="shared" si="1"/>
        <v>#REF!</v>
      </c>
    </row>
    <row r="52" spans="1:8" ht="30">
      <c r="A52" s="23" t="s">
        <v>277</v>
      </c>
      <c r="B52" s="21"/>
      <c r="C52" s="49" t="s">
        <v>278</v>
      </c>
      <c r="D52" s="66" t="e">
        <f>D53</f>
        <v>#REF!</v>
      </c>
      <c r="E52" s="66" t="e">
        <f>E53</f>
        <v>#REF!</v>
      </c>
      <c r="F52" s="66" t="e">
        <f>F53</f>
        <v>#REF!</v>
      </c>
      <c r="G52" s="65">
        <v>0</v>
      </c>
      <c r="H52" s="66" t="e">
        <f t="shared" si="1"/>
        <v>#REF!</v>
      </c>
    </row>
    <row r="53" spans="1:8" ht="45">
      <c r="A53" s="23" t="s">
        <v>277</v>
      </c>
      <c r="B53" s="17">
        <v>600</v>
      </c>
      <c r="C53" s="49" t="s">
        <v>13</v>
      </c>
      <c r="D53" s="66" t="e">
        <f>'Ведомственная (прил.3)'!#REF!</f>
        <v>#REF!</v>
      </c>
      <c r="E53" s="66" t="e">
        <f>'Ведомственная (прил.3)'!#REF!</f>
        <v>#REF!</v>
      </c>
      <c r="F53" s="66" t="e">
        <f>'Ведомственная (прил.3)'!#REF!</f>
        <v>#REF!</v>
      </c>
      <c r="G53" s="65">
        <v>0</v>
      </c>
      <c r="H53" s="66" t="e">
        <f t="shared" si="1"/>
        <v>#REF!</v>
      </c>
    </row>
    <row r="54" spans="1:8" ht="94.5">
      <c r="A54" s="61" t="s">
        <v>126</v>
      </c>
      <c r="B54" s="62"/>
      <c r="C54" s="63" t="s">
        <v>49</v>
      </c>
      <c r="D54" s="66" t="e">
        <f>D55</f>
        <v>#REF!</v>
      </c>
      <c r="E54" s="66" t="e">
        <f>E55</f>
        <v>#REF!</v>
      </c>
      <c r="F54" s="66" t="e">
        <f>F55</f>
        <v>#REF!</v>
      </c>
      <c r="G54" s="65" t="e">
        <f t="shared" si="0"/>
        <v>#REF!</v>
      </c>
      <c r="H54" s="66" t="e">
        <f t="shared" si="1"/>
        <v>#REF!</v>
      </c>
    </row>
    <row r="55" spans="1:8" ht="126">
      <c r="A55" s="61" t="s">
        <v>170</v>
      </c>
      <c r="B55" s="62"/>
      <c r="C55" s="74" t="s">
        <v>50</v>
      </c>
      <c r="D55" s="66" t="e">
        <f>D56+D57+D58</f>
        <v>#REF!</v>
      </c>
      <c r="E55" s="66" t="e">
        <f>E56+E57+E58</f>
        <v>#REF!</v>
      </c>
      <c r="F55" s="66" t="e">
        <f>F56+F57+F58</f>
        <v>#REF!</v>
      </c>
      <c r="G55" s="65" t="e">
        <f t="shared" si="0"/>
        <v>#REF!</v>
      </c>
      <c r="H55" s="66" t="e">
        <f t="shared" si="1"/>
        <v>#REF!</v>
      </c>
    </row>
    <row r="56" spans="1:8" ht="94.5">
      <c r="A56" s="68" t="s">
        <v>170</v>
      </c>
      <c r="B56" s="69" t="s">
        <v>0</v>
      </c>
      <c r="C56" s="70" t="s">
        <v>40</v>
      </c>
      <c r="D56" s="66" t="e">
        <f>'Ведомственная (прил.3)'!#REF!</f>
        <v>#REF!</v>
      </c>
      <c r="E56" s="66" t="e">
        <f>'Ведомственная (прил.3)'!#REF!</f>
        <v>#REF!</v>
      </c>
      <c r="F56" s="66" t="e">
        <f>'Ведомственная (прил.3)'!#REF!</f>
        <v>#REF!</v>
      </c>
      <c r="G56" s="65" t="e">
        <f t="shared" si="0"/>
        <v>#REF!</v>
      </c>
      <c r="H56" s="66" t="e">
        <f t="shared" si="1"/>
        <v>#REF!</v>
      </c>
    </row>
    <row r="57" spans="1:8" ht="31.5">
      <c r="A57" s="68" t="s">
        <v>170</v>
      </c>
      <c r="B57" s="71">
        <v>300</v>
      </c>
      <c r="C57" s="70" t="s">
        <v>3</v>
      </c>
      <c r="D57" s="66" t="e">
        <f>'Ведомственная (прил.3)'!#REF!</f>
        <v>#REF!</v>
      </c>
      <c r="E57" s="66" t="e">
        <f>'Ведомственная (прил.3)'!#REF!</f>
        <v>#REF!</v>
      </c>
      <c r="F57" s="66" t="e">
        <f>'Ведомственная (прил.3)'!#REF!</f>
        <v>#REF!</v>
      </c>
      <c r="G57" s="65" t="e">
        <f t="shared" si="0"/>
        <v>#REF!</v>
      </c>
      <c r="H57" s="66" t="e">
        <f t="shared" si="1"/>
        <v>#REF!</v>
      </c>
    </row>
    <row r="58" spans="1:8" ht="47.25">
      <c r="A58" s="68" t="s">
        <v>170</v>
      </c>
      <c r="B58" s="71" t="s">
        <v>4</v>
      </c>
      <c r="C58" s="70" t="s">
        <v>5</v>
      </c>
      <c r="D58" s="66" t="e">
        <f>'Ведомственная (прил.3)'!#REF!</f>
        <v>#REF!</v>
      </c>
      <c r="E58" s="66" t="e">
        <f>'Ведомственная (прил.3)'!#REF!</f>
        <v>#REF!</v>
      </c>
      <c r="F58" s="66" t="e">
        <f>'Ведомственная (прил.3)'!#REF!</f>
        <v>#REF!</v>
      </c>
      <c r="G58" s="65" t="e">
        <f t="shared" si="0"/>
        <v>#REF!</v>
      </c>
      <c r="H58" s="66" t="e">
        <f t="shared" si="1"/>
        <v>#REF!</v>
      </c>
    </row>
    <row r="59" spans="1:8" ht="47.25">
      <c r="A59" s="61" t="s">
        <v>127</v>
      </c>
      <c r="B59" s="62"/>
      <c r="C59" s="63" t="s">
        <v>253</v>
      </c>
      <c r="D59" s="83" t="e">
        <f>D60+D68+D65</f>
        <v>#REF!</v>
      </c>
      <c r="E59" s="83" t="e">
        <f>E60+E68+E65</f>
        <v>#REF!</v>
      </c>
      <c r="F59" s="83" t="e">
        <f>F60+F68+F65</f>
        <v>#REF!</v>
      </c>
      <c r="G59" s="65" t="e">
        <f t="shared" si="0"/>
        <v>#REF!</v>
      </c>
      <c r="H59" s="66" t="e">
        <f t="shared" si="1"/>
        <v>#REF!</v>
      </c>
    </row>
    <row r="60" spans="1:8" ht="54" customHeight="1">
      <c r="A60" s="61" t="s">
        <v>128</v>
      </c>
      <c r="B60" s="62"/>
      <c r="C60" s="63" t="s">
        <v>118</v>
      </c>
      <c r="D60" s="66" t="e">
        <f>D61+D63</f>
        <v>#REF!</v>
      </c>
      <c r="E60" s="66" t="e">
        <f>E61+E63</f>
        <v>#REF!</v>
      </c>
      <c r="F60" s="66" t="e">
        <f>F61+F63</f>
        <v>#REF!</v>
      </c>
      <c r="G60" s="65" t="e">
        <f t="shared" si="0"/>
        <v>#REF!</v>
      </c>
      <c r="H60" s="66" t="e">
        <f t="shared" si="1"/>
        <v>#REF!</v>
      </c>
    </row>
    <row r="61" spans="1:8" ht="31.5">
      <c r="A61" s="68" t="s">
        <v>129</v>
      </c>
      <c r="B61" s="71"/>
      <c r="C61" s="70" t="s">
        <v>18</v>
      </c>
      <c r="D61" s="66" t="e">
        <f>D62</f>
        <v>#REF!</v>
      </c>
      <c r="E61" s="66" t="e">
        <f>E62</f>
        <v>#REF!</v>
      </c>
      <c r="F61" s="66" t="e">
        <f>F62</f>
        <v>#REF!</v>
      </c>
      <c r="G61" s="65" t="e">
        <f t="shared" si="0"/>
        <v>#REF!</v>
      </c>
      <c r="H61" s="66" t="e">
        <f t="shared" si="1"/>
        <v>#REF!</v>
      </c>
    </row>
    <row r="62" spans="1:8" ht="47.25">
      <c r="A62" s="68" t="s">
        <v>129</v>
      </c>
      <c r="B62" s="71" t="s">
        <v>4</v>
      </c>
      <c r="C62" s="70" t="s">
        <v>5</v>
      </c>
      <c r="D62" s="66" t="e">
        <f>'Ведомственная (прил.3)'!#REF!</f>
        <v>#REF!</v>
      </c>
      <c r="E62" s="66" t="e">
        <f>'Ведомственная (прил.3)'!#REF!</f>
        <v>#REF!</v>
      </c>
      <c r="F62" s="66" t="e">
        <f>'Ведомственная (прил.3)'!#REF!</f>
        <v>#REF!</v>
      </c>
      <c r="G62" s="65" t="e">
        <f t="shared" si="0"/>
        <v>#REF!</v>
      </c>
      <c r="H62" s="66" t="e">
        <f t="shared" si="1"/>
        <v>#REF!</v>
      </c>
    </row>
    <row r="63" spans="1:8" ht="75">
      <c r="A63" s="18" t="s">
        <v>284</v>
      </c>
      <c r="B63" s="21"/>
      <c r="C63" s="50" t="s">
        <v>23</v>
      </c>
      <c r="D63" s="66" t="e">
        <f>D64</f>
        <v>#REF!</v>
      </c>
      <c r="E63" s="66" t="e">
        <f>E64</f>
        <v>#REF!</v>
      </c>
      <c r="F63" s="66" t="e">
        <f>F64</f>
        <v>#REF!</v>
      </c>
      <c r="G63" s="65">
        <v>0</v>
      </c>
      <c r="H63" s="66" t="e">
        <f t="shared" si="1"/>
        <v>#REF!</v>
      </c>
    </row>
    <row r="64" spans="1:8" ht="45">
      <c r="A64" s="18" t="s">
        <v>284</v>
      </c>
      <c r="B64" s="21" t="s">
        <v>4</v>
      </c>
      <c r="C64" s="49" t="s">
        <v>13</v>
      </c>
      <c r="D64" s="66" t="e">
        <f>'Ведомственная (прил.3)'!#REF!</f>
        <v>#REF!</v>
      </c>
      <c r="E64" s="66" t="e">
        <f>'Ведомственная (прил.3)'!#REF!</f>
        <v>#REF!</v>
      </c>
      <c r="F64" s="66" t="e">
        <f>'Ведомственная (прил.3)'!#REF!</f>
        <v>#REF!</v>
      </c>
      <c r="G64" s="65">
        <v>0</v>
      </c>
      <c r="H64" s="66" t="e">
        <f t="shared" si="1"/>
        <v>#REF!</v>
      </c>
    </row>
    <row r="65" spans="1:8" ht="63">
      <c r="A65" s="68" t="s">
        <v>254</v>
      </c>
      <c r="B65" s="71"/>
      <c r="C65" s="84" t="s">
        <v>255</v>
      </c>
      <c r="D65" s="66" t="e">
        <f aca="true" t="shared" si="2" ref="D65:F66">D66</f>
        <v>#REF!</v>
      </c>
      <c r="E65" s="66" t="e">
        <f t="shared" si="2"/>
        <v>#REF!</v>
      </c>
      <c r="F65" s="66" t="e">
        <f t="shared" si="2"/>
        <v>#REF!</v>
      </c>
      <c r="G65" s="65" t="e">
        <f t="shared" si="0"/>
        <v>#REF!</v>
      </c>
      <c r="H65" s="66" t="e">
        <f t="shared" si="1"/>
        <v>#REF!</v>
      </c>
    </row>
    <row r="66" spans="1:8" ht="47.25">
      <c r="A66" s="68" t="s">
        <v>256</v>
      </c>
      <c r="B66" s="71"/>
      <c r="C66" s="85" t="s">
        <v>257</v>
      </c>
      <c r="D66" s="66" t="e">
        <f t="shared" si="2"/>
        <v>#REF!</v>
      </c>
      <c r="E66" s="66" t="e">
        <f t="shared" si="2"/>
        <v>#REF!</v>
      </c>
      <c r="F66" s="66" t="e">
        <f t="shared" si="2"/>
        <v>#REF!</v>
      </c>
      <c r="G66" s="65" t="e">
        <f t="shared" si="0"/>
        <v>#REF!</v>
      </c>
      <c r="H66" s="66" t="e">
        <f t="shared" si="1"/>
        <v>#REF!</v>
      </c>
    </row>
    <row r="67" spans="1:8" ht="47.25">
      <c r="A67" s="68" t="s">
        <v>256</v>
      </c>
      <c r="B67" s="71" t="s">
        <v>4</v>
      </c>
      <c r="C67" s="73" t="s">
        <v>13</v>
      </c>
      <c r="D67" s="66" t="e">
        <f>'Ведомственная (прил.3)'!#REF!</f>
        <v>#REF!</v>
      </c>
      <c r="E67" s="66" t="e">
        <f>'Ведомственная (прил.3)'!#REF!</f>
        <v>#REF!</v>
      </c>
      <c r="F67" s="66" t="e">
        <f>'Ведомственная (прил.3)'!#REF!</f>
        <v>#REF!</v>
      </c>
      <c r="G67" s="65" t="e">
        <f t="shared" si="0"/>
        <v>#REF!</v>
      </c>
      <c r="H67" s="66" t="e">
        <f t="shared" si="1"/>
        <v>#REF!</v>
      </c>
    </row>
    <row r="68" spans="1:8" ht="94.5">
      <c r="A68" s="68" t="s">
        <v>130</v>
      </c>
      <c r="B68" s="69"/>
      <c r="C68" s="70" t="s">
        <v>49</v>
      </c>
      <c r="D68" s="66" t="e">
        <f>D69</f>
        <v>#REF!</v>
      </c>
      <c r="E68" s="66" t="e">
        <f>E69</f>
        <v>#REF!</v>
      </c>
      <c r="F68" s="66" t="e">
        <f>F69</f>
        <v>#REF!</v>
      </c>
      <c r="G68" s="65" t="e">
        <f t="shared" si="0"/>
        <v>#REF!</v>
      </c>
      <c r="H68" s="66" t="e">
        <f t="shared" si="1"/>
        <v>#REF!</v>
      </c>
    </row>
    <row r="69" spans="1:8" ht="126">
      <c r="A69" s="68" t="s">
        <v>171</v>
      </c>
      <c r="B69" s="68"/>
      <c r="C69" s="70" t="s">
        <v>50</v>
      </c>
      <c r="D69" s="66" t="e">
        <f>D70+D71</f>
        <v>#REF!</v>
      </c>
      <c r="E69" s="66" t="e">
        <f>E70+E71</f>
        <v>#REF!</v>
      </c>
      <c r="F69" s="66" t="e">
        <f>F70+F71</f>
        <v>#REF!</v>
      </c>
      <c r="G69" s="65" t="e">
        <f t="shared" si="0"/>
        <v>#REF!</v>
      </c>
      <c r="H69" s="66" t="e">
        <f t="shared" si="1"/>
        <v>#REF!</v>
      </c>
    </row>
    <row r="70" spans="1:8" ht="31.5">
      <c r="A70" s="68" t="s">
        <v>171</v>
      </c>
      <c r="B70" s="69">
        <v>300</v>
      </c>
      <c r="C70" s="86" t="s">
        <v>3</v>
      </c>
      <c r="D70" s="66" t="e">
        <f>'Ведомственная (прил.3)'!#REF!</f>
        <v>#REF!</v>
      </c>
      <c r="E70" s="66" t="e">
        <f>'Ведомственная (прил.3)'!#REF!</f>
        <v>#REF!</v>
      </c>
      <c r="F70" s="66" t="e">
        <f>'Ведомственная (прил.3)'!#REF!</f>
        <v>#REF!</v>
      </c>
      <c r="G70" s="65" t="e">
        <f t="shared" si="0"/>
        <v>#REF!</v>
      </c>
      <c r="H70" s="66" t="e">
        <f t="shared" si="1"/>
        <v>#REF!</v>
      </c>
    </row>
    <row r="71" spans="1:8" ht="47.25">
      <c r="A71" s="68" t="s">
        <v>171</v>
      </c>
      <c r="B71" s="69" t="s">
        <v>4</v>
      </c>
      <c r="C71" s="70" t="s">
        <v>5</v>
      </c>
      <c r="D71" s="66" t="e">
        <f>'Ведомственная (прил.3)'!#REF!</f>
        <v>#REF!</v>
      </c>
      <c r="E71" s="66" t="e">
        <f>'Ведомственная (прил.3)'!#REF!</f>
        <v>#REF!</v>
      </c>
      <c r="F71" s="66" t="e">
        <f>'Ведомственная (прил.3)'!#REF!</f>
        <v>#REF!</v>
      </c>
      <c r="G71" s="65" t="e">
        <f t="shared" si="0"/>
        <v>#REF!</v>
      </c>
      <c r="H71" s="66" t="e">
        <f t="shared" si="1"/>
        <v>#REF!</v>
      </c>
    </row>
    <row r="72" spans="1:8" ht="68.25" customHeight="1">
      <c r="A72" s="61" t="s">
        <v>131</v>
      </c>
      <c r="B72" s="62"/>
      <c r="C72" s="63" t="s">
        <v>262</v>
      </c>
      <c r="D72" s="83" t="e">
        <f>D73+D77</f>
        <v>#REF!</v>
      </c>
      <c r="E72" s="83" t="e">
        <f>E73+E77</f>
        <v>#REF!</v>
      </c>
      <c r="F72" s="83" t="e">
        <f>F73+F77</f>
        <v>#REF!</v>
      </c>
      <c r="G72" s="65" t="e">
        <f t="shared" si="0"/>
        <v>#REF!</v>
      </c>
      <c r="H72" s="66" t="e">
        <f t="shared" si="1"/>
        <v>#REF!</v>
      </c>
    </row>
    <row r="73" spans="1:8" ht="63">
      <c r="A73" s="61" t="s">
        <v>132</v>
      </c>
      <c r="B73" s="62"/>
      <c r="C73" s="63" t="s">
        <v>263</v>
      </c>
      <c r="D73" s="66">
        <f>D74</f>
        <v>1348.6</v>
      </c>
      <c r="E73" s="66">
        <f>E74</f>
        <v>1348.6</v>
      </c>
      <c r="F73" s="66">
        <f>F74</f>
        <v>1348.6</v>
      </c>
      <c r="G73" s="65">
        <f t="shared" si="0"/>
        <v>100</v>
      </c>
      <c r="H73" s="66">
        <f t="shared" si="1"/>
        <v>0</v>
      </c>
    </row>
    <row r="74" spans="1:8" ht="31.5">
      <c r="A74" s="61" t="s">
        <v>133</v>
      </c>
      <c r="B74" s="62"/>
      <c r="C74" s="63" t="s">
        <v>264</v>
      </c>
      <c r="D74" s="66">
        <f>D75+D76</f>
        <v>1348.6</v>
      </c>
      <c r="E74" s="66">
        <f>E75+E76</f>
        <v>1348.6</v>
      </c>
      <c r="F74" s="66">
        <f>F75+F76</f>
        <v>1348.6</v>
      </c>
      <c r="G74" s="65">
        <f t="shared" si="0"/>
        <v>100</v>
      </c>
      <c r="H74" s="66">
        <f t="shared" si="1"/>
        <v>0</v>
      </c>
    </row>
    <row r="75" spans="1:8" ht="94.5">
      <c r="A75" s="87" t="s">
        <v>133</v>
      </c>
      <c r="B75" s="68" t="s">
        <v>0</v>
      </c>
      <c r="C75" s="88" t="s">
        <v>40</v>
      </c>
      <c r="D75" s="66">
        <f>'Ведомственная (прил.3)'!F22</f>
        <v>1191.1</v>
      </c>
      <c r="E75" s="66">
        <f>'Ведомственная (прил.3)'!G22</f>
        <v>1191.1</v>
      </c>
      <c r="F75" s="66">
        <f>'Ведомственная (прил.3)'!H22</f>
        <v>1191.1</v>
      </c>
      <c r="G75" s="65">
        <f t="shared" si="0"/>
        <v>100</v>
      </c>
      <c r="H75" s="66">
        <f t="shared" si="1"/>
        <v>0</v>
      </c>
    </row>
    <row r="76" spans="1:8" ht="47.25">
      <c r="A76" s="87" t="s">
        <v>133</v>
      </c>
      <c r="B76" s="75" t="s">
        <v>1</v>
      </c>
      <c r="C76" s="78" t="s">
        <v>41</v>
      </c>
      <c r="D76" s="66">
        <f>'Ведомственная (прил.3)'!F23</f>
        <v>157.5</v>
      </c>
      <c r="E76" s="66">
        <f>'Ведомственная (прил.3)'!G23</f>
        <v>157.5</v>
      </c>
      <c r="F76" s="66">
        <f>'Ведомственная (прил.3)'!H23</f>
        <v>157.5</v>
      </c>
      <c r="G76" s="65">
        <f t="shared" si="0"/>
        <v>100</v>
      </c>
      <c r="H76" s="66">
        <f t="shared" si="1"/>
        <v>0</v>
      </c>
    </row>
    <row r="77" spans="1:8" ht="47.25">
      <c r="A77" s="61" t="s">
        <v>134</v>
      </c>
      <c r="B77" s="62"/>
      <c r="C77" s="63" t="s">
        <v>118</v>
      </c>
      <c r="D77" s="66" t="e">
        <f>D78+D82</f>
        <v>#REF!</v>
      </c>
      <c r="E77" s="66" t="e">
        <f>E78+E82</f>
        <v>#REF!</v>
      </c>
      <c r="F77" s="66" t="e">
        <f>F78+F82</f>
        <v>#REF!</v>
      </c>
      <c r="G77" s="65" t="e">
        <f t="shared" si="0"/>
        <v>#REF!</v>
      </c>
      <c r="H77" s="66" t="e">
        <f t="shared" si="1"/>
        <v>#REF!</v>
      </c>
    </row>
    <row r="78" spans="1:8" ht="63">
      <c r="A78" s="61" t="s">
        <v>135</v>
      </c>
      <c r="B78" s="62"/>
      <c r="C78" s="63" t="s">
        <v>265</v>
      </c>
      <c r="D78" s="66" t="e">
        <f>D79+D80+D81</f>
        <v>#REF!</v>
      </c>
      <c r="E78" s="66" t="e">
        <f>E79+E80+E81</f>
        <v>#REF!</v>
      </c>
      <c r="F78" s="66" t="e">
        <f>F79+F80+F81</f>
        <v>#REF!</v>
      </c>
      <c r="G78" s="65" t="e">
        <f t="shared" si="0"/>
        <v>#REF!</v>
      </c>
      <c r="H78" s="66" t="e">
        <f t="shared" si="1"/>
        <v>#REF!</v>
      </c>
    </row>
    <row r="79" spans="1:8" ht="94.5">
      <c r="A79" s="87" t="s">
        <v>135</v>
      </c>
      <c r="B79" s="69" t="s">
        <v>0</v>
      </c>
      <c r="C79" s="70" t="s">
        <v>40</v>
      </c>
      <c r="D79" s="66" t="e">
        <f>'Ведомственная (прил.3)'!#REF!</f>
        <v>#REF!</v>
      </c>
      <c r="E79" s="66" t="e">
        <f>'Ведомственная (прил.3)'!#REF!</f>
        <v>#REF!</v>
      </c>
      <c r="F79" s="66" t="e">
        <f>'Ведомственная (прил.3)'!#REF!</f>
        <v>#REF!</v>
      </c>
      <c r="G79" s="65" t="e">
        <f t="shared" si="0"/>
        <v>#REF!</v>
      </c>
      <c r="H79" s="66" t="e">
        <f t="shared" si="1"/>
        <v>#REF!</v>
      </c>
    </row>
    <row r="80" spans="1:8" ht="47.25">
      <c r="A80" s="87" t="s">
        <v>135</v>
      </c>
      <c r="B80" s="69" t="s">
        <v>1</v>
      </c>
      <c r="C80" s="79" t="s">
        <v>41</v>
      </c>
      <c r="D80" s="66" t="e">
        <f>'Ведомственная (прил.3)'!#REF!</f>
        <v>#REF!</v>
      </c>
      <c r="E80" s="66" t="e">
        <f>'Ведомственная (прил.3)'!#REF!</f>
        <v>#REF!</v>
      </c>
      <c r="F80" s="66" t="e">
        <f>'Ведомственная (прил.3)'!#REF!</f>
        <v>#REF!</v>
      </c>
      <c r="G80" s="65" t="e">
        <f t="shared" si="0"/>
        <v>#REF!</v>
      </c>
      <c r="H80" s="66" t="e">
        <f t="shared" si="1"/>
        <v>#REF!</v>
      </c>
    </row>
    <row r="81" spans="1:8" ht="15.75">
      <c r="A81" s="87" t="s">
        <v>135</v>
      </c>
      <c r="B81" s="75" t="s">
        <v>6</v>
      </c>
      <c r="C81" s="78" t="s">
        <v>7</v>
      </c>
      <c r="D81" s="66" t="e">
        <f>'Ведомственная (прил.3)'!#REF!</f>
        <v>#REF!</v>
      </c>
      <c r="E81" s="66" t="e">
        <f>'Ведомственная (прил.3)'!#REF!</f>
        <v>#REF!</v>
      </c>
      <c r="F81" s="66" t="e">
        <f>'Ведомственная (прил.3)'!#REF!</f>
        <v>#REF!</v>
      </c>
      <c r="G81" s="65" t="e">
        <f t="shared" si="0"/>
        <v>#REF!</v>
      </c>
      <c r="H81" s="66" t="e">
        <f t="shared" si="1"/>
        <v>#REF!</v>
      </c>
    </row>
    <row r="82" spans="1:8" ht="47.25">
      <c r="A82" s="75" t="s">
        <v>168</v>
      </c>
      <c r="B82" s="68"/>
      <c r="C82" s="78" t="s">
        <v>158</v>
      </c>
      <c r="D82" s="66" t="e">
        <f>D83+D84</f>
        <v>#REF!</v>
      </c>
      <c r="E82" s="66" t="e">
        <f>E83+E84</f>
        <v>#REF!</v>
      </c>
      <c r="F82" s="66" t="e">
        <f>F83+F84</f>
        <v>#REF!</v>
      </c>
      <c r="G82" s="65" t="e">
        <f t="shared" si="0"/>
        <v>#REF!</v>
      </c>
      <c r="H82" s="66" t="e">
        <f t="shared" si="1"/>
        <v>#REF!</v>
      </c>
    </row>
    <row r="83" spans="1:8" ht="94.5">
      <c r="A83" s="75" t="s">
        <v>168</v>
      </c>
      <c r="B83" s="71" t="s">
        <v>0</v>
      </c>
      <c r="C83" s="70" t="s">
        <v>40</v>
      </c>
      <c r="D83" s="66" t="e">
        <f>'Ведомственная (прил.3)'!#REF!</f>
        <v>#REF!</v>
      </c>
      <c r="E83" s="66" t="e">
        <f>'Ведомственная (прил.3)'!#REF!</f>
        <v>#REF!</v>
      </c>
      <c r="F83" s="66" t="e">
        <f>'Ведомственная (прил.3)'!#REF!</f>
        <v>#REF!</v>
      </c>
      <c r="G83" s="65" t="e">
        <f t="shared" si="0"/>
        <v>#REF!</v>
      </c>
      <c r="H83" s="66" t="e">
        <f t="shared" si="1"/>
        <v>#REF!</v>
      </c>
    </row>
    <row r="84" spans="1:8" ht="47.25">
      <c r="A84" s="75" t="s">
        <v>168</v>
      </c>
      <c r="B84" s="68" t="s">
        <v>1</v>
      </c>
      <c r="C84" s="88" t="s">
        <v>41</v>
      </c>
      <c r="D84" s="66" t="e">
        <f>'Ведомственная (прил.3)'!#REF!</f>
        <v>#REF!</v>
      </c>
      <c r="E84" s="66" t="e">
        <f>'Ведомственная (прил.3)'!#REF!</f>
        <v>#REF!</v>
      </c>
      <c r="F84" s="66" t="e">
        <f>'Ведомственная (прил.3)'!#REF!</f>
        <v>#REF!</v>
      </c>
      <c r="G84" s="65">
        <v>0</v>
      </c>
      <c r="H84" s="66" t="e">
        <f t="shared" si="1"/>
        <v>#REF!</v>
      </c>
    </row>
    <row r="85" spans="1:8" ht="69" customHeight="1">
      <c r="A85" s="61" t="s">
        <v>163</v>
      </c>
      <c r="B85" s="62"/>
      <c r="C85" s="63" t="s">
        <v>259</v>
      </c>
      <c r="D85" s="83" t="e">
        <f>D86</f>
        <v>#REF!</v>
      </c>
      <c r="E85" s="83" t="e">
        <f>E86</f>
        <v>#REF!</v>
      </c>
      <c r="F85" s="83" t="e">
        <f>F86</f>
        <v>#REF!</v>
      </c>
      <c r="G85" s="65" t="e">
        <f t="shared" si="0"/>
        <v>#REF!</v>
      </c>
      <c r="H85" s="66" t="e">
        <f t="shared" si="1"/>
        <v>#REF!</v>
      </c>
    </row>
    <row r="86" spans="1:8" ht="47.25">
      <c r="A86" s="61" t="s">
        <v>164</v>
      </c>
      <c r="B86" s="62"/>
      <c r="C86" s="63" t="s">
        <v>165</v>
      </c>
      <c r="D86" s="66" t="e">
        <f>D87+D89</f>
        <v>#REF!</v>
      </c>
      <c r="E86" s="66" t="e">
        <f>E87+E89</f>
        <v>#REF!</v>
      </c>
      <c r="F86" s="66" t="e">
        <f>F87+F89</f>
        <v>#REF!</v>
      </c>
      <c r="G86" s="65" t="e">
        <f>F86/E86*100</f>
        <v>#REF!</v>
      </c>
      <c r="H86" s="66" t="e">
        <f aca="true" t="shared" si="3" ref="H86:H149">F86-E86</f>
        <v>#REF!</v>
      </c>
    </row>
    <row r="87" spans="1:8" ht="31.5">
      <c r="A87" s="61" t="s">
        <v>166</v>
      </c>
      <c r="B87" s="62"/>
      <c r="C87" s="63" t="s">
        <v>260</v>
      </c>
      <c r="D87" s="66" t="e">
        <f>D88</f>
        <v>#REF!</v>
      </c>
      <c r="E87" s="66" t="e">
        <f>E88</f>
        <v>#REF!</v>
      </c>
      <c r="F87" s="66" t="e">
        <f>F88</f>
        <v>#REF!</v>
      </c>
      <c r="G87" s="65">
        <v>0</v>
      </c>
      <c r="H87" s="66" t="e">
        <f t="shared" si="3"/>
        <v>#REF!</v>
      </c>
    </row>
    <row r="88" spans="1:8" ht="47.25">
      <c r="A88" s="89"/>
      <c r="B88" s="69" t="s">
        <v>4</v>
      </c>
      <c r="C88" s="90" t="s">
        <v>13</v>
      </c>
      <c r="D88" s="66" t="e">
        <f>'Ведомственная (прил.3)'!#REF!</f>
        <v>#REF!</v>
      </c>
      <c r="E88" s="66" t="e">
        <f>'Ведомственная (прил.3)'!#REF!</f>
        <v>#REF!</v>
      </c>
      <c r="F88" s="66" t="e">
        <f>'Ведомственная (прил.3)'!#REF!</f>
        <v>#REF!</v>
      </c>
      <c r="G88" s="65">
        <v>0</v>
      </c>
      <c r="H88" s="66" t="e">
        <f t="shared" si="3"/>
        <v>#REF!</v>
      </c>
    </row>
    <row r="89" spans="1:8" ht="31.5">
      <c r="A89" s="89" t="s">
        <v>167</v>
      </c>
      <c r="B89" s="69"/>
      <c r="C89" s="90" t="s">
        <v>43</v>
      </c>
      <c r="D89" s="66" t="e">
        <f>D90+D91+D92+D93+D94</f>
        <v>#REF!</v>
      </c>
      <c r="E89" s="66" t="e">
        <f>E90+E91+E92+E93+E94</f>
        <v>#REF!</v>
      </c>
      <c r="F89" s="66" t="e">
        <f>F90+F91+F92+F93+F94</f>
        <v>#REF!</v>
      </c>
      <c r="G89" s="65" t="e">
        <f>F89/E89*100</f>
        <v>#REF!</v>
      </c>
      <c r="H89" s="66" t="e">
        <f t="shared" si="3"/>
        <v>#REF!</v>
      </c>
    </row>
    <row r="90" spans="1:8" ht="94.5">
      <c r="A90" s="89" t="s">
        <v>167</v>
      </c>
      <c r="B90" s="69" t="s">
        <v>0</v>
      </c>
      <c r="C90" s="90" t="s">
        <v>40</v>
      </c>
      <c r="D90" s="66" t="e">
        <f>'Ведомственная (прил.3)'!#REF!</f>
        <v>#REF!</v>
      </c>
      <c r="E90" s="66" t="e">
        <f>'Ведомственная (прил.3)'!#REF!</f>
        <v>#REF!</v>
      </c>
      <c r="F90" s="66" t="e">
        <f>'Ведомственная (прил.3)'!#REF!</f>
        <v>#REF!</v>
      </c>
      <c r="G90" s="65">
        <v>0</v>
      </c>
      <c r="H90" s="66" t="e">
        <f t="shared" si="3"/>
        <v>#REF!</v>
      </c>
    </row>
    <row r="91" spans="1:8" ht="47.25">
      <c r="A91" s="89" t="s">
        <v>167</v>
      </c>
      <c r="B91" s="68" t="s">
        <v>1</v>
      </c>
      <c r="C91" s="78" t="s">
        <v>41</v>
      </c>
      <c r="D91" s="66">
        <f>'Ведомственная (прил.3)'!F16</f>
        <v>141</v>
      </c>
      <c r="E91" s="66">
        <f>'Ведомственная (прил.3)'!G16</f>
        <v>141</v>
      </c>
      <c r="F91" s="66">
        <f>'Ведомственная (прил.3)'!H16</f>
        <v>141</v>
      </c>
      <c r="G91" s="65">
        <v>0</v>
      </c>
      <c r="H91" s="66">
        <f t="shared" si="3"/>
        <v>0</v>
      </c>
    </row>
    <row r="92" spans="1:8" ht="31.5">
      <c r="A92" s="89" t="s">
        <v>167</v>
      </c>
      <c r="B92" s="69" t="s">
        <v>2</v>
      </c>
      <c r="C92" s="78" t="s">
        <v>3</v>
      </c>
      <c r="D92" s="66" t="e">
        <f>'Ведомственная (прил.3)'!#REF!</f>
        <v>#REF!</v>
      </c>
      <c r="E92" s="66" t="e">
        <f>'Ведомственная (прил.3)'!#REF!</f>
        <v>#REF!</v>
      </c>
      <c r="F92" s="66" t="e">
        <f>'Ведомственная (прил.3)'!#REF!</f>
        <v>#REF!</v>
      </c>
      <c r="G92" s="65">
        <v>0</v>
      </c>
      <c r="H92" s="66" t="e">
        <f t="shared" si="3"/>
        <v>#REF!</v>
      </c>
    </row>
    <row r="93" spans="1:8" ht="47.25">
      <c r="A93" s="89" t="s">
        <v>167</v>
      </c>
      <c r="B93" s="69" t="s">
        <v>4</v>
      </c>
      <c r="C93" s="90" t="s">
        <v>13</v>
      </c>
      <c r="D93" s="66" t="e">
        <f>'Ведомственная (прил.3)'!#REF!</f>
        <v>#REF!</v>
      </c>
      <c r="E93" s="66" t="e">
        <f>'Ведомственная (прил.3)'!#REF!</f>
        <v>#REF!</v>
      </c>
      <c r="F93" s="66" t="e">
        <f>'Ведомственная (прил.3)'!#REF!</f>
        <v>#REF!</v>
      </c>
      <c r="G93" s="65" t="e">
        <f>F93/E93*100</f>
        <v>#REF!</v>
      </c>
      <c r="H93" s="66" t="e">
        <f t="shared" si="3"/>
        <v>#REF!</v>
      </c>
    </row>
    <row r="94" spans="1:8" ht="15.75">
      <c r="A94" s="89" t="s">
        <v>167</v>
      </c>
      <c r="B94" s="75" t="s">
        <v>6</v>
      </c>
      <c r="C94" s="78" t="s">
        <v>7</v>
      </c>
      <c r="D94" s="66" t="e">
        <f>'Ведомственная (прил.3)'!#REF!</f>
        <v>#REF!</v>
      </c>
      <c r="E94" s="66" t="e">
        <f>'Ведомственная (прил.3)'!#REF!</f>
        <v>#REF!</v>
      </c>
      <c r="F94" s="66" t="e">
        <f>'Ведомственная (прил.3)'!#REF!</f>
        <v>#REF!</v>
      </c>
      <c r="G94" s="65">
        <v>0</v>
      </c>
      <c r="H94" s="66" t="e">
        <f t="shared" si="3"/>
        <v>#REF!</v>
      </c>
    </row>
    <row r="95" spans="1:8" ht="47.25">
      <c r="A95" s="91" t="s">
        <v>24</v>
      </c>
      <c r="B95" s="92"/>
      <c r="C95" s="93" t="s">
        <v>289</v>
      </c>
      <c r="D95" s="66">
        <f>D96+D108+D113</f>
        <v>30931.9</v>
      </c>
      <c r="E95" s="66">
        <f>E96+E108+E113</f>
        <v>4472.200000000001</v>
      </c>
      <c r="F95" s="66">
        <f>F96+F108+F113</f>
        <v>4081.7000000000003</v>
      </c>
      <c r="G95" s="65">
        <f>F95/E95*100</f>
        <v>91.26827959393586</v>
      </c>
      <c r="H95" s="66">
        <f t="shared" si="3"/>
        <v>-390.50000000000045</v>
      </c>
    </row>
    <row r="96" spans="1:8" ht="47.25">
      <c r="A96" s="91" t="s">
        <v>290</v>
      </c>
      <c r="B96" s="92"/>
      <c r="C96" s="93" t="s">
        <v>291</v>
      </c>
      <c r="D96" s="66">
        <f>D97+D99+D102+D104+D106</f>
        <v>15767.400000000001</v>
      </c>
      <c r="E96" s="66">
        <f>E97+E99+E102+E104+E106</f>
        <v>4081.7000000000003</v>
      </c>
      <c r="F96" s="66">
        <f>F97+F99+F102+F104+F106</f>
        <v>4081.7000000000003</v>
      </c>
      <c r="G96" s="65">
        <f>F96/E96*100</f>
        <v>100</v>
      </c>
      <c r="H96" s="66">
        <f t="shared" si="3"/>
        <v>0</v>
      </c>
    </row>
    <row r="97" spans="1:8" ht="47.25">
      <c r="A97" s="91" t="s">
        <v>292</v>
      </c>
      <c r="B97" s="92"/>
      <c r="C97" s="93" t="s">
        <v>293</v>
      </c>
      <c r="D97" s="66">
        <f>D98</f>
        <v>2270</v>
      </c>
      <c r="E97" s="66">
        <f>E98</f>
        <v>679.9</v>
      </c>
      <c r="F97" s="66">
        <f>F98</f>
        <v>679.9</v>
      </c>
      <c r="G97" s="65">
        <f>F97/E97*100</f>
        <v>100</v>
      </c>
      <c r="H97" s="66">
        <f t="shared" si="3"/>
        <v>0</v>
      </c>
    </row>
    <row r="98" spans="1:8" ht="47.25">
      <c r="A98" s="91" t="s">
        <v>292</v>
      </c>
      <c r="B98" s="91" t="s">
        <v>1</v>
      </c>
      <c r="C98" s="95" t="s">
        <v>41</v>
      </c>
      <c r="D98" s="66">
        <f>'[2]приложение 3'!G914</f>
        <v>2270</v>
      </c>
      <c r="E98" s="66">
        <f>'[2]приложение 3'!H914</f>
        <v>679.9</v>
      </c>
      <c r="F98" s="66">
        <f>'[2]приложение 3'!I914</f>
        <v>679.9</v>
      </c>
      <c r="G98" s="65">
        <f>F98/E98*100</f>
        <v>100</v>
      </c>
      <c r="H98" s="66">
        <f t="shared" si="3"/>
        <v>0</v>
      </c>
    </row>
    <row r="99" spans="1:8" ht="63">
      <c r="A99" s="91" t="s">
        <v>294</v>
      </c>
      <c r="B99" s="92"/>
      <c r="C99" s="96" t="s">
        <v>295</v>
      </c>
      <c r="D99" s="66">
        <f>D100+D101</f>
        <v>1889.6</v>
      </c>
      <c r="E99" s="66">
        <f>E100+E101</f>
        <v>0</v>
      </c>
      <c r="F99" s="66">
        <f>F100+F101</f>
        <v>0</v>
      </c>
      <c r="G99" s="65">
        <v>0</v>
      </c>
      <c r="H99" s="66">
        <f t="shared" si="3"/>
        <v>0</v>
      </c>
    </row>
    <row r="100" spans="1:8" ht="47.25">
      <c r="A100" s="91" t="s">
        <v>294</v>
      </c>
      <c r="B100" s="91" t="s">
        <v>1</v>
      </c>
      <c r="C100" s="95" t="s">
        <v>41</v>
      </c>
      <c r="D100" s="66">
        <v>0</v>
      </c>
      <c r="E100" s="66">
        <f>E102</f>
        <v>0</v>
      </c>
      <c r="F100" s="66">
        <f>F102</f>
        <v>0</v>
      </c>
      <c r="G100" s="65">
        <v>0</v>
      </c>
      <c r="H100" s="66">
        <f t="shared" si="3"/>
        <v>0</v>
      </c>
    </row>
    <row r="101" spans="1:8" ht="15.75">
      <c r="A101" s="91" t="s">
        <v>294</v>
      </c>
      <c r="B101" s="91" t="s">
        <v>6</v>
      </c>
      <c r="C101" s="95" t="s">
        <v>7</v>
      </c>
      <c r="D101" s="66">
        <f>'[2]приложение 3'!G916</f>
        <v>1889.6</v>
      </c>
      <c r="E101" s="66">
        <f>'[2]приложение 3'!H916</f>
        <v>0</v>
      </c>
      <c r="F101" s="66">
        <f>'[2]приложение 3'!I916</f>
        <v>0</v>
      </c>
      <c r="G101" s="65">
        <v>0</v>
      </c>
      <c r="H101" s="66">
        <v>0</v>
      </c>
    </row>
    <row r="102" spans="1:8" ht="31.5">
      <c r="A102" s="91" t="s">
        <v>296</v>
      </c>
      <c r="B102" s="92"/>
      <c r="C102" s="93" t="s">
        <v>297</v>
      </c>
      <c r="D102" s="66">
        <f>D103</f>
        <v>481.6</v>
      </c>
      <c r="E102" s="66">
        <f>E103</f>
        <v>0</v>
      </c>
      <c r="F102" s="66">
        <f>F103</f>
        <v>0</v>
      </c>
      <c r="G102" s="65">
        <v>0</v>
      </c>
      <c r="H102" s="66">
        <f t="shared" si="3"/>
        <v>0</v>
      </c>
    </row>
    <row r="103" spans="1:8" ht="47.25">
      <c r="A103" s="91" t="s">
        <v>296</v>
      </c>
      <c r="B103" s="91" t="s">
        <v>1</v>
      </c>
      <c r="C103" s="95" t="s">
        <v>41</v>
      </c>
      <c r="D103" s="66">
        <f>'[2]приложение 3'!G918</f>
        <v>481.6</v>
      </c>
      <c r="E103" s="66">
        <f>'[1]2020'!H276</f>
        <v>0</v>
      </c>
      <c r="F103" s="66">
        <f>'[1]2020'!I276</f>
        <v>0</v>
      </c>
      <c r="G103" s="65">
        <v>0</v>
      </c>
      <c r="H103" s="66">
        <f t="shared" si="3"/>
        <v>0</v>
      </c>
    </row>
    <row r="104" spans="1:8" ht="31.5">
      <c r="A104" s="91" t="s">
        <v>298</v>
      </c>
      <c r="B104" s="92"/>
      <c r="C104" s="93" t="s">
        <v>299</v>
      </c>
      <c r="D104" s="66">
        <f>D105</f>
        <v>7673</v>
      </c>
      <c r="E104" s="66">
        <f>E105</f>
        <v>3401.8</v>
      </c>
      <c r="F104" s="66">
        <f>F105</f>
        <v>3401.8</v>
      </c>
      <c r="G104" s="65">
        <f>F104/E104*100</f>
        <v>100</v>
      </c>
      <c r="H104" s="66">
        <f t="shared" si="3"/>
        <v>0</v>
      </c>
    </row>
    <row r="105" spans="1:8" ht="47.25">
      <c r="A105" s="91" t="s">
        <v>298</v>
      </c>
      <c r="B105" s="91" t="s">
        <v>1</v>
      </c>
      <c r="C105" s="95" t="s">
        <v>41</v>
      </c>
      <c r="D105" s="66">
        <f>'[2]приложение 3'!G920</f>
        <v>7673</v>
      </c>
      <c r="E105" s="66">
        <f>'[2]приложение 3'!H920</f>
        <v>3401.8</v>
      </c>
      <c r="F105" s="66">
        <f>'[2]приложение 3'!I920</f>
        <v>3401.8</v>
      </c>
      <c r="G105" s="65">
        <f>F105/E105*100</f>
        <v>100</v>
      </c>
      <c r="H105" s="66">
        <f t="shared" si="3"/>
        <v>0</v>
      </c>
    </row>
    <row r="106" spans="1:8" ht="47.25">
      <c r="A106" s="91" t="s">
        <v>300</v>
      </c>
      <c r="B106" s="92"/>
      <c r="C106" s="93" t="s">
        <v>301</v>
      </c>
      <c r="D106" s="66">
        <f>D107</f>
        <v>3453.2</v>
      </c>
      <c r="E106" s="66">
        <f>E107+E109</f>
        <v>0</v>
      </c>
      <c r="F106" s="66">
        <f>F107+F109</f>
        <v>0</v>
      </c>
      <c r="G106" s="65">
        <v>0</v>
      </c>
      <c r="H106" s="66">
        <f t="shared" si="3"/>
        <v>0</v>
      </c>
    </row>
    <row r="107" spans="1:8" ht="47.25">
      <c r="A107" s="91" t="s">
        <v>300</v>
      </c>
      <c r="B107" s="91" t="s">
        <v>1</v>
      </c>
      <c r="C107" s="95" t="s">
        <v>41</v>
      </c>
      <c r="D107" s="66">
        <f>'[2]приложение 3'!G922</f>
        <v>3453.2</v>
      </c>
      <c r="E107" s="66">
        <f>'[2]приложение 3'!H922</f>
        <v>0</v>
      </c>
      <c r="F107" s="66">
        <f>F108</f>
        <v>0</v>
      </c>
      <c r="G107" s="65">
        <v>0</v>
      </c>
      <c r="H107" s="66">
        <f t="shared" si="3"/>
        <v>0</v>
      </c>
    </row>
    <row r="108" spans="1:8" ht="52.5" customHeight="1">
      <c r="A108" s="91" t="s">
        <v>302</v>
      </c>
      <c r="B108" s="92"/>
      <c r="C108" s="93" t="s">
        <v>303</v>
      </c>
      <c r="D108" s="66">
        <f>D109+D111</f>
        <v>3905.2</v>
      </c>
      <c r="E108" s="66">
        <f>E109+E111</f>
        <v>390.5</v>
      </c>
      <c r="F108" s="66">
        <f>F109+F111</f>
        <v>0</v>
      </c>
      <c r="G108" s="65">
        <f>F108/E108*100</f>
        <v>0</v>
      </c>
      <c r="H108" s="66">
        <f t="shared" si="3"/>
        <v>-390.5</v>
      </c>
    </row>
    <row r="109" spans="1:8" ht="15.75">
      <c r="A109" s="91" t="s">
        <v>304</v>
      </c>
      <c r="B109" s="92"/>
      <c r="C109" s="93" t="s">
        <v>305</v>
      </c>
      <c r="D109" s="97">
        <f>D110</f>
        <v>0</v>
      </c>
      <c r="E109" s="97">
        <f>E110</f>
        <v>0</v>
      </c>
      <c r="F109" s="97">
        <f>F110</f>
        <v>0</v>
      </c>
      <c r="G109" s="65">
        <v>0</v>
      </c>
      <c r="H109" s="66">
        <f t="shared" si="3"/>
        <v>0</v>
      </c>
    </row>
    <row r="110" spans="1:8" ht="47.25">
      <c r="A110" s="91" t="s">
        <v>304</v>
      </c>
      <c r="B110" s="91" t="s">
        <v>1</v>
      </c>
      <c r="C110" s="95" t="s">
        <v>41</v>
      </c>
      <c r="D110" s="97">
        <v>0</v>
      </c>
      <c r="E110" s="97">
        <f>'[1]2020'!H302</f>
        <v>0</v>
      </c>
      <c r="F110" s="97">
        <f>'[1]2020'!I302</f>
        <v>0</v>
      </c>
      <c r="G110" s="65">
        <v>0</v>
      </c>
      <c r="H110" s="66">
        <f t="shared" si="3"/>
        <v>0</v>
      </c>
    </row>
    <row r="111" spans="1:8" ht="63">
      <c r="A111" s="91" t="s">
        <v>306</v>
      </c>
      <c r="B111" s="92"/>
      <c r="C111" s="93" t="s">
        <v>307</v>
      </c>
      <c r="D111" s="66">
        <f>D112</f>
        <v>3905.2</v>
      </c>
      <c r="E111" s="66">
        <f>E112+E114</f>
        <v>390.5</v>
      </c>
      <c r="F111" s="66">
        <f>F112+F114</f>
        <v>0</v>
      </c>
      <c r="G111" s="65">
        <f>F111/E111*100</f>
        <v>0</v>
      </c>
      <c r="H111" s="66">
        <f t="shared" si="3"/>
        <v>-390.5</v>
      </c>
    </row>
    <row r="112" spans="1:8" ht="47.25">
      <c r="A112" s="91" t="s">
        <v>306</v>
      </c>
      <c r="B112" s="91" t="s">
        <v>1</v>
      </c>
      <c r="C112" s="95" t="s">
        <v>41</v>
      </c>
      <c r="D112" s="66">
        <f>'[2]приложение 3'!G925</f>
        <v>3905.2</v>
      </c>
      <c r="E112" s="66">
        <f>'[2]приложение 3'!H925</f>
        <v>390.5</v>
      </c>
      <c r="F112" s="66">
        <f>'[2]приложение 3'!I925</f>
        <v>0</v>
      </c>
      <c r="G112" s="65">
        <f>F112/E112*100</f>
        <v>0</v>
      </c>
      <c r="H112" s="66">
        <f t="shared" si="3"/>
        <v>-390.5</v>
      </c>
    </row>
    <row r="113" spans="1:8" ht="47.25">
      <c r="A113" s="91" t="s">
        <v>308</v>
      </c>
      <c r="B113" s="92"/>
      <c r="C113" s="93" t="s">
        <v>309</v>
      </c>
      <c r="D113" s="66">
        <f>D114</f>
        <v>11259.3</v>
      </c>
      <c r="E113" s="66">
        <f>'[1]2020'!H305</f>
        <v>0</v>
      </c>
      <c r="F113" s="66">
        <f>'[1]2020'!I305</f>
        <v>0</v>
      </c>
      <c r="G113" s="65">
        <v>0</v>
      </c>
      <c r="H113" s="66">
        <f t="shared" si="3"/>
        <v>0</v>
      </c>
    </row>
    <row r="114" spans="1:8" ht="31.5">
      <c r="A114" s="91" t="s">
        <v>310</v>
      </c>
      <c r="B114" s="92"/>
      <c r="C114" s="93" t="s">
        <v>311</v>
      </c>
      <c r="D114" s="66">
        <f>D115</f>
        <v>11259.3</v>
      </c>
      <c r="E114" s="66">
        <f>E115</f>
        <v>0</v>
      </c>
      <c r="F114" s="66">
        <f>F115</f>
        <v>0</v>
      </c>
      <c r="G114" s="65">
        <v>0</v>
      </c>
      <c r="H114" s="66">
        <f t="shared" si="3"/>
        <v>0</v>
      </c>
    </row>
    <row r="115" spans="1:8" ht="47.25">
      <c r="A115" s="91" t="s">
        <v>310</v>
      </c>
      <c r="B115" s="91" t="s">
        <v>1</v>
      </c>
      <c r="C115" s="95" t="s">
        <v>41</v>
      </c>
      <c r="D115" s="66">
        <f>'[2]приложение 3'!G928</f>
        <v>11259.3</v>
      </c>
      <c r="E115" s="66">
        <f>'[1]2020'!H307</f>
        <v>0</v>
      </c>
      <c r="F115" s="66">
        <f>'[1]2020'!I307</f>
        <v>0</v>
      </c>
      <c r="G115" s="65">
        <v>0</v>
      </c>
      <c r="H115" s="66">
        <f t="shared" si="3"/>
        <v>0</v>
      </c>
    </row>
    <row r="116" spans="1:8" ht="63">
      <c r="A116" s="91" t="s">
        <v>312</v>
      </c>
      <c r="B116" s="92"/>
      <c r="C116" s="93" t="s">
        <v>313</v>
      </c>
      <c r="D116" s="66">
        <f aca="true" t="shared" si="4" ref="D116:F117">D117</f>
        <v>245</v>
      </c>
      <c r="E116" s="66">
        <f t="shared" si="4"/>
        <v>0</v>
      </c>
      <c r="F116" s="66">
        <f t="shared" si="4"/>
        <v>0</v>
      </c>
      <c r="G116" s="65">
        <v>0</v>
      </c>
      <c r="H116" s="66">
        <f t="shared" si="3"/>
        <v>0</v>
      </c>
    </row>
    <row r="117" spans="1:8" ht="63">
      <c r="A117" s="91" t="s">
        <v>26</v>
      </c>
      <c r="B117" s="92"/>
      <c r="C117" s="93" t="s">
        <v>314</v>
      </c>
      <c r="D117" s="66">
        <f t="shared" si="4"/>
        <v>245</v>
      </c>
      <c r="E117" s="66">
        <f t="shared" si="4"/>
        <v>0</v>
      </c>
      <c r="F117" s="66">
        <f t="shared" si="4"/>
        <v>0</v>
      </c>
      <c r="G117" s="65">
        <v>0</v>
      </c>
      <c r="H117" s="66">
        <f t="shared" si="3"/>
        <v>0</v>
      </c>
    </row>
    <row r="118" spans="1:8" ht="91.5" customHeight="1">
      <c r="A118" s="91" t="s">
        <v>28</v>
      </c>
      <c r="B118" s="92"/>
      <c r="C118" s="98" t="s">
        <v>315</v>
      </c>
      <c r="D118" s="66">
        <f>D119+D121+D123+D125</f>
        <v>245</v>
      </c>
      <c r="E118" s="66">
        <f>E119+E121+E123+E125</f>
        <v>0</v>
      </c>
      <c r="F118" s="66">
        <f>F119+F121+F123+F125</f>
        <v>0</v>
      </c>
      <c r="G118" s="65">
        <v>0</v>
      </c>
      <c r="H118" s="66">
        <f t="shared" si="3"/>
        <v>0</v>
      </c>
    </row>
    <row r="119" spans="1:8" ht="63">
      <c r="A119" s="91" t="s">
        <v>27</v>
      </c>
      <c r="B119" s="92"/>
      <c r="C119" s="93" t="s">
        <v>316</v>
      </c>
      <c r="D119" s="66">
        <f>D120</f>
        <v>75</v>
      </c>
      <c r="E119" s="66">
        <f>E120</f>
        <v>0</v>
      </c>
      <c r="F119" s="66">
        <f>F120</f>
        <v>0</v>
      </c>
      <c r="G119" s="65">
        <v>0</v>
      </c>
      <c r="H119" s="66">
        <f t="shared" si="3"/>
        <v>0</v>
      </c>
    </row>
    <row r="120" spans="1:8" ht="47.25">
      <c r="A120" s="91" t="s">
        <v>27</v>
      </c>
      <c r="B120" s="91" t="s">
        <v>1</v>
      </c>
      <c r="C120" s="95" t="s">
        <v>41</v>
      </c>
      <c r="D120" s="66">
        <f>'[2]приложение 3'!G851</f>
        <v>75</v>
      </c>
      <c r="E120" s="66">
        <f>'[2]приложение 3'!H851</f>
        <v>0</v>
      </c>
      <c r="F120" s="66">
        <f>'[2]приложение 3'!I851</f>
        <v>0</v>
      </c>
      <c r="G120" s="65">
        <v>0</v>
      </c>
      <c r="H120" s="66">
        <f t="shared" si="3"/>
        <v>0</v>
      </c>
    </row>
    <row r="121" spans="1:8" ht="31.5">
      <c r="A121" s="91" t="s">
        <v>29</v>
      </c>
      <c r="B121" s="92"/>
      <c r="C121" s="93" t="s">
        <v>317</v>
      </c>
      <c r="D121" s="66">
        <f>'[2]приложение 3'!G853</f>
        <v>106</v>
      </c>
      <c r="E121" s="66">
        <f>E122+E124</f>
        <v>0</v>
      </c>
      <c r="F121" s="66">
        <f>F122+F124</f>
        <v>0</v>
      </c>
      <c r="G121" s="65">
        <v>0</v>
      </c>
      <c r="H121" s="66">
        <f t="shared" si="3"/>
        <v>0</v>
      </c>
    </row>
    <row r="122" spans="1:8" ht="47.25">
      <c r="A122" s="91" t="s">
        <v>29</v>
      </c>
      <c r="B122" s="91" t="s">
        <v>1</v>
      </c>
      <c r="C122" s="95" t="s">
        <v>41</v>
      </c>
      <c r="D122" s="66">
        <f>'[2]приложение 3'!G853</f>
        <v>106</v>
      </c>
      <c r="E122" s="66">
        <f>'[2]приложение 3'!H853</f>
        <v>0</v>
      </c>
      <c r="F122" s="66">
        <f>'[2]приложение 3'!I853</f>
        <v>0</v>
      </c>
      <c r="G122" s="65">
        <v>0</v>
      </c>
      <c r="H122" s="66">
        <f t="shared" si="3"/>
        <v>0</v>
      </c>
    </row>
    <row r="123" spans="1:8" ht="45" customHeight="1">
      <c r="A123" s="91" t="s">
        <v>318</v>
      </c>
      <c r="B123" s="92"/>
      <c r="C123" s="93" t="s">
        <v>319</v>
      </c>
      <c r="D123" s="66">
        <f>D124</f>
        <v>60</v>
      </c>
      <c r="E123" s="66">
        <f>E124</f>
        <v>0</v>
      </c>
      <c r="F123" s="66">
        <f>F124</f>
        <v>0</v>
      </c>
      <c r="G123" s="65">
        <v>0</v>
      </c>
      <c r="H123" s="66">
        <f t="shared" si="3"/>
        <v>0</v>
      </c>
    </row>
    <row r="124" spans="1:8" ht="47.25">
      <c r="A124" s="91" t="s">
        <v>318</v>
      </c>
      <c r="B124" s="91" t="s">
        <v>1</v>
      </c>
      <c r="C124" s="95" t="s">
        <v>41</v>
      </c>
      <c r="D124" s="66">
        <f>'[2]приложение 3'!G855</f>
        <v>60</v>
      </c>
      <c r="E124" s="66">
        <f>'[2]приложение 3'!H855</f>
        <v>0</v>
      </c>
      <c r="F124" s="66">
        <f>'[2]приложение 3'!I855</f>
        <v>0</v>
      </c>
      <c r="G124" s="65">
        <v>0</v>
      </c>
      <c r="H124" s="66">
        <f t="shared" si="3"/>
        <v>0</v>
      </c>
    </row>
    <row r="125" spans="1:8" ht="47.25">
      <c r="A125" s="91" t="s">
        <v>320</v>
      </c>
      <c r="B125" s="92"/>
      <c r="C125" s="93" t="s">
        <v>321</v>
      </c>
      <c r="D125" s="66">
        <f>D126</f>
        <v>4</v>
      </c>
      <c r="E125" s="66">
        <f>E126</f>
        <v>0</v>
      </c>
      <c r="F125" s="66">
        <f>F126</f>
        <v>0</v>
      </c>
      <c r="G125" s="65">
        <v>0</v>
      </c>
      <c r="H125" s="66">
        <f t="shared" si="3"/>
        <v>0</v>
      </c>
    </row>
    <row r="126" spans="1:8" ht="47.25">
      <c r="A126" s="91" t="s">
        <v>320</v>
      </c>
      <c r="B126" s="91" t="s">
        <v>1</v>
      </c>
      <c r="C126" s="95" t="s">
        <v>41</v>
      </c>
      <c r="D126" s="66">
        <f>'[2]приложение 3'!G857</f>
        <v>4</v>
      </c>
      <c r="E126" s="66">
        <f>'[2]приложение 3'!H857</f>
        <v>0</v>
      </c>
      <c r="F126" s="66">
        <f>'[2]приложение 3'!I857</f>
        <v>0</v>
      </c>
      <c r="G126" s="65">
        <v>0</v>
      </c>
      <c r="H126" s="66">
        <f t="shared" si="3"/>
        <v>0</v>
      </c>
    </row>
    <row r="127" spans="1:8" ht="47.25">
      <c r="A127" s="91" t="s">
        <v>30</v>
      </c>
      <c r="B127" s="92"/>
      <c r="C127" s="93" t="s">
        <v>231</v>
      </c>
      <c r="D127" s="66">
        <f>D128+D141+D146+D152</f>
        <v>4382</v>
      </c>
      <c r="E127" s="66">
        <f>E128+E141+E146+E152</f>
        <v>847.5999999999999</v>
      </c>
      <c r="F127" s="66">
        <f>F128+F141+F146+F152</f>
        <v>847.5999999999999</v>
      </c>
      <c r="G127" s="65">
        <f>F127/E127*100</f>
        <v>100</v>
      </c>
      <c r="H127" s="66">
        <f t="shared" si="3"/>
        <v>0</v>
      </c>
    </row>
    <row r="128" spans="1:8" ht="47.25">
      <c r="A128" s="91" t="s">
        <v>31</v>
      </c>
      <c r="B128" s="92"/>
      <c r="C128" s="93" t="s">
        <v>322</v>
      </c>
      <c r="D128" s="66">
        <f>D129+D135</f>
        <v>3190.4</v>
      </c>
      <c r="E128" s="66">
        <f>E129+E135</f>
        <v>649.6999999999999</v>
      </c>
      <c r="F128" s="66">
        <f>F129+F135</f>
        <v>649.6999999999999</v>
      </c>
      <c r="G128" s="65">
        <f>F128/E128*100</f>
        <v>100</v>
      </c>
      <c r="H128" s="66">
        <f t="shared" si="3"/>
        <v>0</v>
      </c>
    </row>
    <row r="129" spans="1:8" ht="78.75">
      <c r="A129" s="91" t="s">
        <v>32</v>
      </c>
      <c r="B129" s="92"/>
      <c r="C129" s="93" t="s">
        <v>240</v>
      </c>
      <c r="D129" s="66">
        <f>D130+D132</f>
        <v>771.6</v>
      </c>
      <c r="E129" s="66">
        <f>E130+E132</f>
        <v>81.8</v>
      </c>
      <c r="F129" s="66">
        <f>F130+F132</f>
        <v>81.8</v>
      </c>
      <c r="G129" s="65">
        <f>F129/E129*100</f>
        <v>100</v>
      </c>
      <c r="H129" s="66">
        <f t="shared" si="3"/>
        <v>0</v>
      </c>
    </row>
    <row r="130" spans="1:8" ht="47.25">
      <c r="A130" s="91" t="s">
        <v>33</v>
      </c>
      <c r="B130" s="92"/>
      <c r="C130" s="93" t="s">
        <v>323</v>
      </c>
      <c r="D130" s="66">
        <f>D131</f>
        <v>372</v>
      </c>
      <c r="E130" s="66">
        <f>E131</f>
        <v>81.8</v>
      </c>
      <c r="F130" s="66">
        <f>F131</f>
        <v>81.8</v>
      </c>
      <c r="G130" s="65">
        <f>F130/E130*100</f>
        <v>100</v>
      </c>
      <c r="H130" s="66">
        <f t="shared" si="3"/>
        <v>0</v>
      </c>
    </row>
    <row r="131" spans="1:8" ht="47.25">
      <c r="A131" s="91" t="s">
        <v>33</v>
      </c>
      <c r="B131" s="91" t="s">
        <v>4</v>
      </c>
      <c r="C131" s="95" t="s">
        <v>13</v>
      </c>
      <c r="D131" s="37">
        <f>'[2]приложение 3'!G811</f>
        <v>372</v>
      </c>
      <c r="E131" s="37">
        <f>'[2]приложение 3'!H811</f>
        <v>81.8</v>
      </c>
      <c r="F131" s="37">
        <f>'[2]приложение 3'!I811</f>
        <v>81.8</v>
      </c>
      <c r="G131" s="65">
        <f>F131/E131*100</f>
        <v>100</v>
      </c>
      <c r="H131" s="66">
        <f t="shared" si="3"/>
        <v>0</v>
      </c>
    </row>
    <row r="132" spans="1:8" ht="78.75">
      <c r="A132" s="91" t="s">
        <v>241</v>
      </c>
      <c r="B132" s="92"/>
      <c r="C132" s="93" t="s">
        <v>242</v>
      </c>
      <c r="D132" s="66">
        <f>D134+D133</f>
        <v>399.6</v>
      </c>
      <c r="E132" s="66">
        <f>E134+E133</f>
        <v>0</v>
      </c>
      <c r="F132" s="66">
        <f>F134+F133</f>
        <v>0</v>
      </c>
      <c r="G132" s="65">
        <v>0</v>
      </c>
      <c r="H132" s="66">
        <f t="shared" si="3"/>
        <v>0</v>
      </c>
    </row>
    <row r="133" spans="1:8" ht="47.25">
      <c r="A133" s="91" t="s">
        <v>241</v>
      </c>
      <c r="B133" s="91" t="s">
        <v>1</v>
      </c>
      <c r="C133" s="95" t="s">
        <v>41</v>
      </c>
      <c r="D133" s="66">
        <f>'[2]приложение 3'!G813</f>
        <v>100</v>
      </c>
      <c r="E133" s="66">
        <f>'[2]приложение 3'!H813</f>
        <v>0</v>
      </c>
      <c r="F133" s="66">
        <f>'[2]приложение 3'!I813</f>
        <v>0</v>
      </c>
      <c r="G133" s="65">
        <v>0</v>
      </c>
      <c r="H133" s="66">
        <f t="shared" si="3"/>
        <v>0</v>
      </c>
    </row>
    <row r="134" spans="1:8" ht="47.25">
      <c r="A134" s="91" t="s">
        <v>241</v>
      </c>
      <c r="B134" s="91" t="s">
        <v>4</v>
      </c>
      <c r="C134" s="95" t="s">
        <v>13</v>
      </c>
      <c r="D134" s="66">
        <f>'[2]приложение 3'!G22</f>
        <v>299.6</v>
      </c>
      <c r="E134" s="66">
        <f>'[2]приложение 3'!H22</f>
        <v>0</v>
      </c>
      <c r="F134" s="66">
        <f>'[2]приложение 3'!I22</f>
        <v>0</v>
      </c>
      <c r="G134" s="65">
        <v>0</v>
      </c>
      <c r="H134" s="66">
        <f t="shared" si="3"/>
        <v>0</v>
      </c>
    </row>
    <row r="135" spans="1:8" ht="63">
      <c r="A135" s="91" t="s">
        <v>34</v>
      </c>
      <c r="B135" s="92"/>
      <c r="C135" s="93" t="s">
        <v>54</v>
      </c>
      <c r="D135" s="66">
        <f>D136+D138</f>
        <v>2418.8</v>
      </c>
      <c r="E135" s="66">
        <f>E136+E138</f>
        <v>567.9</v>
      </c>
      <c r="F135" s="66">
        <f>F136+F138</f>
        <v>567.9</v>
      </c>
      <c r="G135" s="65">
        <f>F135/E135*100</f>
        <v>100</v>
      </c>
      <c r="H135" s="66">
        <f t="shared" si="3"/>
        <v>0</v>
      </c>
    </row>
    <row r="136" spans="1:8" ht="31.5">
      <c r="A136" s="91" t="s">
        <v>215</v>
      </c>
      <c r="B136" s="92"/>
      <c r="C136" s="93" t="s">
        <v>324</v>
      </c>
      <c r="D136" s="66">
        <f>D137</f>
        <v>33.3</v>
      </c>
      <c r="E136" s="66">
        <f>E137</f>
        <v>0</v>
      </c>
      <c r="F136" s="66">
        <f>F137</f>
        <v>0</v>
      </c>
      <c r="G136" s="65">
        <v>0</v>
      </c>
      <c r="H136" s="66">
        <f t="shared" si="3"/>
        <v>0</v>
      </c>
    </row>
    <row r="137" spans="1:8" ht="47.25">
      <c r="A137" s="91" t="s">
        <v>215</v>
      </c>
      <c r="B137" s="91" t="s">
        <v>1</v>
      </c>
      <c r="C137" s="95" t="s">
        <v>41</v>
      </c>
      <c r="D137" s="66">
        <f>'[2]приложение 3'!G796</f>
        <v>33.3</v>
      </c>
      <c r="E137" s="66">
        <f>'[2]приложение 3'!H796</f>
        <v>0</v>
      </c>
      <c r="F137" s="66">
        <f>'[2]приложение 3'!I796</f>
        <v>0</v>
      </c>
      <c r="G137" s="65">
        <v>0</v>
      </c>
      <c r="H137" s="66">
        <f t="shared" si="3"/>
        <v>0</v>
      </c>
    </row>
    <row r="138" spans="1:8" ht="94.5">
      <c r="A138" s="91" t="s">
        <v>186</v>
      </c>
      <c r="B138" s="92"/>
      <c r="C138" s="93" t="s">
        <v>325</v>
      </c>
      <c r="D138" s="66">
        <f>D139+D140</f>
        <v>2385.5</v>
      </c>
      <c r="E138" s="66">
        <f>E139+E140</f>
        <v>567.9</v>
      </c>
      <c r="F138" s="66">
        <f>F139+F140</f>
        <v>567.9</v>
      </c>
      <c r="G138" s="65">
        <f>F138/E138*100</f>
        <v>100</v>
      </c>
      <c r="H138" s="66">
        <f t="shared" si="3"/>
        <v>0</v>
      </c>
    </row>
    <row r="139" spans="1:8" ht="94.5">
      <c r="A139" s="91" t="s">
        <v>186</v>
      </c>
      <c r="B139" s="91" t="s">
        <v>0</v>
      </c>
      <c r="C139" s="95" t="s">
        <v>40</v>
      </c>
      <c r="D139" s="66">
        <f>'[2]приложение 3'!G798</f>
        <v>1883.9</v>
      </c>
      <c r="E139" s="66">
        <f>'[2]приложение 3'!H798</f>
        <v>466.3</v>
      </c>
      <c r="F139" s="66">
        <f>'[2]приложение 3'!I798</f>
        <v>466.3</v>
      </c>
      <c r="G139" s="65">
        <f>F139/E139*100</f>
        <v>100</v>
      </c>
      <c r="H139" s="66">
        <f t="shared" si="3"/>
        <v>0</v>
      </c>
    </row>
    <row r="140" spans="1:8" ht="48.75" customHeight="1">
      <c r="A140" s="91" t="s">
        <v>186</v>
      </c>
      <c r="B140" s="91" t="s">
        <v>1</v>
      </c>
      <c r="C140" s="95" t="s">
        <v>41</v>
      </c>
      <c r="D140" s="66">
        <f>'[2]приложение 3'!G799</f>
        <v>501.6</v>
      </c>
      <c r="E140" s="66">
        <f>'[2]приложение 3'!H799</f>
        <v>101.6</v>
      </c>
      <c r="F140" s="66">
        <f>'[2]приложение 3'!I799</f>
        <v>101.6</v>
      </c>
      <c r="G140" s="65">
        <f>F140/E140*100</f>
        <v>100</v>
      </c>
      <c r="H140" s="66">
        <f t="shared" si="3"/>
        <v>0</v>
      </c>
    </row>
    <row r="141" spans="1:8" ht="94.5">
      <c r="A141" s="91" t="s">
        <v>326</v>
      </c>
      <c r="B141" s="92"/>
      <c r="C141" s="93" t="s">
        <v>327</v>
      </c>
      <c r="D141" s="66">
        <f>D142</f>
        <v>0</v>
      </c>
      <c r="E141" s="66">
        <f>E142</f>
        <v>0</v>
      </c>
      <c r="F141" s="66">
        <f>F142</f>
        <v>0</v>
      </c>
      <c r="G141" s="65">
        <v>0</v>
      </c>
      <c r="H141" s="66">
        <f t="shared" si="3"/>
        <v>0</v>
      </c>
    </row>
    <row r="142" spans="1:8" ht="47.25">
      <c r="A142" s="91" t="s">
        <v>328</v>
      </c>
      <c r="B142" s="92"/>
      <c r="C142" s="93" t="s">
        <v>329</v>
      </c>
      <c r="D142" s="66">
        <f>D143+D144</f>
        <v>0</v>
      </c>
      <c r="E142" s="66">
        <f>E143+E144</f>
        <v>0</v>
      </c>
      <c r="F142" s="66">
        <f>F143+F144</f>
        <v>0</v>
      </c>
      <c r="G142" s="65">
        <v>0</v>
      </c>
      <c r="H142" s="66">
        <f t="shared" si="3"/>
        <v>0</v>
      </c>
    </row>
    <row r="143" spans="1:8" ht="63">
      <c r="A143" s="91" t="s">
        <v>330</v>
      </c>
      <c r="B143" s="92"/>
      <c r="C143" s="93" t="s">
        <v>331</v>
      </c>
      <c r="D143" s="66">
        <f>D144+D145</f>
        <v>0</v>
      </c>
      <c r="E143" s="66">
        <f>'[1]2020'!H344</f>
        <v>0</v>
      </c>
      <c r="F143" s="66">
        <f>'[1]2020'!I344</f>
        <v>0</v>
      </c>
      <c r="G143" s="65">
        <v>0</v>
      </c>
      <c r="H143" s="66">
        <f t="shared" si="3"/>
        <v>0</v>
      </c>
    </row>
    <row r="144" spans="1:8" ht="47.25">
      <c r="A144" s="91" t="s">
        <v>330</v>
      </c>
      <c r="B144" s="91" t="s">
        <v>1</v>
      </c>
      <c r="C144" s="95" t="s">
        <v>41</v>
      </c>
      <c r="D144" s="66">
        <v>0</v>
      </c>
      <c r="E144" s="66">
        <v>0</v>
      </c>
      <c r="F144" s="66">
        <v>0</v>
      </c>
      <c r="G144" s="65">
        <v>0</v>
      </c>
      <c r="H144" s="66">
        <f t="shared" si="3"/>
        <v>0</v>
      </c>
    </row>
    <row r="145" spans="1:8" ht="57" customHeight="1">
      <c r="A145" s="91" t="s">
        <v>330</v>
      </c>
      <c r="B145" s="91" t="s">
        <v>4</v>
      </c>
      <c r="C145" s="95" t="s">
        <v>13</v>
      </c>
      <c r="D145" s="66">
        <v>0</v>
      </c>
      <c r="E145" s="66">
        <v>0</v>
      </c>
      <c r="F145" s="66">
        <v>0</v>
      </c>
      <c r="G145" s="65">
        <v>0</v>
      </c>
      <c r="H145" s="66">
        <f t="shared" si="3"/>
        <v>0</v>
      </c>
    </row>
    <row r="146" spans="1:8" ht="30" customHeight="1">
      <c r="A146" s="91" t="s">
        <v>232</v>
      </c>
      <c r="B146" s="92"/>
      <c r="C146" s="93" t="s">
        <v>233</v>
      </c>
      <c r="D146" s="66">
        <f>D147</f>
        <v>1160.1000000000001</v>
      </c>
      <c r="E146" s="66">
        <f>E147</f>
        <v>197.9</v>
      </c>
      <c r="F146" s="66">
        <f>F147</f>
        <v>197.9</v>
      </c>
      <c r="G146" s="65">
        <f>F146/E146*100</f>
        <v>100</v>
      </c>
      <c r="H146" s="66">
        <f t="shared" si="3"/>
        <v>0</v>
      </c>
    </row>
    <row r="147" spans="1:8" ht="33.75" customHeight="1">
      <c r="A147" s="91" t="s">
        <v>234</v>
      </c>
      <c r="B147" s="92"/>
      <c r="C147" s="93" t="s">
        <v>235</v>
      </c>
      <c r="D147" s="66">
        <f>D148+D150</f>
        <v>1160.1000000000001</v>
      </c>
      <c r="E147" s="66">
        <f>E148+E150</f>
        <v>197.9</v>
      </c>
      <c r="F147" s="66">
        <f>F148+F150</f>
        <v>197.9</v>
      </c>
      <c r="G147" s="65">
        <f>F147/E147*100</f>
        <v>100</v>
      </c>
      <c r="H147" s="66">
        <f t="shared" si="3"/>
        <v>0</v>
      </c>
    </row>
    <row r="148" spans="1:8" ht="31.5">
      <c r="A148" s="91" t="s">
        <v>332</v>
      </c>
      <c r="B148" s="92"/>
      <c r="C148" s="93" t="s">
        <v>333</v>
      </c>
      <c r="D148" s="66">
        <f>D149</f>
        <v>1092.2</v>
      </c>
      <c r="E148" s="66">
        <f>E149</f>
        <v>197.9</v>
      </c>
      <c r="F148" s="66">
        <f>F149</f>
        <v>197.9</v>
      </c>
      <c r="G148" s="65">
        <f>F148/E148*100</f>
        <v>100</v>
      </c>
      <c r="H148" s="66">
        <f t="shared" si="3"/>
        <v>0</v>
      </c>
    </row>
    <row r="149" spans="1:8" ht="47.25">
      <c r="A149" s="91" t="s">
        <v>332</v>
      </c>
      <c r="B149" s="91" t="s">
        <v>1</v>
      </c>
      <c r="C149" s="95" t="s">
        <v>41</v>
      </c>
      <c r="D149" s="66">
        <f>'[2]приложение 3'!G805</f>
        <v>1092.2</v>
      </c>
      <c r="E149" s="66">
        <f>'[2]приложение 3'!H805</f>
        <v>197.9</v>
      </c>
      <c r="F149" s="66">
        <f>'[2]приложение 3'!I805</f>
        <v>197.9</v>
      </c>
      <c r="G149" s="65">
        <f>F149/E149*100</f>
        <v>100</v>
      </c>
      <c r="H149" s="66">
        <f t="shared" si="3"/>
        <v>0</v>
      </c>
    </row>
    <row r="150" spans="1:8" ht="31.5">
      <c r="A150" s="91" t="s">
        <v>236</v>
      </c>
      <c r="B150" s="92"/>
      <c r="C150" s="93" t="s">
        <v>237</v>
      </c>
      <c r="D150" s="66">
        <f>D151</f>
        <v>67.9</v>
      </c>
      <c r="E150" s="66">
        <f>E151</f>
        <v>0</v>
      </c>
      <c r="F150" s="66">
        <f>F151</f>
        <v>0</v>
      </c>
      <c r="G150" s="65">
        <v>0</v>
      </c>
      <c r="H150" s="66">
        <f aca="true" t="shared" si="5" ref="H150:H214">F150-E150</f>
        <v>0</v>
      </c>
    </row>
    <row r="151" spans="1:8" ht="47.25" customHeight="1">
      <c r="A151" s="91" t="s">
        <v>236</v>
      </c>
      <c r="B151" s="91" t="s">
        <v>4</v>
      </c>
      <c r="C151" s="95" t="s">
        <v>13</v>
      </c>
      <c r="D151" s="66">
        <f>'[2]приложение 3'!G16</f>
        <v>67.9</v>
      </c>
      <c r="E151" s="66">
        <f>'[2]приложение 3'!H16</f>
        <v>0</v>
      </c>
      <c r="F151" s="66">
        <f>'[2]приложение 3'!I16</f>
        <v>0</v>
      </c>
      <c r="G151" s="65">
        <v>0</v>
      </c>
      <c r="H151" s="66">
        <f t="shared" si="5"/>
        <v>0</v>
      </c>
    </row>
    <row r="152" spans="1:8" ht="48.75" customHeight="1">
      <c r="A152" s="91" t="s">
        <v>334</v>
      </c>
      <c r="B152" s="92"/>
      <c r="C152" s="93" t="s">
        <v>335</v>
      </c>
      <c r="D152" s="66">
        <f aca="true" t="shared" si="6" ref="D152:F154">D153</f>
        <v>31.5</v>
      </c>
      <c r="E152" s="66">
        <f t="shared" si="6"/>
        <v>0</v>
      </c>
      <c r="F152" s="66">
        <f t="shared" si="6"/>
        <v>0</v>
      </c>
      <c r="G152" s="65">
        <v>0</v>
      </c>
      <c r="H152" s="66">
        <f t="shared" si="5"/>
        <v>0</v>
      </c>
    </row>
    <row r="153" spans="1:8" ht="47.25">
      <c r="A153" s="91" t="s">
        <v>336</v>
      </c>
      <c r="B153" s="92"/>
      <c r="C153" s="93" t="s">
        <v>337</v>
      </c>
      <c r="D153" s="66">
        <f t="shared" si="6"/>
        <v>31.5</v>
      </c>
      <c r="E153" s="66">
        <f t="shared" si="6"/>
        <v>0</v>
      </c>
      <c r="F153" s="66">
        <f t="shared" si="6"/>
        <v>0</v>
      </c>
      <c r="G153" s="65">
        <v>0</v>
      </c>
      <c r="H153" s="66">
        <f t="shared" si="5"/>
        <v>0</v>
      </c>
    </row>
    <row r="154" spans="1:8" ht="61.5" customHeight="1">
      <c r="A154" s="91" t="s">
        <v>338</v>
      </c>
      <c r="B154" s="92"/>
      <c r="C154" s="93" t="s">
        <v>339</v>
      </c>
      <c r="D154" s="66">
        <f t="shared" si="6"/>
        <v>31.5</v>
      </c>
      <c r="E154" s="66">
        <f t="shared" si="6"/>
        <v>0</v>
      </c>
      <c r="F154" s="66">
        <f t="shared" si="6"/>
        <v>0</v>
      </c>
      <c r="G154" s="65">
        <v>0</v>
      </c>
      <c r="H154" s="66">
        <f t="shared" si="5"/>
        <v>0</v>
      </c>
    </row>
    <row r="155" spans="1:8" ht="47.25">
      <c r="A155" s="91" t="s">
        <v>338</v>
      </c>
      <c r="B155" s="91" t="s">
        <v>1</v>
      </c>
      <c r="C155" s="95" t="s">
        <v>41</v>
      </c>
      <c r="D155" s="66">
        <f>'[2]приложение 3'!G817</f>
        <v>31.5</v>
      </c>
      <c r="E155" s="66">
        <f>'[2]приложение 3'!H817</f>
        <v>0</v>
      </c>
      <c r="F155" s="66">
        <f>'[2]приложение 3'!I817</f>
        <v>0</v>
      </c>
      <c r="G155" s="65">
        <v>0</v>
      </c>
      <c r="H155" s="66">
        <f t="shared" si="5"/>
        <v>0</v>
      </c>
    </row>
    <row r="156" spans="1:8" ht="51" customHeight="1">
      <c r="A156" s="91" t="s">
        <v>55</v>
      </c>
      <c r="B156" s="92"/>
      <c r="C156" s="93" t="s">
        <v>340</v>
      </c>
      <c r="D156" s="66">
        <f>D157+D171++D189+D193+D199</f>
        <v>103585.29999999999</v>
      </c>
      <c r="E156" s="66">
        <f>E157+E171++E189+E193+E199</f>
        <v>20420.3</v>
      </c>
      <c r="F156" s="66">
        <f>F157+F171++F189+F193+F199</f>
        <v>20412.600000000002</v>
      </c>
      <c r="G156" s="65">
        <f aca="true" t="shared" si="7" ref="G156:G219">F156/E156*100</f>
        <v>99.96229242469504</v>
      </c>
      <c r="H156" s="66">
        <f t="shared" si="5"/>
        <v>-7.69999999999709</v>
      </c>
    </row>
    <row r="157" spans="1:8" ht="31.5">
      <c r="A157" s="91" t="s">
        <v>341</v>
      </c>
      <c r="B157" s="92"/>
      <c r="C157" s="93" t="s">
        <v>342</v>
      </c>
      <c r="D157" s="66">
        <f>D158+D162+D168</f>
        <v>64596</v>
      </c>
      <c r="E157" s="66">
        <f>E158+E162+E168</f>
        <v>12838.400000000001</v>
      </c>
      <c r="F157" s="66">
        <f>F158+F162+F168</f>
        <v>12836.300000000001</v>
      </c>
      <c r="G157" s="65">
        <f t="shared" si="7"/>
        <v>99.98364282153538</v>
      </c>
      <c r="H157" s="66">
        <f t="shared" si="5"/>
        <v>-2.100000000000364</v>
      </c>
    </row>
    <row r="158" spans="1:8" ht="31.5">
      <c r="A158" s="91" t="s">
        <v>108</v>
      </c>
      <c r="B158" s="92"/>
      <c r="C158" s="93" t="s">
        <v>343</v>
      </c>
      <c r="D158" s="66">
        <f>D159</f>
        <v>1734.5</v>
      </c>
      <c r="E158" s="66">
        <f>E159</f>
        <v>187.7</v>
      </c>
      <c r="F158" s="66">
        <f>F159</f>
        <v>187.7</v>
      </c>
      <c r="G158" s="65">
        <f t="shared" si="7"/>
        <v>100</v>
      </c>
      <c r="H158" s="66">
        <f t="shared" si="5"/>
        <v>0</v>
      </c>
    </row>
    <row r="159" spans="1:8" ht="31.5">
      <c r="A159" s="91" t="s">
        <v>344</v>
      </c>
      <c r="B159" s="92"/>
      <c r="C159" s="93" t="s">
        <v>345</v>
      </c>
      <c r="D159" s="66">
        <f>D160+D161</f>
        <v>1734.5</v>
      </c>
      <c r="E159" s="66">
        <f>E160+E161</f>
        <v>187.7</v>
      </c>
      <c r="F159" s="66">
        <f>F160+F161</f>
        <v>187.7</v>
      </c>
      <c r="G159" s="65">
        <f t="shared" si="7"/>
        <v>100</v>
      </c>
      <c r="H159" s="66">
        <f t="shared" si="5"/>
        <v>0</v>
      </c>
    </row>
    <row r="160" spans="1:8" ht="47.25">
      <c r="A160" s="91" t="s">
        <v>344</v>
      </c>
      <c r="B160" s="91" t="s">
        <v>1</v>
      </c>
      <c r="C160" s="95" t="s">
        <v>41</v>
      </c>
      <c r="D160" s="66">
        <f>'[2]приложение 3'!G979</f>
        <v>1732</v>
      </c>
      <c r="E160" s="66">
        <f>'[2]приложение 3'!H979</f>
        <v>185.2</v>
      </c>
      <c r="F160" s="66">
        <f>'[2]приложение 3'!I979</f>
        <v>185.2</v>
      </c>
      <c r="G160" s="65">
        <f t="shared" si="7"/>
        <v>100</v>
      </c>
      <c r="H160" s="66">
        <f t="shared" si="5"/>
        <v>0</v>
      </c>
    </row>
    <row r="161" spans="1:8" ht="31.5">
      <c r="A161" s="91" t="s">
        <v>344</v>
      </c>
      <c r="B161" s="91" t="s">
        <v>2</v>
      </c>
      <c r="C161" s="95" t="s">
        <v>3</v>
      </c>
      <c r="D161" s="66">
        <f>'[2]приложение 3'!G980</f>
        <v>2.5</v>
      </c>
      <c r="E161" s="66">
        <f>'[2]приложение 3'!H980</f>
        <v>2.5</v>
      </c>
      <c r="F161" s="66">
        <f>'[2]приложение 3'!I980</f>
        <v>2.5</v>
      </c>
      <c r="G161" s="65">
        <f t="shared" si="7"/>
        <v>100</v>
      </c>
      <c r="H161" s="66">
        <f t="shared" si="5"/>
        <v>0</v>
      </c>
    </row>
    <row r="162" spans="1:8" ht="47.25">
      <c r="A162" s="91" t="s">
        <v>346</v>
      </c>
      <c r="B162" s="92"/>
      <c r="C162" s="93" t="s">
        <v>118</v>
      </c>
      <c r="D162" s="66">
        <f>D163</f>
        <v>48212.700000000004</v>
      </c>
      <c r="E162" s="66">
        <f>E163</f>
        <v>12650.7</v>
      </c>
      <c r="F162" s="66">
        <f>F163</f>
        <v>12648.6</v>
      </c>
      <c r="G162" s="65">
        <f t="shared" si="7"/>
        <v>99.98340012805616</v>
      </c>
      <c r="H162" s="66">
        <f t="shared" si="5"/>
        <v>-2.100000000000364</v>
      </c>
    </row>
    <row r="163" spans="1:8" ht="15.75">
      <c r="A163" s="91" t="s">
        <v>347</v>
      </c>
      <c r="B163" s="92"/>
      <c r="C163" s="93" t="s">
        <v>348</v>
      </c>
      <c r="D163" s="66">
        <f>D164+D165+D166+D167</f>
        <v>48212.700000000004</v>
      </c>
      <c r="E163" s="66">
        <f>E164+E165+E166+E167</f>
        <v>12650.7</v>
      </c>
      <c r="F163" s="66">
        <f>F164+F165+F166+F167</f>
        <v>12648.6</v>
      </c>
      <c r="G163" s="65">
        <f t="shared" si="7"/>
        <v>99.98340012805616</v>
      </c>
      <c r="H163" s="66">
        <f t="shared" si="5"/>
        <v>-2.100000000000364</v>
      </c>
    </row>
    <row r="164" spans="1:8" ht="94.5">
      <c r="A164" s="91" t="s">
        <v>347</v>
      </c>
      <c r="B164" s="91" t="s">
        <v>0</v>
      </c>
      <c r="C164" s="95" t="s">
        <v>40</v>
      </c>
      <c r="D164" s="66">
        <f>'[2]приложение 3'!G983</f>
        <v>14206.4</v>
      </c>
      <c r="E164" s="66">
        <f>'[2]приложение 3'!H983</f>
        <v>3316.4</v>
      </c>
      <c r="F164" s="66">
        <f>'[2]приложение 3'!I983</f>
        <v>3316.4</v>
      </c>
      <c r="G164" s="65">
        <f t="shared" si="7"/>
        <v>100</v>
      </c>
      <c r="H164" s="66">
        <f t="shared" si="5"/>
        <v>0</v>
      </c>
    </row>
    <row r="165" spans="1:8" ht="47.25">
      <c r="A165" s="91" t="s">
        <v>347</v>
      </c>
      <c r="B165" s="91" t="s">
        <v>1</v>
      </c>
      <c r="C165" s="95" t="s">
        <v>41</v>
      </c>
      <c r="D165" s="66">
        <f>'[2]приложение 3'!G984</f>
        <v>6098.3</v>
      </c>
      <c r="E165" s="66">
        <f>'[2]приложение 3'!H984</f>
        <v>865.1</v>
      </c>
      <c r="F165" s="66">
        <f>'[2]приложение 3'!I984</f>
        <v>864.2</v>
      </c>
      <c r="G165" s="65">
        <f t="shared" si="7"/>
        <v>99.8959657843024</v>
      </c>
      <c r="H165" s="66">
        <f t="shared" si="5"/>
        <v>-0.8999999999999773</v>
      </c>
    </row>
    <row r="166" spans="1:8" ht="47.25">
      <c r="A166" s="91" t="s">
        <v>347</v>
      </c>
      <c r="B166" s="91" t="s">
        <v>4</v>
      </c>
      <c r="C166" s="95" t="s">
        <v>13</v>
      </c>
      <c r="D166" s="66">
        <f>'[2]приложение 3'!G985+'[2]приложение 3'!G999</f>
        <v>27400.100000000002</v>
      </c>
      <c r="E166" s="66">
        <f>'[2]приложение 3'!H985+'[2]приложение 3'!H999</f>
        <v>8347.5</v>
      </c>
      <c r="F166" s="66">
        <f>'[2]приложение 3'!I985+'[2]приложение 3'!I999</f>
        <v>8346.3</v>
      </c>
      <c r="G166" s="65">
        <f t="shared" si="7"/>
        <v>99.98562443845462</v>
      </c>
      <c r="H166" s="66">
        <f t="shared" si="5"/>
        <v>-1.2000000000007276</v>
      </c>
    </row>
    <row r="167" spans="1:8" ht="15.75">
      <c r="A167" s="91" t="s">
        <v>347</v>
      </c>
      <c r="B167" s="91" t="s">
        <v>6</v>
      </c>
      <c r="C167" s="95" t="s">
        <v>7</v>
      </c>
      <c r="D167" s="66">
        <f>'[2]приложение 3'!G986</f>
        <v>507.9</v>
      </c>
      <c r="E167" s="66">
        <f>'[2]приложение 3'!H986</f>
        <v>121.7</v>
      </c>
      <c r="F167" s="66">
        <f>'[2]приложение 3'!I986</f>
        <v>121.7</v>
      </c>
      <c r="G167" s="65">
        <f t="shared" si="7"/>
        <v>100</v>
      </c>
      <c r="H167" s="66">
        <f t="shared" si="5"/>
        <v>0</v>
      </c>
    </row>
    <row r="168" spans="1:8" ht="64.5" customHeight="1">
      <c r="A168" s="91" t="s">
        <v>349</v>
      </c>
      <c r="B168" s="92"/>
      <c r="C168" s="93" t="s">
        <v>350</v>
      </c>
      <c r="D168" s="66">
        <f aca="true" t="shared" si="8" ref="D168:F169">D169</f>
        <v>14648.8</v>
      </c>
      <c r="E168" s="66">
        <f t="shared" si="8"/>
        <v>0</v>
      </c>
      <c r="F168" s="66">
        <f t="shared" si="8"/>
        <v>0</v>
      </c>
      <c r="G168" s="65">
        <v>0</v>
      </c>
      <c r="H168" s="66">
        <f t="shared" si="5"/>
        <v>0</v>
      </c>
    </row>
    <row r="169" spans="1:8" ht="47.25">
      <c r="A169" s="91" t="s">
        <v>351</v>
      </c>
      <c r="B169" s="92"/>
      <c r="C169" s="93" t="s">
        <v>278</v>
      </c>
      <c r="D169" s="66">
        <f t="shared" si="8"/>
        <v>14648.8</v>
      </c>
      <c r="E169" s="66">
        <f t="shared" si="8"/>
        <v>0</v>
      </c>
      <c r="F169" s="66">
        <f t="shared" si="8"/>
        <v>0</v>
      </c>
      <c r="G169" s="65">
        <v>0</v>
      </c>
      <c r="H169" s="66">
        <f t="shared" si="5"/>
        <v>0</v>
      </c>
    </row>
    <row r="170" spans="1:8" ht="47.25">
      <c r="A170" s="91" t="s">
        <v>351</v>
      </c>
      <c r="B170" s="91" t="s">
        <v>1</v>
      </c>
      <c r="C170" s="95" t="s">
        <v>41</v>
      </c>
      <c r="D170" s="66">
        <f>'[2]приложение 3'!G989</f>
        <v>14648.8</v>
      </c>
      <c r="E170" s="66">
        <f>'[2]приложение 3'!H989</f>
        <v>0</v>
      </c>
      <c r="F170" s="66">
        <f>'[2]приложение 3'!I989</f>
        <v>0</v>
      </c>
      <c r="G170" s="65">
        <v>0</v>
      </c>
      <c r="H170" s="66">
        <f t="shared" si="5"/>
        <v>0</v>
      </c>
    </row>
    <row r="171" spans="1:8" ht="28.5" customHeight="1">
      <c r="A171" s="91" t="s">
        <v>352</v>
      </c>
      <c r="B171" s="92"/>
      <c r="C171" s="93" t="s">
        <v>353</v>
      </c>
      <c r="D171" s="66">
        <f>D172+D176+D182+D186</f>
        <v>38401.69999999999</v>
      </c>
      <c r="E171" s="66">
        <f>E172+E176+E182+E186</f>
        <v>7581.899999999999</v>
      </c>
      <c r="F171" s="66">
        <f>F172+F176+F182+F186</f>
        <v>7576.3</v>
      </c>
      <c r="G171" s="65">
        <f t="shared" si="7"/>
        <v>99.92613988578063</v>
      </c>
      <c r="H171" s="66">
        <f t="shared" si="5"/>
        <v>-5.599999999998545</v>
      </c>
    </row>
    <row r="172" spans="1:8" ht="31.5">
      <c r="A172" s="91" t="s">
        <v>354</v>
      </c>
      <c r="B172" s="92"/>
      <c r="C172" s="93" t="s">
        <v>355</v>
      </c>
      <c r="D172" s="66">
        <f>D173</f>
        <v>1086.2</v>
      </c>
      <c r="E172" s="66">
        <f>E173</f>
        <v>11.7</v>
      </c>
      <c r="F172" s="66">
        <f>F173</f>
        <v>11.7</v>
      </c>
      <c r="G172" s="65">
        <f t="shared" si="7"/>
        <v>100</v>
      </c>
      <c r="H172" s="66">
        <f t="shared" si="5"/>
        <v>0</v>
      </c>
    </row>
    <row r="173" spans="1:8" ht="31.5">
      <c r="A173" s="91" t="s">
        <v>356</v>
      </c>
      <c r="B173" s="92"/>
      <c r="C173" s="93" t="s">
        <v>357</v>
      </c>
      <c r="D173" s="66">
        <f>D174+D175</f>
        <v>1086.2</v>
      </c>
      <c r="E173" s="66">
        <f>E174+E175</f>
        <v>11.7</v>
      </c>
      <c r="F173" s="66">
        <f>F174+F175</f>
        <v>11.7</v>
      </c>
      <c r="G173" s="65">
        <f t="shared" si="7"/>
        <v>100</v>
      </c>
      <c r="H173" s="66">
        <f t="shared" si="5"/>
        <v>0</v>
      </c>
    </row>
    <row r="174" spans="1:8" ht="47.25">
      <c r="A174" s="91" t="s">
        <v>356</v>
      </c>
      <c r="B174" s="91" t="s">
        <v>1</v>
      </c>
      <c r="C174" s="95" t="s">
        <v>41</v>
      </c>
      <c r="D174" s="66">
        <f>'[2]приложение 3'!G1062</f>
        <v>1036.2</v>
      </c>
      <c r="E174" s="66">
        <f>'[2]приложение 3'!H1062</f>
        <v>5.7</v>
      </c>
      <c r="F174" s="66">
        <f>'[2]приложение 3'!I1062</f>
        <v>5.7</v>
      </c>
      <c r="G174" s="65">
        <f t="shared" si="7"/>
        <v>100</v>
      </c>
      <c r="H174" s="66">
        <f t="shared" si="5"/>
        <v>0</v>
      </c>
    </row>
    <row r="175" spans="1:8" ht="31.5">
      <c r="A175" s="91" t="s">
        <v>356</v>
      </c>
      <c r="B175" s="91" t="s">
        <v>2</v>
      </c>
      <c r="C175" s="95" t="s">
        <v>3</v>
      </c>
      <c r="D175" s="66">
        <f>'[2]приложение 3'!G1063</f>
        <v>50</v>
      </c>
      <c r="E175" s="66">
        <f>'[2]приложение 3'!H1063</f>
        <v>6</v>
      </c>
      <c r="F175" s="66">
        <f>'[2]приложение 3'!I1063</f>
        <v>6</v>
      </c>
      <c r="G175" s="65">
        <f t="shared" si="7"/>
        <v>100</v>
      </c>
      <c r="H175" s="66">
        <f t="shared" si="5"/>
        <v>0</v>
      </c>
    </row>
    <row r="176" spans="1:8" ht="46.5" customHeight="1">
      <c r="A176" s="91" t="s">
        <v>358</v>
      </c>
      <c r="B176" s="92"/>
      <c r="C176" s="93" t="s">
        <v>118</v>
      </c>
      <c r="D176" s="66">
        <f>D177</f>
        <v>33749.09999999999</v>
      </c>
      <c r="E176" s="66">
        <f>E177</f>
        <v>7570.199999999999</v>
      </c>
      <c r="F176" s="66">
        <f>F177</f>
        <v>7564.6</v>
      </c>
      <c r="G176" s="65">
        <f t="shared" si="7"/>
        <v>99.92602573247737</v>
      </c>
      <c r="H176" s="66">
        <f t="shared" si="5"/>
        <v>-5.599999999998545</v>
      </c>
    </row>
    <row r="177" spans="1:8" ht="15.75">
      <c r="A177" s="91" t="s">
        <v>359</v>
      </c>
      <c r="B177" s="92"/>
      <c r="C177" s="93" t="s">
        <v>360</v>
      </c>
      <c r="D177" s="66">
        <f>D178+D179+D180+D181</f>
        <v>33749.09999999999</v>
      </c>
      <c r="E177" s="66">
        <f>E178+E179+E180+E181</f>
        <v>7570.199999999999</v>
      </c>
      <c r="F177" s="66">
        <f>F178+F179+F180+F181</f>
        <v>7564.6</v>
      </c>
      <c r="G177" s="65">
        <f t="shared" si="7"/>
        <v>99.92602573247737</v>
      </c>
      <c r="H177" s="66">
        <f t="shared" si="5"/>
        <v>-5.599999999998545</v>
      </c>
    </row>
    <row r="178" spans="1:8" ht="94.5">
      <c r="A178" s="91" t="s">
        <v>359</v>
      </c>
      <c r="B178" s="91" t="s">
        <v>0</v>
      </c>
      <c r="C178" s="95" t="s">
        <v>40</v>
      </c>
      <c r="D178" s="66">
        <f>'[2]приложение 3'!G1050</f>
        <v>8499.9</v>
      </c>
      <c r="E178" s="66">
        <f>'[2]приложение 3'!H1050</f>
        <v>2139.9</v>
      </c>
      <c r="F178" s="66">
        <f>'[2]приложение 3'!I1050</f>
        <v>2139.9</v>
      </c>
      <c r="G178" s="65">
        <f t="shared" si="7"/>
        <v>100</v>
      </c>
      <c r="H178" s="66">
        <f t="shared" si="5"/>
        <v>0</v>
      </c>
    </row>
    <row r="179" spans="1:8" ht="52.5" customHeight="1">
      <c r="A179" s="91" t="s">
        <v>359</v>
      </c>
      <c r="B179" s="91" t="s">
        <v>1</v>
      </c>
      <c r="C179" s="95" t="s">
        <v>41</v>
      </c>
      <c r="D179" s="66">
        <f>'[2]приложение 3'!G1051</f>
        <v>6121.2</v>
      </c>
      <c r="E179" s="66">
        <f>'[2]приложение 3'!H1051</f>
        <v>921.5</v>
      </c>
      <c r="F179" s="66">
        <f>'[2]приложение 3'!I1051</f>
        <v>921.3</v>
      </c>
      <c r="G179" s="65">
        <f t="shared" si="7"/>
        <v>99.97829625610417</v>
      </c>
      <c r="H179" s="66">
        <f t="shared" si="5"/>
        <v>-0.20000000000004547</v>
      </c>
    </row>
    <row r="180" spans="1:8" ht="47.25">
      <c r="A180" s="91" t="s">
        <v>359</v>
      </c>
      <c r="B180" s="91" t="s">
        <v>4</v>
      </c>
      <c r="C180" s="95" t="s">
        <v>13</v>
      </c>
      <c r="D180" s="66">
        <f>'[2]приложение 3'!G1052</f>
        <v>18765.8</v>
      </c>
      <c r="E180" s="66">
        <f>'[2]приложение 3'!H1052</f>
        <v>4420.9</v>
      </c>
      <c r="F180" s="66">
        <f>'[2]приложение 3'!I1052</f>
        <v>4415.6</v>
      </c>
      <c r="G180" s="65">
        <f t="shared" si="7"/>
        <v>99.88011490872901</v>
      </c>
      <c r="H180" s="66">
        <f t="shared" si="5"/>
        <v>-5.299999999999272</v>
      </c>
    </row>
    <row r="181" spans="1:8" ht="15.75">
      <c r="A181" s="91" t="s">
        <v>359</v>
      </c>
      <c r="B181" s="91" t="s">
        <v>6</v>
      </c>
      <c r="C181" s="95" t="s">
        <v>7</v>
      </c>
      <c r="D181" s="66">
        <f>'[2]приложение 3'!G1053</f>
        <v>362.2</v>
      </c>
      <c r="E181" s="66">
        <f>'[2]приложение 3'!H1053</f>
        <v>87.9</v>
      </c>
      <c r="F181" s="66">
        <f>'[2]приложение 3'!I1053</f>
        <v>87.8</v>
      </c>
      <c r="G181" s="65">
        <f t="shared" si="7"/>
        <v>99.88623435722411</v>
      </c>
      <c r="H181" s="66">
        <f t="shared" si="5"/>
        <v>-0.10000000000000853</v>
      </c>
    </row>
    <row r="182" spans="1:8" ht="47.25">
      <c r="A182" s="91" t="s">
        <v>361</v>
      </c>
      <c r="B182" s="92"/>
      <c r="C182" s="93" t="s">
        <v>362</v>
      </c>
      <c r="D182" s="66">
        <f>D183</f>
        <v>3541.4</v>
      </c>
      <c r="E182" s="66">
        <f>E183</f>
        <v>0</v>
      </c>
      <c r="F182" s="66">
        <f>F183</f>
        <v>0</v>
      </c>
      <c r="G182" s="65">
        <v>0</v>
      </c>
      <c r="H182" s="66">
        <f t="shared" si="5"/>
        <v>0</v>
      </c>
    </row>
    <row r="183" spans="1:8" ht="63">
      <c r="A183" s="91" t="s">
        <v>363</v>
      </c>
      <c r="B183" s="92"/>
      <c r="C183" s="93" t="s">
        <v>364</v>
      </c>
      <c r="D183" s="66">
        <f>D184+D185</f>
        <v>3541.4</v>
      </c>
      <c r="E183" s="66">
        <f>E184+E185</f>
        <v>0</v>
      </c>
      <c r="F183" s="66">
        <f>F184+F185</f>
        <v>0</v>
      </c>
      <c r="G183" s="65">
        <v>0</v>
      </c>
      <c r="H183" s="66">
        <f t="shared" si="5"/>
        <v>0</v>
      </c>
    </row>
    <row r="184" spans="1:8" ht="47.25">
      <c r="A184" s="91" t="s">
        <v>363</v>
      </c>
      <c r="B184" s="91" t="s">
        <v>1</v>
      </c>
      <c r="C184" s="95" t="s">
        <v>41</v>
      </c>
      <c r="D184" s="66">
        <f>'[2]приложение 3'!G1056</f>
        <v>965.6</v>
      </c>
      <c r="E184" s="66">
        <f>'[2]приложение 3'!H1056</f>
        <v>0</v>
      </c>
      <c r="F184" s="66">
        <f>'[2]приложение 3'!I1056</f>
        <v>0</v>
      </c>
      <c r="G184" s="65">
        <v>0</v>
      </c>
      <c r="H184" s="66">
        <f t="shared" si="5"/>
        <v>0</v>
      </c>
    </row>
    <row r="185" spans="1:8" ht="47.25">
      <c r="A185" s="91" t="s">
        <v>363</v>
      </c>
      <c r="B185" s="91" t="s">
        <v>4</v>
      </c>
      <c r="C185" s="95" t="s">
        <v>13</v>
      </c>
      <c r="D185" s="66">
        <f>'[2]приложение 3'!G58</f>
        <v>2575.8</v>
      </c>
      <c r="E185" s="66">
        <f>'[2]приложение 3'!H58</f>
        <v>0</v>
      </c>
      <c r="F185" s="66">
        <f>'[2]приложение 3'!I58</f>
        <v>0</v>
      </c>
      <c r="G185" s="65">
        <v>0</v>
      </c>
      <c r="H185" s="66">
        <f t="shared" si="5"/>
        <v>0</v>
      </c>
    </row>
    <row r="186" spans="1:8" ht="15.75">
      <c r="A186" s="99" t="s">
        <v>365</v>
      </c>
      <c r="B186" s="29"/>
      <c r="C186" s="100" t="s">
        <v>366</v>
      </c>
      <c r="D186" s="66">
        <f aca="true" t="shared" si="9" ref="D186:F187">D187</f>
        <v>25</v>
      </c>
      <c r="E186" s="66">
        <f t="shared" si="9"/>
        <v>0</v>
      </c>
      <c r="F186" s="66">
        <f t="shared" si="9"/>
        <v>0</v>
      </c>
      <c r="G186" s="65">
        <v>0</v>
      </c>
      <c r="H186" s="66">
        <f t="shared" si="5"/>
        <v>0</v>
      </c>
    </row>
    <row r="187" spans="1:8" ht="47.25">
      <c r="A187" s="99" t="s">
        <v>367</v>
      </c>
      <c r="B187" s="29"/>
      <c r="C187" s="100" t="s">
        <v>368</v>
      </c>
      <c r="D187" s="66">
        <f t="shared" si="9"/>
        <v>25</v>
      </c>
      <c r="E187" s="66">
        <f t="shared" si="9"/>
        <v>0</v>
      </c>
      <c r="F187" s="66">
        <f t="shared" si="9"/>
        <v>0</v>
      </c>
      <c r="G187" s="65">
        <v>0</v>
      </c>
      <c r="H187" s="66">
        <f t="shared" si="5"/>
        <v>0</v>
      </c>
    </row>
    <row r="188" spans="1:8" ht="47.25">
      <c r="A188" s="99" t="s">
        <v>367</v>
      </c>
      <c r="B188" s="29" t="s">
        <v>1</v>
      </c>
      <c r="C188" s="100" t="s">
        <v>41</v>
      </c>
      <c r="D188" s="66">
        <f>'[2]приложение 3'!G862</f>
        <v>25</v>
      </c>
      <c r="E188" s="66">
        <f>'[2]приложение 3'!H862</f>
        <v>0</v>
      </c>
      <c r="F188" s="66">
        <f>'[2]приложение 3'!I862</f>
        <v>0</v>
      </c>
      <c r="G188" s="65">
        <v>0</v>
      </c>
      <c r="H188" s="66">
        <f t="shared" si="5"/>
        <v>0</v>
      </c>
    </row>
    <row r="189" spans="1:8" ht="47.25">
      <c r="A189" s="91" t="s">
        <v>369</v>
      </c>
      <c r="B189" s="92"/>
      <c r="C189" s="93" t="s">
        <v>370</v>
      </c>
      <c r="D189" s="66">
        <f aca="true" t="shared" si="10" ref="D189:F191">D190</f>
        <v>13</v>
      </c>
      <c r="E189" s="66">
        <f t="shared" si="10"/>
        <v>0</v>
      </c>
      <c r="F189" s="66">
        <f t="shared" si="10"/>
        <v>0</v>
      </c>
      <c r="G189" s="65">
        <v>0</v>
      </c>
      <c r="H189" s="66">
        <f t="shared" si="5"/>
        <v>0</v>
      </c>
    </row>
    <row r="190" spans="1:8" ht="31.5">
      <c r="A190" s="91" t="s">
        <v>371</v>
      </c>
      <c r="B190" s="92"/>
      <c r="C190" s="93" t="s">
        <v>372</v>
      </c>
      <c r="D190" s="66">
        <f t="shared" si="10"/>
        <v>13</v>
      </c>
      <c r="E190" s="66">
        <f t="shared" si="10"/>
        <v>0</v>
      </c>
      <c r="F190" s="66">
        <f t="shared" si="10"/>
        <v>0</v>
      </c>
      <c r="G190" s="65">
        <v>0</v>
      </c>
      <c r="H190" s="66">
        <f t="shared" si="5"/>
        <v>0</v>
      </c>
    </row>
    <row r="191" spans="1:8" ht="94.5">
      <c r="A191" s="91" t="s">
        <v>373</v>
      </c>
      <c r="B191" s="92"/>
      <c r="C191" s="93" t="s">
        <v>374</v>
      </c>
      <c r="D191" s="66">
        <f t="shared" si="10"/>
        <v>13</v>
      </c>
      <c r="E191" s="66">
        <f t="shared" si="10"/>
        <v>0</v>
      </c>
      <c r="F191" s="66">
        <f t="shared" si="10"/>
        <v>0</v>
      </c>
      <c r="G191" s="65">
        <v>0</v>
      </c>
      <c r="H191" s="66">
        <f t="shared" si="5"/>
        <v>0</v>
      </c>
    </row>
    <row r="192" spans="1:8" ht="47.25">
      <c r="A192" s="91" t="s">
        <v>373</v>
      </c>
      <c r="B192" s="91" t="s">
        <v>1</v>
      </c>
      <c r="C192" s="95" t="s">
        <v>41</v>
      </c>
      <c r="D192" s="66">
        <f>'[2]приложение 3'!G972</f>
        <v>13</v>
      </c>
      <c r="E192" s="66">
        <f>'[2]приложение 3'!H972</f>
        <v>0</v>
      </c>
      <c r="F192" s="66">
        <f>'[2]приложение 3'!I972</f>
        <v>0</v>
      </c>
      <c r="G192" s="65">
        <v>0</v>
      </c>
      <c r="H192" s="66">
        <f t="shared" si="5"/>
        <v>0</v>
      </c>
    </row>
    <row r="193" spans="1:8" ht="31.5">
      <c r="A193" s="91" t="s">
        <v>375</v>
      </c>
      <c r="B193" s="92"/>
      <c r="C193" s="93" t="s">
        <v>376</v>
      </c>
      <c r="D193" s="66">
        <v>0</v>
      </c>
      <c r="E193" s="66">
        <v>0</v>
      </c>
      <c r="F193" s="66">
        <v>0</v>
      </c>
      <c r="G193" s="65">
        <v>0</v>
      </c>
      <c r="H193" s="66">
        <f t="shared" si="5"/>
        <v>0</v>
      </c>
    </row>
    <row r="194" spans="1:8" ht="15.75">
      <c r="A194" s="91" t="s">
        <v>377</v>
      </c>
      <c r="B194" s="92"/>
      <c r="C194" s="93" t="s">
        <v>366</v>
      </c>
      <c r="D194" s="66">
        <v>0</v>
      </c>
      <c r="E194" s="66">
        <v>0</v>
      </c>
      <c r="F194" s="66">
        <v>0</v>
      </c>
      <c r="G194" s="65">
        <v>0</v>
      </c>
      <c r="H194" s="66">
        <f t="shared" si="5"/>
        <v>0</v>
      </c>
    </row>
    <row r="195" spans="1:8" ht="15.75">
      <c r="A195" s="91" t="s">
        <v>378</v>
      </c>
      <c r="B195" s="92"/>
      <c r="C195" s="93" t="s">
        <v>379</v>
      </c>
      <c r="D195" s="66">
        <v>0</v>
      </c>
      <c r="E195" s="66">
        <v>0</v>
      </c>
      <c r="F195" s="66">
        <v>0</v>
      </c>
      <c r="G195" s="65">
        <v>0</v>
      </c>
      <c r="H195" s="66">
        <f t="shared" si="5"/>
        <v>0</v>
      </c>
    </row>
    <row r="196" spans="1:8" ht="47.25">
      <c r="A196" s="91" t="s">
        <v>378</v>
      </c>
      <c r="B196" s="91" t="s">
        <v>1</v>
      </c>
      <c r="C196" s="95" t="s">
        <v>41</v>
      </c>
      <c r="D196" s="66">
        <v>0</v>
      </c>
      <c r="E196" s="66">
        <v>0</v>
      </c>
      <c r="F196" s="66">
        <v>0</v>
      </c>
      <c r="G196" s="65">
        <v>0</v>
      </c>
      <c r="H196" s="66">
        <f t="shared" si="5"/>
        <v>0</v>
      </c>
    </row>
    <row r="197" spans="1:8" ht="78.75">
      <c r="A197" s="91" t="s">
        <v>380</v>
      </c>
      <c r="B197" s="92"/>
      <c r="C197" s="93" t="s">
        <v>381</v>
      </c>
      <c r="D197" s="66">
        <v>0</v>
      </c>
      <c r="E197" s="66">
        <v>0</v>
      </c>
      <c r="F197" s="66">
        <v>0</v>
      </c>
      <c r="G197" s="65">
        <v>0</v>
      </c>
      <c r="H197" s="66">
        <f t="shared" si="5"/>
        <v>0</v>
      </c>
    </row>
    <row r="198" spans="1:8" ht="47.25">
      <c r="A198" s="91" t="s">
        <v>380</v>
      </c>
      <c r="B198" s="91" t="s">
        <v>1</v>
      </c>
      <c r="C198" s="95" t="s">
        <v>41</v>
      </c>
      <c r="D198" s="66">
        <v>0</v>
      </c>
      <c r="E198" s="66">
        <v>0</v>
      </c>
      <c r="F198" s="66">
        <v>0</v>
      </c>
      <c r="G198" s="65">
        <v>0</v>
      </c>
      <c r="H198" s="66">
        <f t="shared" si="5"/>
        <v>0</v>
      </c>
    </row>
    <row r="199" spans="1:8" ht="78.75">
      <c r="A199" s="91" t="s">
        <v>382</v>
      </c>
      <c r="B199" s="92"/>
      <c r="C199" s="93" t="s">
        <v>383</v>
      </c>
      <c r="D199" s="66">
        <f>D200</f>
        <v>574.6</v>
      </c>
      <c r="E199" s="66">
        <f aca="true" t="shared" si="11" ref="E199:F201">E200</f>
        <v>0</v>
      </c>
      <c r="F199" s="66">
        <f t="shared" si="11"/>
        <v>0</v>
      </c>
      <c r="G199" s="65">
        <v>0</v>
      </c>
      <c r="H199" s="66">
        <f t="shared" si="5"/>
        <v>0</v>
      </c>
    </row>
    <row r="200" spans="1:8" ht="63">
      <c r="A200" s="91" t="s">
        <v>384</v>
      </c>
      <c r="B200" s="92"/>
      <c r="C200" s="93" t="s">
        <v>385</v>
      </c>
      <c r="D200" s="66">
        <f>D201</f>
        <v>574.6</v>
      </c>
      <c r="E200" s="66">
        <f t="shared" si="11"/>
        <v>0</v>
      </c>
      <c r="F200" s="66">
        <f t="shared" si="11"/>
        <v>0</v>
      </c>
      <c r="G200" s="65">
        <v>0</v>
      </c>
      <c r="H200" s="66">
        <f t="shared" si="5"/>
        <v>0</v>
      </c>
    </row>
    <row r="201" spans="1:8" ht="31.5">
      <c r="A201" s="91" t="s">
        <v>386</v>
      </c>
      <c r="B201" s="92"/>
      <c r="C201" s="93" t="s">
        <v>387</v>
      </c>
      <c r="D201" s="66">
        <f>D202</f>
        <v>574.6</v>
      </c>
      <c r="E201" s="66">
        <f t="shared" si="11"/>
        <v>0</v>
      </c>
      <c r="F201" s="66">
        <f t="shared" si="11"/>
        <v>0</v>
      </c>
      <c r="G201" s="65">
        <v>0</v>
      </c>
      <c r="H201" s="66">
        <f t="shared" si="5"/>
        <v>0</v>
      </c>
    </row>
    <row r="202" spans="1:8" ht="47.25">
      <c r="A202" s="91" t="s">
        <v>386</v>
      </c>
      <c r="B202" s="91" t="s">
        <v>1</v>
      </c>
      <c r="C202" s="95" t="s">
        <v>41</v>
      </c>
      <c r="D202" s="66">
        <f>'[2]приложение 3'!G933</f>
        <v>574.6</v>
      </c>
      <c r="E202" s="66">
        <f>'[2]приложение 3'!H933</f>
        <v>0</v>
      </c>
      <c r="F202" s="66">
        <f>'[2]приложение 3'!I933</f>
        <v>0</v>
      </c>
      <c r="G202" s="65">
        <v>0</v>
      </c>
      <c r="H202" s="66">
        <f t="shared" si="5"/>
        <v>0</v>
      </c>
    </row>
    <row r="203" spans="1:8" ht="47.25">
      <c r="A203" s="91" t="s">
        <v>94</v>
      </c>
      <c r="B203" s="92"/>
      <c r="C203" s="93" t="s">
        <v>388</v>
      </c>
      <c r="D203" s="66">
        <f>D204+D213+D221+D227</f>
        <v>21751.3</v>
      </c>
      <c r="E203" s="66">
        <f>E204+E213+E221+E227</f>
        <v>1835.7000000000003</v>
      </c>
      <c r="F203" s="66">
        <f>F204+F213+F221+F227</f>
        <v>1805.4000000000003</v>
      </c>
      <c r="G203" s="65">
        <f t="shared" si="7"/>
        <v>98.34940349730348</v>
      </c>
      <c r="H203" s="66">
        <f t="shared" si="5"/>
        <v>-30.299999999999955</v>
      </c>
    </row>
    <row r="204" spans="1:8" ht="63">
      <c r="A204" s="91" t="s">
        <v>95</v>
      </c>
      <c r="B204" s="92"/>
      <c r="C204" s="93" t="s">
        <v>389</v>
      </c>
      <c r="D204" s="66">
        <f>D205+D208</f>
        <v>6336.6</v>
      </c>
      <c r="E204" s="66">
        <f>E205+E208</f>
        <v>1690.8000000000002</v>
      </c>
      <c r="F204" s="66">
        <f>F205+F208</f>
        <v>1690.8000000000002</v>
      </c>
      <c r="G204" s="65">
        <f t="shared" si="7"/>
        <v>100</v>
      </c>
      <c r="H204" s="66">
        <f t="shared" si="5"/>
        <v>0</v>
      </c>
    </row>
    <row r="205" spans="1:8" ht="47.25">
      <c r="A205" s="91" t="s">
        <v>143</v>
      </c>
      <c r="B205" s="92"/>
      <c r="C205" s="93" t="s">
        <v>51</v>
      </c>
      <c r="D205" s="66">
        <f aca="true" t="shared" si="12" ref="D205:F206">D206</f>
        <v>775.9</v>
      </c>
      <c r="E205" s="66">
        <f t="shared" si="12"/>
        <v>168.4</v>
      </c>
      <c r="F205" s="66">
        <f t="shared" si="12"/>
        <v>168.4</v>
      </c>
      <c r="G205" s="65">
        <f t="shared" si="7"/>
        <v>100</v>
      </c>
      <c r="H205" s="66">
        <f t="shared" si="5"/>
        <v>0</v>
      </c>
    </row>
    <row r="206" spans="1:8" ht="15.75">
      <c r="A206" s="91" t="s">
        <v>144</v>
      </c>
      <c r="B206" s="92"/>
      <c r="C206" s="93" t="s">
        <v>147</v>
      </c>
      <c r="D206" s="66">
        <f t="shared" si="12"/>
        <v>775.9</v>
      </c>
      <c r="E206" s="66">
        <f t="shared" si="12"/>
        <v>168.4</v>
      </c>
      <c r="F206" s="66">
        <f t="shared" si="12"/>
        <v>168.4</v>
      </c>
      <c r="G206" s="65">
        <f t="shared" si="7"/>
        <v>100</v>
      </c>
      <c r="H206" s="66">
        <f t="shared" si="5"/>
        <v>0</v>
      </c>
    </row>
    <row r="207" spans="1:8" ht="47.25">
      <c r="A207" s="91" t="s">
        <v>144</v>
      </c>
      <c r="B207" s="91" t="s">
        <v>4</v>
      </c>
      <c r="C207" s="95" t="s">
        <v>13</v>
      </c>
      <c r="D207" s="66">
        <f>'[2]приложение 3'!G746</f>
        <v>775.9</v>
      </c>
      <c r="E207" s="66">
        <f>'[2]приложение 3'!H746</f>
        <v>168.4</v>
      </c>
      <c r="F207" s="66">
        <f>'[2]приложение 3'!I746</f>
        <v>168.4</v>
      </c>
      <c r="G207" s="65">
        <f t="shared" si="7"/>
        <v>100</v>
      </c>
      <c r="H207" s="66">
        <f t="shared" si="5"/>
        <v>0</v>
      </c>
    </row>
    <row r="208" spans="1:8" ht="63">
      <c r="A208" s="91" t="s">
        <v>145</v>
      </c>
      <c r="B208" s="92"/>
      <c r="C208" s="93" t="s">
        <v>390</v>
      </c>
      <c r="D208" s="66">
        <f>D209+D211</f>
        <v>5560.700000000001</v>
      </c>
      <c r="E208" s="66">
        <f>E209+E211</f>
        <v>1522.4</v>
      </c>
      <c r="F208" s="66">
        <f>F209+F211</f>
        <v>1522.4</v>
      </c>
      <c r="G208" s="65">
        <f t="shared" si="7"/>
        <v>100</v>
      </c>
      <c r="H208" s="66">
        <f t="shared" si="5"/>
        <v>0</v>
      </c>
    </row>
    <row r="209" spans="1:8" ht="64.5" customHeight="1">
      <c r="A209" s="91" t="s">
        <v>146</v>
      </c>
      <c r="B209" s="92"/>
      <c r="C209" s="93" t="s">
        <v>391</v>
      </c>
      <c r="D209" s="66">
        <f>D210</f>
        <v>5207.6</v>
      </c>
      <c r="E209" s="66">
        <f>E210</f>
        <v>1522.4</v>
      </c>
      <c r="F209" s="66">
        <f>F210</f>
        <v>1522.4</v>
      </c>
      <c r="G209" s="65">
        <f t="shared" si="7"/>
        <v>100</v>
      </c>
      <c r="H209" s="66">
        <f t="shared" si="5"/>
        <v>0</v>
      </c>
    </row>
    <row r="210" spans="1:8" ht="31.5">
      <c r="A210" s="91" t="s">
        <v>146</v>
      </c>
      <c r="B210" s="91" t="s">
        <v>2</v>
      </c>
      <c r="C210" s="95" t="s">
        <v>3</v>
      </c>
      <c r="D210" s="66">
        <f>'[2]приложение 3'!G1015</f>
        <v>5207.6</v>
      </c>
      <c r="E210" s="66">
        <f>'[2]приложение 3'!H1015</f>
        <v>1522.4</v>
      </c>
      <c r="F210" s="66">
        <f>'[2]приложение 3'!I1015</f>
        <v>1522.4</v>
      </c>
      <c r="G210" s="65">
        <f t="shared" si="7"/>
        <v>100</v>
      </c>
      <c r="H210" s="66">
        <f t="shared" si="5"/>
        <v>0</v>
      </c>
    </row>
    <row r="211" spans="1:8" ht="60" customHeight="1">
      <c r="A211" s="91" t="s">
        <v>392</v>
      </c>
      <c r="B211" s="92"/>
      <c r="C211" s="93" t="s">
        <v>52</v>
      </c>
      <c r="D211" s="66">
        <f>D212</f>
        <v>353.1</v>
      </c>
      <c r="E211" s="66">
        <f>E212</f>
        <v>0</v>
      </c>
      <c r="F211" s="66">
        <f>F212</f>
        <v>0</v>
      </c>
      <c r="G211" s="65">
        <v>0</v>
      </c>
      <c r="H211" s="66">
        <f t="shared" si="5"/>
        <v>0</v>
      </c>
    </row>
    <row r="212" spans="1:8" ht="47.25">
      <c r="A212" s="91" t="s">
        <v>392</v>
      </c>
      <c r="B212" s="91" t="s">
        <v>1</v>
      </c>
      <c r="C212" s="95" t="s">
        <v>41</v>
      </c>
      <c r="D212" s="66">
        <f>'[2]приложение 3'!G1021</f>
        <v>353.1</v>
      </c>
      <c r="E212" s="66">
        <f>'[2]приложение 3'!H1021</f>
        <v>0</v>
      </c>
      <c r="F212" s="66">
        <f>'[2]приложение 3'!I1021</f>
        <v>0</v>
      </c>
      <c r="G212" s="65">
        <v>0</v>
      </c>
      <c r="H212" s="66">
        <f t="shared" si="5"/>
        <v>0</v>
      </c>
    </row>
    <row r="213" spans="1:8" ht="94.5">
      <c r="A213" s="91" t="s">
        <v>172</v>
      </c>
      <c r="B213" s="92"/>
      <c r="C213" s="93" t="s">
        <v>393</v>
      </c>
      <c r="D213" s="66">
        <f>D214</f>
        <v>7778.599999999999</v>
      </c>
      <c r="E213" s="66">
        <f>E214</f>
        <v>45.7</v>
      </c>
      <c r="F213" s="66">
        <f>F214</f>
        <v>15.4</v>
      </c>
      <c r="G213" s="65">
        <f t="shared" si="7"/>
        <v>33.6980306345733</v>
      </c>
      <c r="H213" s="66">
        <f t="shared" si="5"/>
        <v>-30.300000000000004</v>
      </c>
    </row>
    <row r="214" spans="1:8" ht="31.5">
      <c r="A214" s="91" t="s">
        <v>174</v>
      </c>
      <c r="B214" s="92"/>
      <c r="C214" s="93" t="s">
        <v>394</v>
      </c>
      <c r="D214" s="66">
        <f>D215+D217+D219</f>
        <v>7778.599999999999</v>
      </c>
      <c r="E214" s="66">
        <f>E215+E217+E219</f>
        <v>45.7</v>
      </c>
      <c r="F214" s="66">
        <f>F215+F217+F219</f>
        <v>15.4</v>
      </c>
      <c r="G214" s="65">
        <f t="shared" si="7"/>
        <v>33.6980306345733</v>
      </c>
      <c r="H214" s="66">
        <f t="shared" si="5"/>
        <v>-30.300000000000004</v>
      </c>
    </row>
    <row r="215" spans="1:8" ht="63">
      <c r="A215" s="91" t="s">
        <v>395</v>
      </c>
      <c r="B215" s="92"/>
      <c r="C215" s="93" t="s">
        <v>185</v>
      </c>
      <c r="D215" s="66">
        <f>D216</f>
        <v>151.4</v>
      </c>
      <c r="E215" s="66">
        <f>E216</f>
        <v>30.3</v>
      </c>
      <c r="F215" s="66">
        <f>F216</f>
        <v>0</v>
      </c>
      <c r="G215" s="65">
        <f t="shared" si="7"/>
        <v>0</v>
      </c>
      <c r="H215" s="66">
        <f aca="true" t="shared" si="13" ref="H215:H278">F215-E215</f>
        <v>-30.3</v>
      </c>
    </row>
    <row r="216" spans="1:8" ht="47.25">
      <c r="A216" s="91" t="s">
        <v>395</v>
      </c>
      <c r="B216" s="91" t="s">
        <v>1</v>
      </c>
      <c r="C216" s="95" t="s">
        <v>41</v>
      </c>
      <c r="D216" s="66">
        <f>'[2]приложение 3'!G750</f>
        <v>151.4</v>
      </c>
      <c r="E216" s="66">
        <f>'[2]приложение 3'!H750</f>
        <v>30.3</v>
      </c>
      <c r="F216" s="66">
        <f>'[1]2020'!I324</f>
        <v>0</v>
      </c>
      <c r="G216" s="65">
        <f t="shared" si="7"/>
        <v>0</v>
      </c>
      <c r="H216" s="66">
        <f t="shared" si="13"/>
        <v>-30.3</v>
      </c>
    </row>
    <row r="217" spans="1:8" ht="141.75">
      <c r="A217" s="91" t="s">
        <v>190</v>
      </c>
      <c r="B217" s="92"/>
      <c r="C217" s="98" t="s">
        <v>191</v>
      </c>
      <c r="D217" s="66">
        <f>D218</f>
        <v>7565.5</v>
      </c>
      <c r="E217" s="66">
        <f>E218</f>
        <v>0</v>
      </c>
      <c r="F217" s="66">
        <f>F218</f>
        <v>0</v>
      </c>
      <c r="G217" s="65">
        <v>0</v>
      </c>
      <c r="H217" s="66">
        <f t="shared" si="13"/>
        <v>0</v>
      </c>
    </row>
    <row r="218" spans="1:8" ht="47.25">
      <c r="A218" s="91" t="s">
        <v>190</v>
      </c>
      <c r="B218" s="91" t="s">
        <v>396</v>
      </c>
      <c r="C218" s="95" t="s">
        <v>188</v>
      </c>
      <c r="D218" s="66">
        <f>'[2]приложение 3'!G1043</f>
        <v>7565.5</v>
      </c>
      <c r="E218" s="66">
        <f>'[1]2020'!H333</f>
        <v>0</v>
      </c>
      <c r="F218" s="66">
        <f>'[1]2020'!I333</f>
        <v>0</v>
      </c>
      <c r="G218" s="65">
        <v>0</v>
      </c>
      <c r="H218" s="66">
        <f t="shared" si="13"/>
        <v>0</v>
      </c>
    </row>
    <row r="219" spans="1:8" ht="94.5">
      <c r="A219" s="91" t="s">
        <v>176</v>
      </c>
      <c r="B219" s="92"/>
      <c r="C219" s="93" t="s">
        <v>177</v>
      </c>
      <c r="D219" s="66">
        <f>D220</f>
        <v>61.7</v>
      </c>
      <c r="E219" s="65">
        <f>E220</f>
        <v>15.4</v>
      </c>
      <c r="F219" s="65">
        <f>F220</f>
        <v>15.4</v>
      </c>
      <c r="G219" s="65">
        <f t="shared" si="7"/>
        <v>100</v>
      </c>
      <c r="H219" s="66">
        <f t="shared" si="13"/>
        <v>0</v>
      </c>
    </row>
    <row r="220" spans="1:8" ht="94.5">
      <c r="A220" s="91" t="s">
        <v>176</v>
      </c>
      <c r="B220" s="91" t="s">
        <v>0</v>
      </c>
      <c r="C220" s="95" t="s">
        <v>40</v>
      </c>
      <c r="D220" s="66">
        <f>'[2]приложение 3'!G697</f>
        <v>61.7</v>
      </c>
      <c r="E220" s="66">
        <f>'[2]приложение 3'!H697</f>
        <v>15.4</v>
      </c>
      <c r="F220" s="66">
        <f>'[2]приложение 3'!I697</f>
        <v>15.4</v>
      </c>
      <c r="G220" s="65">
        <f aca="true" t="shared" si="14" ref="G220:G275">F220/E220*100</f>
        <v>100</v>
      </c>
      <c r="H220" s="66">
        <f t="shared" si="13"/>
        <v>0</v>
      </c>
    </row>
    <row r="221" spans="1:8" ht="47.25">
      <c r="A221" s="91" t="s">
        <v>198</v>
      </c>
      <c r="B221" s="92"/>
      <c r="C221" s="93" t="s">
        <v>397</v>
      </c>
      <c r="D221" s="66">
        <f>D222</f>
        <v>6697.599999999999</v>
      </c>
      <c r="E221" s="66">
        <f>E222</f>
        <v>99.2</v>
      </c>
      <c r="F221" s="66">
        <f>F222</f>
        <v>99.2</v>
      </c>
      <c r="G221" s="65">
        <f t="shared" si="14"/>
        <v>100</v>
      </c>
      <c r="H221" s="66">
        <f t="shared" si="13"/>
        <v>0</v>
      </c>
    </row>
    <row r="222" spans="1:8" ht="78.75">
      <c r="A222" s="91" t="s">
        <v>199</v>
      </c>
      <c r="B222" s="92"/>
      <c r="C222" s="93" t="s">
        <v>398</v>
      </c>
      <c r="D222" s="66">
        <f>D223+D225</f>
        <v>6697.599999999999</v>
      </c>
      <c r="E222" s="66">
        <f>E223+E225</f>
        <v>99.2</v>
      </c>
      <c r="F222" s="66">
        <f>F223+F225</f>
        <v>99.2</v>
      </c>
      <c r="G222" s="65">
        <f t="shared" si="14"/>
        <v>100</v>
      </c>
      <c r="H222" s="66">
        <f t="shared" si="13"/>
        <v>0</v>
      </c>
    </row>
    <row r="223" spans="1:8" ht="94.5">
      <c r="A223" s="91" t="s">
        <v>202</v>
      </c>
      <c r="B223" s="92"/>
      <c r="C223" s="93" t="s">
        <v>203</v>
      </c>
      <c r="D223" s="66">
        <f>D224</f>
        <v>5053.9</v>
      </c>
      <c r="E223" s="66">
        <f>E224</f>
        <v>0</v>
      </c>
      <c r="F223" s="66">
        <f>F224</f>
        <v>0</v>
      </c>
      <c r="G223" s="65">
        <v>0</v>
      </c>
      <c r="H223" s="66">
        <f t="shared" si="13"/>
        <v>0</v>
      </c>
    </row>
    <row r="224" spans="1:8" ht="28.5" customHeight="1">
      <c r="A224" s="91" t="s">
        <v>202</v>
      </c>
      <c r="B224" s="91" t="s">
        <v>2</v>
      </c>
      <c r="C224" s="95" t="s">
        <v>3</v>
      </c>
      <c r="D224" s="66">
        <f>'[2]приложение 3'!G1027</f>
        <v>5053.9</v>
      </c>
      <c r="E224" s="66">
        <f>E227</f>
        <v>0</v>
      </c>
      <c r="F224" s="66">
        <f>F227</f>
        <v>0</v>
      </c>
      <c r="G224" s="65">
        <v>0</v>
      </c>
      <c r="H224" s="66">
        <f t="shared" si="13"/>
        <v>0</v>
      </c>
    </row>
    <row r="225" spans="1:8" ht="21" customHeight="1">
      <c r="A225" s="36" t="s">
        <v>399</v>
      </c>
      <c r="B225" s="31"/>
      <c r="C225" s="101" t="s">
        <v>201</v>
      </c>
      <c r="D225" s="66">
        <f>D226</f>
        <v>1643.7</v>
      </c>
      <c r="E225" s="66">
        <f>E226</f>
        <v>99.2</v>
      </c>
      <c r="F225" s="66">
        <f>F226</f>
        <v>99.2</v>
      </c>
      <c r="G225" s="65">
        <f t="shared" si="14"/>
        <v>100</v>
      </c>
      <c r="H225" s="66">
        <f t="shared" si="13"/>
        <v>0</v>
      </c>
    </row>
    <row r="226" spans="1:8" ht="28.5" customHeight="1">
      <c r="A226" s="36" t="s">
        <v>399</v>
      </c>
      <c r="B226" s="31" t="s">
        <v>2</v>
      </c>
      <c r="C226" s="95" t="s">
        <v>3</v>
      </c>
      <c r="D226" s="66">
        <f>'[2]приложение 3'!G1025</f>
        <v>1643.7</v>
      </c>
      <c r="E226" s="66">
        <f>'[2]приложение 3'!H1025</f>
        <v>99.2</v>
      </c>
      <c r="F226" s="66">
        <f>'[2]приложение 3'!I1025</f>
        <v>99.2</v>
      </c>
      <c r="G226" s="65">
        <f t="shared" si="14"/>
        <v>100</v>
      </c>
      <c r="H226" s="66">
        <f t="shared" si="13"/>
        <v>0</v>
      </c>
    </row>
    <row r="227" spans="1:8" ht="63">
      <c r="A227" s="91" t="s">
        <v>400</v>
      </c>
      <c r="B227" s="92"/>
      <c r="C227" s="93" t="s">
        <v>401</v>
      </c>
      <c r="D227" s="66">
        <f aca="true" t="shared" si="15" ref="D227:F228">D228</f>
        <v>938.5</v>
      </c>
      <c r="E227" s="66">
        <f t="shared" si="15"/>
        <v>0</v>
      </c>
      <c r="F227" s="66">
        <f t="shared" si="15"/>
        <v>0</v>
      </c>
      <c r="G227" s="65">
        <v>0</v>
      </c>
      <c r="H227" s="66">
        <f t="shared" si="13"/>
        <v>0</v>
      </c>
    </row>
    <row r="228" spans="1:8" ht="78.75">
      <c r="A228" s="91" t="s">
        <v>402</v>
      </c>
      <c r="B228" s="92"/>
      <c r="C228" s="93" t="s">
        <v>403</v>
      </c>
      <c r="D228" s="66">
        <f t="shared" si="15"/>
        <v>938.5</v>
      </c>
      <c r="E228" s="66">
        <f t="shared" si="15"/>
        <v>0</v>
      </c>
      <c r="F228" s="66">
        <f t="shared" si="15"/>
        <v>0</v>
      </c>
      <c r="G228" s="65">
        <v>0</v>
      </c>
      <c r="H228" s="66">
        <f t="shared" si="13"/>
        <v>0</v>
      </c>
    </row>
    <row r="229" spans="1:8" ht="63">
      <c r="A229" s="91" t="s">
        <v>404</v>
      </c>
      <c r="B229" s="92"/>
      <c r="C229" s="93" t="s">
        <v>405</v>
      </c>
      <c r="D229" s="66">
        <f>D230</f>
        <v>938.5</v>
      </c>
      <c r="E229" s="66">
        <f>'[1]2020'!H175</f>
        <v>0</v>
      </c>
      <c r="F229" s="66">
        <f>'[1]2020'!I175</f>
        <v>0</v>
      </c>
      <c r="G229" s="65">
        <v>0</v>
      </c>
      <c r="H229" s="66">
        <f t="shared" si="13"/>
        <v>0</v>
      </c>
    </row>
    <row r="230" spans="1:8" ht="31.5">
      <c r="A230" s="91" t="s">
        <v>404</v>
      </c>
      <c r="B230" s="91" t="s">
        <v>2</v>
      </c>
      <c r="C230" s="95" t="s">
        <v>3</v>
      </c>
      <c r="D230" s="66">
        <f>'[2]приложение 3'!G1031</f>
        <v>938.5</v>
      </c>
      <c r="E230" s="66">
        <f>'[2]приложение 3'!H1031</f>
        <v>0</v>
      </c>
      <c r="F230" s="66">
        <f>'[2]приложение 3'!I1031</f>
        <v>0</v>
      </c>
      <c r="G230" s="65">
        <v>0</v>
      </c>
      <c r="H230" s="66">
        <f t="shared" si="13"/>
        <v>0</v>
      </c>
    </row>
    <row r="231" spans="1:8" ht="47.25">
      <c r="A231" s="91" t="s">
        <v>113</v>
      </c>
      <c r="B231" s="92"/>
      <c r="C231" s="93" t="s">
        <v>406</v>
      </c>
      <c r="D231" s="66">
        <f>D232</f>
        <v>9892.800000000001</v>
      </c>
      <c r="E231" s="66">
        <f>E232</f>
        <v>1492.4</v>
      </c>
      <c r="F231" s="66">
        <f>F232</f>
        <v>1492.4</v>
      </c>
      <c r="G231" s="65">
        <f t="shared" si="14"/>
        <v>100</v>
      </c>
      <c r="H231" s="66">
        <f t="shared" si="13"/>
        <v>0</v>
      </c>
    </row>
    <row r="232" spans="1:8" ht="33" customHeight="1">
      <c r="A232" s="91" t="s">
        <v>407</v>
      </c>
      <c r="B232" s="92"/>
      <c r="C232" s="93" t="s">
        <v>408</v>
      </c>
      <c r="D232" s="66">
        <f>D233+D235+D237</f>
        <v>9892.800000000001</v>
      </c>
      <c r="E232" s="66">
        <f>E233+E235+E237</f>
        <v>1492.4</v>
      </c>
      <c r="F232" s="66">
        <f>F233+F235+F237</f>
        <v>1492.4</v>
      </c>
      <c r="G232" s="65">
        <f t="shared" si="14"/>
        <v>100</v>
      </c>
      <c r="H232" s="66">
        <f t="shared" si="13"/>
        <v>0</v>
      </c>
    </row>
    <row r="233" spans="1:8" ht="63">
      <c r="A233" s="91" t="s">
        <v>409</v>
      </c>
      <c r="B233" s="92"/>
      <c r="C233" s="93" t="s">
        <v>410</v>
      </c>
      <c r="D233" s="66">
        <f>D234</f>
        <v>9736.2</v>
      </c>
      <c r="E233" s="66">
        <f>E234</f>
        <v>1417.4</v>
      </c>
      <c r="F233" s="66">
        <f>F234</f>
        <v>1417.4</v>
      </c>
      <c r="G233" s="65">
        <f t="shared" si="14"/>
        <v>100</v>
      </c>
      <c r="H233" s="66">
        <f t="shared" si="13"/>
        <v>0</v>
      </c>
    </row>
    <row r="234" spans="1:8" ht="48" customHeight="1">
      <c r="A234" s="91" t="s">
        <v>409</v>
      </c>
      <c r="B234" s="91" t="s">
        <v>1</v>
      </c>
      <c r="C234" s="95" t="s">
        <v>41</v>
      </c>
      <c r="D234" s="66">
        <f>'[2]приложение 3'!G837</f>
        <v>9736.2</v>
      </c>
      <c r="E234" s="66">
        <f>'[2]приложение 3'!H837</f>
        <v>1417.4</v>
      </c>
      <c r="F234" s="66">
        <f>'[2]приложение 3'!I837</f>
        <v>1417.4</v>
      </c>
      <c r="G234" s="65">
        <f t="shared" si="14"/>
        <v>100</v>
      </c>
      <c r="H234" s="66">
        <f t="shared" si="13"/>
        <v>0</v>
      </c>
    </row>
    <row r="235" spans="1:8" ht="78.75">
      <c r="A235" s="36" t="s">
        <v>411</v>
      </c>
      <c r="B235" s="31"/>
      <c r="C235" s="101" t="s">
        <v>412</v>
      </c>
      <c r="D235" s="66">
        <f>D236</f>
        <v>81.6</v>
      </c>
      <c r="E235" s="66">
        <f>E236</f>
        <v>0</v>
      </c>
      <c r="F235" s="66">
        <f>F236</f>
        <v>0</v>
      </c>
      <c r="G235" s="65">
        <v>0</v>
      </c>
      <c r="H235" s="66">
        <f t="shared" si="13"/>
        <v>0</v>
      </c>
    </row>
    <row r="236" spans="1:8" ht="15.75">
      <c r="A236" s="36" t="s">
        <v>411</v>
      </c>
      <c r="B236" s="31" t="s">
        <v>6</v>
      </c>
      <c r="C236" s="101" t="s">
        <v>7</v>
      </c>
      <c r="D236" s="66">
        <f>'[2]приложение 3'!G1035</f>
        <v>81.6</v>
      </c>
      <c r="E236" s="66">
        <f>'[2]приложение 3'!H1035</f>
        <v>0</v>
      </c>
      <c r="F236" s="66">
        <f>'[2]приложение 3'!I1035</f>
        <v>0</v>
      </c>
      <c r="G236" s="65">
        <v>0</v>
      </c>
      <c r="H236" s="66">
        <f t="shared" si="13"/>
        <v>0</v>
      </c>
    </row>
    <row r="237" spans="1:8" ht="157.5">
      <c r="A237" s="36" t="s">
        <v>413</v>
      </c>
      <c r="B237" s="31"/>
      <c r="C237" s="102" t="s">
        <v>414</v>
      </c>
      <c r="D237" s="66">
        <f>D238</f>
        <v>75</v>
      </c>
      <c r="E237" s="66">
        <f>E238</f>
        <v>75</v>
      </c>
      <c r="F237" s="66">
        <f>F238</f>
        <v>75</v>
      </c>
      <c r="G237" s="65">
        <f t="shared" si="14"/>
        <v>100</v>
      </c>
      <c r="H237" s="66">
        <f t="shared" si="13"/>
        <v>0</v>
      </c>
    </row>
    <row r="238" spans="1:8" ht="21.75" customHeight="1">
      <c r="A238" s="36" t="s">
        <v>413</v>
      </c>
      <c r="B238" s="31" t="s">
        <v>6</v>
      </c>
      <c r="C238" s="103" t="s">
        <v>7</v>
      </c>
      <c r="D238" s="66">
        <f>'[2]приложение 3'!G1037</f>
        <v>75</v>
      </c>
      <c r="E238" s="66">
        <f>'[2]приложение 3'!H1037</f>
        <v>75</v>
      </c>
      <c r="F238" s="66">
        <f>'[2]приложение 3'!I1037</f>
        <v>75</v>
      </c>
      <c r="G238" s="65">
        <f t="shared" si="14"/>
        <v>100</v>
      </c>
      <c r="H238" s="66">
        <f t="shared" si="13"/>
        <v>0</v>
      </c>
    </row>
    <row r="239" spans="1:8" ht="45.75" customHeight="1">
      <c r="A239" s="91" t="s">
        <v>101</v>
      </c>
      <c r="B239" s="92"/>
      <c r="C239" s="93" t="s">
        <v>415</v>
      </c>
      <c r="D239" s="66">
        <f>D240+D248+D255</f>
        <v>2003</v>
      </c>
      <c r="E239" s="66">
        <f>E240+E248+E255</f>
        <v>357</v>
      </c>
      <c r="F239" s="66">
        <f>F240+F248+F255</f>
        <v>344.9</v>
      </c>
      <c r="G239" s="65">
        <f t="shared" si="14"/>
        <v>96.61064425770307</v>
      </c>
      <c r="H239" s="66">
        <f t="shared" si="13"/>
        <v>-12.100000000000023</v>
      </c>
    </row>
    <row r="240" spans="1:8" ht="110.25" customHeight="1">
      <c r="A240" s="91" t="s">
        <v>102</v>
      </c>
      <c r="B240" s="92"/>
      <c r="C240" s="98" t="s">
        <v>416</v>
      </c>
      <c r="D240" s="66">
        <f>D241</f>
        <v>1285.8</v>
      </c>
      <c r="E240" s="66">
        <f>E241</f>
        <v>317.9</v>
      </c>
      <c r="F240" s="66">
        <f>F241</f>
        <v>317.9</v>
      </c>
      <c r="G240" s="65">
        <f t="shared" si="14"/>
        <v>100</v>
      </c>
      <c r="H240" s="66">
        <f t="shared" si="13"/>
        <v>0</v>
      </c>
    </row>
    <row r="241" spans="1:8" ht="78.75" customHeight="1">
      <c r="A241" s="91" t="s">
        <v>103</v>
      </c>
      <c r="B241" s="92"/>
      <c r="C241" s="93" t="s">
        <v>417</v>
      </c>
      <c r="D241" s="66">
        <f>D242+D244+D246</f>
        <v>1285.8</v>
      </c>
      <c r="E241" s="66">
        <f>E242+E244+E246</f>
        <v>317.9</v>
      </c>
      <c r="F241" s="66">
        <f>F242+F244+F246</f>
        <v>317.9</v>
      </c>
      <c r="G241" s="65">
        <f t="shared" si="14"/>
        <v>100</v>
      </c>
      <c r="H241" s="66">
        <f t="shared" si="13"/>
        <v>0</v>
      </c>
    </row>
    <row r="242" spans="1:8" ht="47.25">
      <c r="A242" s="91" t="s">
        <v>217</v>
      </c>
      <c r="B242" s="92"/>
      <c r="C242" s="93" t="s">
        <v>418</v>
      </c>
      <c r="D242" s="66">
        <f>D243</f>
        <v>487.2</v>
      </c>
      <c r="E242" s="66">
        <f>E243</f>
        <v>119.3</v>
      </c>
      <c r="F242" s="66">
        <f>F243</f>
        <v>119.3</v>
      </c>
      <c r="G242" s="65">
        <f t="shared" si="14"/>
        <v>100</v>
      </c>
      <c r="H242" s="66">
        <f t="shared" si="13"/>
        <v>0</v>
      </c>
    </row>
    <row r="243" spans="1:8" ht="50.25" customHeight="1">
      <c r="A243" s="91" t="s">
        <v>217</v>
      </c>
      <c r="B243" s="91" t="s">
        <v>1</v>
      </c>
      <c r="C243" s="95" t="s">
        <v>41</v>
      </c>
      <c r="D243" s="66">
        <f>'[2]приложение 3'!G938</f>
        <v>487.2</v>
      </c>
      <c r="E243" s="66">
        <f>'[2]приложение 3'!H938</f>
        <v>119.3</v>
      </c>
      <c r="F243" s="66">
        <f>'[2]приложение 3'!I938</f>
        <v>119.3</v>
      </c>
      <c r="G243" s="65">
        <f t="shared" si="14"/>
        <v>100</v>
      </c>
      <c r="H243" s="66">
        <f t="shared" si="13"/>
        <v>0</v>
      </c>
    </row>
    <row r="244" spans="1:8" ht="63">
      <c r="A244" s="91" t="s">
        <v>216</v>
      </c>
      <c r="B244" s="92"/>
      <c r="C244" s="93" t="s">
        <v>419</v>
      </c>
      <c r="D244" s="66">
        <f>D245</f>
        <v>600</v>
      </c>
      <c r="E244" s="66">
        <f>E245</f>
        <v>0</v>
      </c>
      <c r="F244" s="66">
        <f>F245</f>
        <v>0</v>
      </c>
      <c r="G244" s="65">
        <v>0</v>
      </c>
      <c r="H244" s="66">
        <f t="shared" si="13"/>
        <v>0</v>
      </c>
    </row>
    <row r="245" spans="1:8" ht="47.25">
      <c r="A245" s="91" t="s">
        <v>216</v>
      </c>
      <c r="B245" s="91" t="s">
        <v>1</v>
      </c>
      <c r="C245" s="95" t="s">
        <v>41</v>
      </c>
      <c r="D245" s="66">
        <f>'[2]приложение 3'!G940</f>
        <v>600</v>
      </c>
      <c r="E245" s="66">
        <f>'[2]приложение 3'!H940</f>
        <v>0</v>
      </c>
      <c r="F245" s="66">
        <f>'[2]приложение 3'!I940</f>
        <v>0</v>
      </c>
      <c r="G245" s="65">
        <v>0</v>
      </c>
      <c r="H245" s="66">
        <f t="shared" si="13"/>
        <v>0</v>
      </c>
    </row>
    <row r="246" spans="1:8" ht="60.75" customHeight="1">
      <c r="A246" s="104" t="s">
        <v>420</v>
      </c>
      <c r="B246" s="104"/>
      <c r="C246" s="105" t="s">
        <v>421</v>
      </c>
      <c r="D246" s="66">
        <f>D247</f>
        <v>198.6</v>
      </c>
      <c r="E246" s="66">
        <f>E247</f>
        <v>198.6</v>
      </c>
      <c r="F246" s="66">
        <f>F247</f>
        <v>198.6</v>
      </c>
      <c r="G246" s="65">
        <f t="shared" si="14"/>
        <v>100</v>
      </c>
      <c r="H246" s="66">
        <f t="shared" si="13"/>
        <v>0</v>
      </c>
    </row>
    <row r="247" spans="1:8" ht="47.25">
      <c r="A247" s="104" t="s">
        <v>420</v>
      </c>
      <c r="B247" s="104" t="s">
        <v>1</v>
      </c>
      <c r="C247" s="106" t="s">
        <v>41</v>
      </c>
      <c r="D247" s="66">
        <f>'[2]приложение 3'!G942</f>
        <v>198.6</v>
      </c>
      <c r="E247" s="66">
        <f>'[2]приложение 3'!H942</f>
        <v>198.6</v>
      </c>
      <c r="F247" s="66">
        <f>'[2]приложение 3'!I942</f>
        <v>198.6</v>
      </c>
      <c r="G247" s="65">
        <f t="shared" si="14"/>
        <v>100</v>
      </c>
      <c r="H247" s="66">
        <f t="shared" si="13"/>
        <v>0</v>
      </c>
    </row>
    <row r="248" spans="1:8" ht="50.25" customHeight="1">
      <c r="A248" s="91" t="s">
        <v>104</v>
      </c>
      <c r="B248" s="92"/>
      <c r="C248" s="93" t="s">
        <v>422</v>
      </c>
      <c r="D248" s="66">
        <f>D249</f>
        <v>105.2</v>
      </c>
      <c r="E248" s="66">
        <f>E249</f>
        <v>39.1</v>
      </c>
      <c r="F248" s="66">
        <f>F249</f>
        <v>27</v>
      </c>
      <c r="G248" s="65">
        <f t="shared" si="14"/>
        <v>69.0537084398977</v>
      </c>
      <c r="H248" s="66">
        <f t="shared" si="13"/>
        <v>-12.100000000000001</v>
      </c>
    </row>
    <row r="249" spans="1:8" ht="63">
      <c r="A249" s="91" t="s">
        <v>105</v>
      </c>
      <c r="B249" s="92"/>
      <c r="C249" s="93" t="s">
        <v>423</v>
      </c>
      <c r="D249" s="66">
        <f>D250+D252</f>
        <v>105.2</v>
      </c>
      <c r="E249" s="66">
        <f>E250+E252</f>
        <v>39.1</v>
      </c>
      <c r="F249" s="66">
        <f>F250+F252</f>
        <v>27</v>
      </c>
      <c r="G249" s="65">
        <f t="shared" si="14"/>
        <v>69.0537084398977</v>
      </c>
      <c r="H249" s="66">
        <f t="shared" si="13"/>
        <v>-12.100000000000001</v>
      </c>
    </row>
    <row r="250" spans="1:8" ht="141.75">
      <c r="A250" s="91" t="s">
        <v>424</v>
      </c>
      <c r="B250" s="92"/>
      <c r="C250" s="98" t="s">
        <v>425</v>
      </c>
      <c r="D250" s="66">
        <f>D251</f>
        <v>55.2</v>
      </c>
      <c r="E250" s="66">
        <f>E251</f>
        <v>12.1</v>
      </c>
      <c r="F250" s="66">
        <f>F251</f>
        <v>0</v>
      </c>
      <c r="G250" s="65">
        <f t="shared" si="14"/>
        <v>0</v>
      </c>
      <c r="H250" s="66">
        <f t="shared" si="13"/>
        <v>-12.1</v>
      </c>
    </row>
    <row r="251" spans="1:8" ht="47.25">
      <c r="A251" s="91" t="s">
        <v>424</v>
      </c>
      <c r="B251" s="91" t="s">
        <v>1</v>
      </c>
      <c r="C251" s="95" t="s">
        <v>41</v>
      </c>
      <c r="D251" s="66">
        <f>'[2]приложение 3'!G962</f>
        <v>55.2</v>
      </c>
      <c r="E251" s="66">
        <f>'[2]приложение 3'!H962</f>
        <v>12.1</v>
      </c>
      <c r="F251" s="66">
        <f>'[2]приложение 3'!I962</f>
        <v>0</v>
      </c>
      <c r="G251" s="65">
        <f t="shared" si="14"/>
        <v>0</v>
      </c>
      <c r="H251" s="66">
        <f t="shared" si="13"/>
        <v>-12.1</v>
      </c>
    </row>
    <row r="252" spans="1:8" ht="47.25">
      <c r="A252" s="91" t="s">
        <v>106</v>
      </c>
      <c r="B252" s="92"/>
      <c r="C252" s="93" t="s">
        <v>426</v>
      </c>
      <c r="D252" s="66">
        <f>D253+D254</f>
        <v>50</v>
      </c>
      <c r="E252" s="66">
        <f>E253+E254</f>
        <v>27</v>
      </c>
      <c r="F252" s="66">
        <f>F253+F254</f>
        <v>27</v>
      </c>
      <c r="G252" s="65">
        <f t="shared" si="14"/>
        <v>100</v>
      </c>
      <c r="H252" s="66">
        <f t="shared" si="13"/>
        <v>0</v>
      </c>
    </row>
    <row r="253" spans="1:8" ht="47.25">
      <c r="A253" s="91" t="s">
        <v>106</v>
      </c>
      <c r="B253" s="91" t="s">
        <v>1</v>
      </c>
      <c r="C253" s="95" t="s">
        <v>41</v>
      </c>
      <c r="D253" s="66">
        <f>'[2]приложение 3'!G964</f>
        <v>23</v>
      </c>
      <c r="E253" s="66">
        <f>'[2]приложение 3'!H964</f>
        <v>0</v>
      </c>
      <c r="F253" s="66">
        <f>'[2]приложение 3'!I964</f>
        <v>0</v>
      </c>
      <c r="G253" s="65">
        <v>0</v>
      </c>
      <c r="H253" s="66">
        <f t="shared" si="13"/>
        <v>0</v>
      </c>
    </row>
    <row r="254" spans="1:8" ht="47.25">
      <c r="A254" s="107" t="s">
        <v>106</v>
      </c>
      <c r="B254" s="107" t="s">
        <v>4</v>
      </c>
      <c r="C254" s="108" t="s">
        <v>13</v>
      </c>
      <c r="D254" s="66">
        <f>'[2]приложение 3'!G965</f>
        <v>27</v>
      </c>
      <c r="E254" s="66">
        <f>'[2]приложение 3'!H965</f>
        <v>27</v>
      </c>
      <c r="F254" s="66">
        <f>'[2]приложение 3'!I965</f>
        <v>27</v>
      </c>
      <c r="G254" s="65">
        <f t="shared" si="14"/>
        <v>100</v>
      </c>
      <c r="H254" s="66">
        <f t="shared" si="13"/>
        <v>0</v>
      </c>
    </row>
    <row r="255" spans="1:8" ht="84" customHeight="1">
      <c r="A255" s="91" t="s">
        <v>427</v>
      </c>
      <c r="B255" s="92"/>
      <c r="C255" s="93" t="s">
        <v>428</v>
      </c>
      <c r="D255" s="66">
        <f aca="true" t="shared" si="16" ref="D255:F257">D256</f>
        <v>612</v>
      </c>
      <c r="E255" s="66">
        <f t="shared" si="16"/>
        <v>0</v>
      </c>
      <c r="F255" s="66">
        <f t="shared" si="16"/>
        <v>0</v>
      </c>
      <c r="G255" s="65">
        <v>0</v>
      </c>
      <c r="H255" s="66">
        <f t="shared" si="13"/>
        <v>0</v>
      </c>
    </row>
    <row r="256" spans="1:8" ht="110.25">
      <c r="A256" s="91" t="s">
        <v>429</v>
      </c>
      <c r="B256" s="92"/>
      <c r="C256" s="93" t="s">
        <v>430</v>
      </c>
      <c r="D256" s="66">
        <f>D257+D259+D261</f>
        <v>612</v>
      </c>
      <c r="E256" s="66">
        <f>E257+E259+E261</f>
        <v>0</v>
      </c>
      <c r="F256" s="66">
        <f>F257+F259+F261</f>
        <v>0</v>
      </c>
      <c r="G256" s="65">
        <v>0</v>
      </c>
      <c r="H256" s="66">
        <f t="shared" si="13"/>
        <v>0</v>
      </c>
    </row>
    <row r="257" spans="1:8" ht="47.25">
      <c r="A257" s="91" t="s">
        <v>431</v>
      </c>
      <c r="B257" s="92"/>
      <c r="C257" s="93" t="s">
        <v>432</v>
      </c>
      <c r="D257" s="66">
        <f>D258</f>
        <v>45</v>
      </c>
      <c r="E257" s="66">
        <f t="shared" si="16"/>
        <v>0</v>
      </c>
      <c r="F257" s="66">
        <f t="shared" si="16"/>
        <v>0</v>
      </c>
      <c r="G257" s="65">
        <v>0</v>
      </c>
      <c r="H257" s="66">
        <f t="shared" si="13"/>
        <v>0</v>
      </c>
    </row>
    <row r="258" spans="1:8" ht="47.25">
      <c r="A258" s="91" t="s">
        <v>431</v>
      </c>
      <c r="B258" s="91" t="s">
        <v>1</v>
      </c>
      <c r="C258" s="95" t="s">
        <v>41</v>
      </c>
      <c r="D258" s="66">
        <f>'[2]приложение 3'!G828</f>
        <v>45</v>
      </c>
      <c r="E258" s="66">
        <f>'[2]приложение 3'!H828</f>
        <v>0</v>
      </c>
      <c r="F258" s="66">
        <f>'[2]приложение 3'!I828</f>
        <v>0</v>
      </c>
      <c r="G258" s="65">
        <v>0</v>
      </c>
      <c r="H258" s="66">
        <f t="shared" si="13"/>
        <v>0</v>
      </c>
    </row>
    <row r="259" spans="1:8" ht="47.25">
      <c r="A259" s="91" t="s">
        <v>433</v>
      </c>
      <c r="B259" s="92"/>
      <c r="C259" s="93" t="s">
        <v>434</v>
      </c>
      <c r="D259" s="66">
        <f>D260</f>
        <v>379</v>
      </c>
      <c r="E259" s="66">
        <f>E260</f>
        <v>0</v>
      </c>
      <c r="F259" s="66">
        <f>F260</f>
        <v>0</v>
      </c>
      <c r="G259" s="65">
        <v>0</v>
      </c>
      <c r="H259" s="66">
        <f t="shared" si="13"/>
        <v>0</v>
      </c>
    </row>
    <row r="260" spans="1:8" ht="53.25" customHeight="1">
      <c r="A260" s="91" t="s">
        <v>433</v>
      </c>
      <c r="B260" s="91" t="s">
        <v>1</v>
      </c>
      <c r="C260" s="95" t="s">
        <v>41</v>
      </c>
      <c r="D260" s="66">
        <f>'[2]приложение 3'!G830</f>
        <v>379</v>
      </c>
      <c r="E260" s="66">
        <f>'[2]приложение 3'!H830</f>
        <v>0</v>
      </c>
      <c r="F260" s="66">
        <f>'[2]приложение 3'!I830</f>
        <v>0</v>
      </c>
      <c r="G260" s="65">
        <v>0</v>
      </c>
      <c r="H260" s="66">
        <f t="shared" si="13"/>
        <v>0</v>
      </c>
    </row>
    <row r="261" spans="1:8" ht="45" customHeight="1">
      <c r="A261" s="91" t="s">
        <v>435</v>
      </c>
      <c r="B261" s="92"/>
      <c r="C261" s="93" t="s">
        <v>436</v>
      </c>
      <c r="D261" s="66">
        <f>D262</f>
        <v>188</v>
      </c>
      <c r="E261" s="66">
        <f>E262</f>
        <v>0</v>
      </c>
      <c r="F261" s="66">
        <f>F262</f>
        <v>0</v>
      </c>
      <c r="G261" s="65">
        <v>0</v>
      </c>
      <c r="H261" s="66">
        <f t="shared" si="13"/>
        <v>0</v>
      </c>
    </row>
    <row r="262" spans="1:8" ht="47.25">
      <c r="A262" s="91" t="s">
        <v>435</v>
      </c>
      <c r="B262" s="91" t="s">
        <v>1</v>
      </c>
      <c r="C262" s="95" t="s">
        <v>41</v>
      </c>
      <c r="D262" s="66">
        <f>'[2]приложение 3'!G832</f>
        <v>188</v>
      </c>
      <c r="E262" s="66">
        <f>'[2]приложение 3'!H832</f>
        <v>0</v>
      </c>
      <c r="F262" s="66">
        <f>'[2]приложение 3'!I832</f>
        <v>0</v>
      </c>
      <c r="G262" s="65">
        <v>0</v>
      </c>
      <c r="H262" s="66">
        <f t="shared" si="13"/>
        <v>0</v>
      </c>
    </row>
    <row r="263" spans="1:8" ht="63">
      <c r="A263" s="91" t="s">
        <v>99</v>
      </c>
      <c r="B263" s="92"/>
      <c r="C263" s="93" t="s">
        <v>437</v>
      </c>
      <c r="D263" s="66">
        <f aca="true" t="shared" si="17" ref="D263:F265">D264</f>
        <v>200</v>
      </c>
      <c r="E263" s="66">
        <f t="shared" si="17"/>
        <v>0</v>
      </c>
      <c r="F263" s="66">
        <f t="shared" si="17"/>
        <v>0</v>
      </c>
      <c r="G263" s="65">
        <v>0</v>
      </c>
      <c r="H263" s="66">
        <f t="shared" si="13"/>
        <v>0</v>
      </c>
    </row>
    <row r="264" spans="1:8" ht="47.25">
      <c r="A264" s="91" t="s">
        <v>438</v>
      </c>
      <c r="B264" s="92"/>
      <c r="C264" s="93" t="s">
        <v>439</v>
      </c>
      <c r="D264" s="66">
        <f t="shared" si="17"/>
        <v>200</v>
      </c>
      <c r="E264" s="66">
        <f t="shared" si="17"/>
        <v>0</v>
      </c>
      <c r="F264" s="66">
        <f t="shared" si="17"/>
        <v>0</v>
      </c>
      <c r="G264" s="65">
        <v>0</v>
      </c>
      <c r="H264" s="66">
        <f t="shared" si="13"/>
        <v>0</v>
      </c>
    </row>
    <row r="265" spans="1:8" ht="31.5">
      <c r="A265" s="91" t="s">
        <v>440</v>
      </c>
      <c r="B265" s="92"/>
      <c r="C265" s="93" t="s">
        <v>441</v>
      </c>
      <c r="D265" s="66">
        <f t="shared" si="17"/>
        <v>200</v>
      </c>
      <c r="E265" s="66">
        <f t="shared" si="17"/>
        <v>0</v>
      </c>
      <c r="F265" s="66">
        <f t="shared" si="17"/>
        <v>0</v>
      </c>
      <c r="G265" s="65">
        <v>0</v>
      </c>
      <c r="H265" s="66">
        <f t="shared" si="13"/>
        <v>0</v>
      </c>
    </row>
    <row r="266" spans="1:8" ht="47.25">
      <c r="A266" s="91" t="s">
        <v>440</v>
      </c>
      <c r="B266" s="91" t="s">
        <v>1</v>
      </c>
      <c r="C266" s="95" t="s">
        <v>41</v>
      </c>
      <c r="D266" s="66">
        <f>'[2]приложение 3'!G701</f>
        <v>200</v>
      </c>
      <c r="E266" s="66">
        <f>'[2]приложение 3'!H701</f>
        <v>0</v>
      </c>
      <c r="F266" s="66">
        <f>'[2]приложение 3'!I701</f>
        <v>0</v>
      </c>
      <c r="G266" s="65">
        <v>0</v>
      </c>
      <c r="H266" s="66">
        <f t="shared" si="13"/>
        <v>0</v>
      </c>
    </row>
    <row r="267" spans="1:8" ht="47.25">
      <c r="A267" s="91" t="s">
        <v>442</v>
      </c>
      <c r="B267" s="92"/>
      <c r="C267" s="93" t="s">
        <v>443</v>
      </c>
      <c r="D267" s="66">
        <f aca="true" t="shared" si="18" ref="D267:F268">D268</f>
        <v>7564.6</v>
      </c>
      <c r="E267" s="66">
        <f t="shared" si="18"/>
        <v>1357.4</v>
      </c>
      <c r="F267" s="66">
        <f t="shared" si="18"/>
        <v>1357.4</v>
      </c>
      <c r="G267" s="65">
        <f t="shared" si="14"/>
        <v>100</v>
      </c>
      <c r="H267" s="66">
        <f t="shared" si="13"/>
        <v>0</v>
      </c>
    </row>
    <row r="268" spans="1:8" ht="47.25">
      <c r="A268" s="91" t="s">
        <v>444</v>
      </c>
      <c r="B268" s="92"/>
      <c r="C268" s="93" t="s">
        <v>445</v>
      </c>
      <c r="D268" s="66">
        <f t="shared" si="18"/>
        <v>7564.6</v>
      </c>
      <c r="E268" s="66">
        <f t="shared" si="18"/>
        <v>1357.4</v>
      </c>
      <c r="F268" s="66">
        <f t="shared" si="18"/>
        <v>1357.4</v>
      </c>
      <c r="G268" s="65">
        <f t="shared" si="14"/>
        <v>100</v>
      </c>
      <c r="H268" s="66">
        <f t="shared" si="13"/>
        <v>0</v>
      </c>
    </row>
    <row r="269" spans="1:8" ht="31.5">
      <c r="A269" s="91" t="s">
        <v>37</v>
      </c>
      <c r="B269" s="92"/>
      <c r="C269" s="93" t="s">
        <v>446</v>
      </c>
      <c r="D269" s="66">
        <f>D270+D272+D274+D276+D278</f>
        <v>7564.6</v>
      </c>
      <c r="E269" s="66">
        <f>E270+E272+E274+E276+E278</f>
        <v>1357.4</v>
      </c>
      <c r="F269" s="66">
        <f>F270+F272+F274+F276+F278</f>
        <v>1357.4</v>
      </c>
      <c r="G269" s="65">
        <f t="shared" si="14"/>
        <v>100</v>
      </c>
      <c r="H269" s="66">
        <f t="shared" si="13"/>
        <v>0</v>
      </c>
    </row>
    <row r="270" spans="1:8" ht="21" customHeight="1">
      <c r="A270" s="91" t="s">
        <v>38</v>
      </c>
      <c r="B270" s="92"/>
      <c r="C270" s="93" t="s">
        <v>447</v>
      </c>
      <c r="D270" s="66">
        <f>D271</f>
        <v>80</v>
      </c>
      <c r="E270" s="66">
        <f>E271</f>
        <v>0</v>
      </c>
      <c r="F270" s="66">
        <f>F271</f>
        <v>0</v>
      </c>
      <c r="G270" s="65">
        <v>0</v>
      </c>
      <c r="H270" s="66">
        <f t="shared" si="13"/>
        <v>0</v>
      </c>
    </row>
    <row r="271" spans="1:8" ht="47.25">
      <c r="A271" s="91" t="s">
        <v>38</v>
      </c>
      <c r="B271" s="91" t="s">
        <v>1</v>
      </c>
      <c r="C271" s="95" t="s">
        <v>41</v>
      </c>
      <c r="D271" s="66">
        <f>'[2]приложение 3'!G755</f>
        <v>80</v>
      </c>
      <c r="E271" s="66">
        <f>'[2]приложение 3'!H755</f>
        <v>0</v>
      </c>
      <c r="F271" s="66">
        <f>'[2]приложение 3'!I755</f>
        <v>0</v>
      </c>
      <c r="G271" s="65">
        <v>0</v>
      </c>
      <c r="H271" s="66">
        <f t="shared" si="13"/>
        <v>0</v>
      </c>
    </row>
    <row r="272" spans="1:8" ht="15.75">
      <c r="A272" s="91" t="s">
        <v>39</v>
      </c>
      <c r="B272" s="92"/>
      <c r="C272" s="93" t="s">
        <v>448</v>
      </c>
      <c r="D272" s="66">
        <f aca="true" t="shared" si="19" ref="D272:F274">D273</f>
        <v>6430.9</v>
      </c>
      <c r="E272" s="66">
        <f t="shared" si="19"/>
        <v>1342.4</v>
      </c>
      <c r="F272" s="66">
        <f t="shared" si="19"/>
        <v>1342.4</v>
      </c>
      <c r="G272" s="65">
        <f t="shared" si="14"/>
        <v>100</v>
      </c>
      <c r="H272" s="66">
        <f t="shared" si="13"/>
        <v>0</v>
      </c>
    </row>
    <row r="273" spans="1:8" ht="47.25">
      <c r="A273" s="91" t="s">
        <v>39</v>
      </c>
      <c r="B273" s="91" t="s">
        <v>1</v>
      </c>
      <c r="C273" s="95" t="s">
        <v>41</v>
      </c>
      <c r="D273" s="66">
        <f>'[2]приложение 3'!G757</f>
        <v>6430.9</v>
      </c>
      <c r="E273" s="66">
        <f>'[2]приложение 3'!H757</f>
        <v>1342.4</v>
      </c>
      <c r="F273" s="66">
        <f>'[2]приложение 3'!I757</f>
        <v>1342.4</v>
      </c>
      <c r="G273" s="65">
        <f t="shared" si="14"/>
        <v>100</v>
      </c>
      <c r="H273" s="66">
        <f t="shared" si="13"/>
        <v>0</v>
      </c>
    </row>
    <row r="274" spans="1:8" ht="31.5">
      <c r="A274" s="91" t="s">
        <v>449</v>
      </c>
      <c r="B274" s="92"/>
      <c r="C274" s="93" t="s">
        <v>450</v>
      </c>
      <c r="D274" s="66">
        <f t="shared" si="19"/>
        <v>205.1</v>
      </c>
      <c r="E274" s="66">
        <f t="shared" si="19"/>
        <v>15</v>
      </c>
      <c r="F274" s="66">
        <f t="shared" si="19"/>
        <v>15</v>
      </c>
      <c r="G274" s="65">
        <f t="shared" si="14"/>
        <v>100</v>
      </c>
      <c r="H274" s="66">
        <f t="shared" si="13"/>
        <v>0</v>
      </c>
    </row>
    <row r="275" spans="1:8" ht="47.25">
      <c r="A275" s="91" t="s">
        <v>449</v>
      </c>
      <c r="B275" s="91" t="s">
        <v>1</v>
      </c>
      <c r="C275" s="95" t="s">
        <v>41</v>
      </c>
      <c r="D275" s="66">
        <f>'[2]приложение 3'!G759</f>
        <v>205.1</v>
      </c>
      <c r="E275" s="66">
        <f>'[2]приложение 3'!H759</f>
        <v>15</v>
      </c>
      <c r="F275" s="66">
        <f>'[2]приложение 3'!I759</f>
        <v>15</v>
      </c>
      <c r="G275" s="65">
        <f t="shared" si="14"/>
        <v>100</v>
      </c>
      <c r="H275" s="66">
        <f t="shared" si="13"/>
        <v>0</v>
      </c>
    </row>
    <row r="276" spans="1:8" ht="15.75">
      <c r="A276" s="91" t="s">
        <v>451</v>
      </c>
      <c r="B276" s="92"/>
      <c r="C276" s="93" t="s">
        <v>452</v>
      </c>
      <c r="D276" s="66">
        <f aca="true" t="shared" si="20" ref="D276:F278">D277</f>
        <v>623.6</v>
      </c>
      <c r="E276" s="66">
        <f t="shared" si="20"/>
        <v>0</v>
      </c>
      <c r="F276" s="66">
        <f t="shared" si="20"/>
        <v>0</v>
      </c>
      <c r="G276" s="65">
        <v>0</v>
      </c>
      <c r="H276" s="66">
        <f t="shared" si="13"/>
        <v>0</v>
      </c>
    </row>
    <row r="277" spans="1:8" ht="47.25">
      <c r="A277" s="91" t="s">
        <v>451</v>
      </c>
      <c r="B277" s="91" t="s">
        <v>1</v>
      </c>
      <c r="C277" s="95" t="s">
        <v>41</v>
      </c>
      <c r="D277" s="66">
        <f>'[2]приложение 3'!G761</f>
        <v>623.6</v>
      </c>
      <c r="E277" s="66">
        <f>'[2]приложение 3'!H761</f>
        <v>0</v>
      </c>
      <c r="F277" s="66">
        <f>'[2]приложение 3'!I761</f>
        <v>0</v>
      </c>
      <c r="G277" s="65">
        <v>0</v>
      </c>
      <c r="H277" s="66">
        <f t="shared" si="13"/>
        <v>0</v>
      </c>
    </row>
    <row r="278" spans="1:8" ht="47.25">
      <c r="A278" s="91" t="s">
        <v>453</v>
      </c>
      <c r="B278" s="92"/>
      <c r="C278" s="93" t="s">
        <v>454</v>
      </c>
      <c r="D278" s="66">
        <f t="shared" si="20"/>
        <v>225</v>
      </c>
      <c r="E278" s="66">
        <f t="shared" si="20"/>
        <v>0</v>
      </c>
      <c r="F278" s="66">
        <f t="shared" si="20"/>
        <v>0</v>
      </c>
      <c r="G278" s="65">
        <v>0</v>
      </c>
      <c r="H278" s="66">
        <f t="shared" si="13"/>
        <v>0</v>
      </c>
    </row>
    <row r="279" spans="1:8" ht="47.25">
      <c r="A279" s="91" t="s">
        <v>453</v>
      </c>
      <c r="B279" s="91" t="s">
        <v>1</v>
      </c>
      <c r="C279" s="95" t="s">
        <v>41</v>
      </c>
      <c r="D279" s="66">
        <f>'[2]приложение 3'!G763</f>
        <v>225</v>
      </c>
      <c r="E279" s="66">
        <f>'[2]приложение 3'!H763</f>
        <v>0</v>
      </c>
      <c r="F279" s="66">
        <f>'[2]приложение 3'!I763</f>
        <v>0</v>
      </c>
      <c r="G279" s="65">
        <v>0</v>
      </c>
      <c r="H279" s="66">
        <f aca="true" t="shared" si="21" ref="H279:H342">F279-E279</f>
        <v>0</v>
      </c>
    </row>
    <row r="280" spans="1:8" ht="63">
      <c r="A280" s="91" t="s">
        <v>136</v>
      </c>
      <c r="B280" s="92"/>
      <c r="C280" s="93" t="s">
        <v>455</v>
      </c>
      <c r="D280" s="66">
        <f>D281</f>
        <v>133754.4</v>
      </c>
      <c r="E280" s="66">
        <f>E281</f>
        <v>9609.8</v>
      </c>
      <c r="F280" s="66">
        <f>F281</f>
        <v>9609</v>
      </c>
      <c r="G280" s="65">
        <f>F280/E280*100</f>
        <v>99.9916751649358</v>
      </c>
      <c r="H280" s="66">
        <f t="shared" si="21"/>
        <v>-0.7999999999992724</v>
      </c>
    </row>
    <row r="281" spans="1:8" ht="47.25">
      <c r="A281" s="91" t="s">
        <v>139</v>
      </c>
      <c r="B281" s="92"/>
      <c r="C281" s="93" t="s">
        <v>456</v>
      </c>
      <c r="D281" s="66">
        <f>D282+D286</f>
        <v>133754.4</v>
      </c>
      <c r="E281" s="66">
        <f>E282+E286</f>
        <v>9609.8</v>
      </c>
      <c r="F281" s="66">
        <f>F282+F286</f>
        <v>9609</v>
      </c>
      <c r="G281" s="65">
        <f>F281/E281*100</f>
        <v>99.9916751649358</v>
      </c>
      <c r="H281" s="66">
        <f t="shared" si="21"/>
        <v>-0.7999999999992724</v>
      </c>
    </row>
    <row r="282" spans="1:8" ht="47.25">
      <c r="A282" s="91" t="s">
        <v>140</v>
      </c>
      <c r="B282" s="92"/>
      <c r="C282" s="93" t="s">
        <v>457</v>
      </c>
      <c r="D282" s="66">
        <f aca="true" t="shared" si="22" ref="D282:F283">D283</f>
        <v>24904.6</v>
      </c>
      <c r="E282" s="66">
        <f t="shared" si="22"/>
        <v>9609.8</v>
      </c>
      <c r="F282" s="66">
        <f t="shared" si="22"/>
        <v>9609</v>
      </c>
      <c r="G282" s="65">
        <f>F282/E282*100</f>
        <v>99.9916751649358</v>
      </c>
      <c r="H282" s="66">
        <f t="shared" si="21"/>
        <v>-0.7999999999992724</v>
      </c>
    </row>
    <row r="283" spans="1:8" ht="47.25">
      <c r="A283" s="91" t="s">
        <v>141</v>
      </c>
      <c r="B283" s="92"/>
      <c r="C283" s="93" t="s">
        <v>458</v>
      </c>
      <c r="D283" s="66">
        <f t="shared" si="22"/>
        <v>24904.6</v>
      </c>
      <c r="E283" s="66">
        <f t="shared" si="22"/>
        <v>9609.8</v>
      </c>
      <c r="F283" s="66">
        <f t="shared" si="22"/>
        <v>9609</v>
      </c>
      <c r="G283" s="65">
        <f>F283/E283*100</f>
        <v>99.9916751649358</v>
      </c>
      <c r="H283" s="66">
        <f t="shared" si="21"/>
        <v>-0.7999999999992724</v>
      </c>
    </row>
    <row r="284" spans="1:8" ht="47.25">
      <c r="A284" s="91" t="s">
        <v>141</v>
      </c>
      <c r="B284" s="91" t="s">
        <v>1</v>
      </c>
      <c r="C284" s="95" t="s">
        <v>41</v>
      </c>
      <c r="D284" s="66">
        <f>'[2]приложение 3'!G843</f>
        <v>24904.6</v>
      </c>
      <c r="E284" s="66">
        <f>'[2]приложение 3'!H843</f>
        <v>9609.8</v>
      </c>
      <c r="F284" s="66">
        <f>'[2]приложение 3'!I843</f>
        <v>9609</v>
      </c>
      <c r="G284" s="65">
        <f>F284/E284*100</f>
        <v>99.9916751649358</v>
      </c>
      <c r="H284" s="66">
        <f t="shared" si="21"/>
        <v>-0.7999999999992724</v>
      </c>
    </row>
    <row r="285" spans="1:8" ht="78.75">
      <c r="A285" s="91" t="s">
        <v>459</v>
      </c>
      <c r="B285" s="92"/>
      <c r="C285" s="93" t="s">
        <v>460</v>
      </c>
      <c r="D285" s="66">
        <f>D286</f>
        <v>108849.8</v>
      </c>
      <c r="E285" s="66">
        <f>E286</f>
        <v>0</v>
      </c>
      <c r="F285" s="66">
        <f>F286</f>
        <v>0</v>
      </c>
      <c r="G285" s="65">
        <v>0</v>
      </c>
      <c r="H285" s="66">
        <f t="shared" si="21"/>
        <v>0</v>
      </c>
    </row>
    <row r="286" spans="1:8" ht="47.25">
      <c r="A286" s="91" t="s">
        <v>459</v>
      </c>
      <c r="B286" s="91" t="s">
        <v>1</v>
      </c>
      <c r="C286" s="95" t="s">
        <v>41</v>
      </c>
      <c r="D286" s="66">
        <f>'[2]приложение 3'!G845</f>
        <v>108849.8</v>
      </c>
      <c r="E286" s="66">
        <f>'[2]приложение 3'!H845</f>
        <v>0</v>
      </c>
      <c r="F286" s="66">
        <f>'[2]приложение 3'!I845</f>
        <v>0</v>
      </c>
      <c r="G286" s="65">
        <v>0</v>
      </c>
      <c r="H286" s="66">
        <f t="shared" si="21"/>
        <v>0</v>
      </c>
    </row>
    <row r="287" spans="1:8" ht="47.25">
      <c r="A287" s="91" t="s">
        <v>461</v>
      </c>
      <c r="B287" s="92"/>
      <c r="C287" s="93" t="s">
        <v>462</v>
      </c>
      <c r="D287" s="66">
        <f>D288</f>
        <v>5487</v>
      </c>
      <c r="E287" s="66">
        <f>E288</f>
        <v>851.3</v>
      </c>
      <c r="F287" s="66">
        <f>F288</f>
        <v>851.3</v>
      </c>
      <c r="G287" s="65">
        <f aca="true" t="shared" si="23" ref="G287:G296">F287/E287*100</f>
        <v>100</v>
      </c>
      <c r="H287" s="66">
        <f t="shared" si="21"/>
        <v>0</v>
      </c>
    </row>
    <row r="288" spans="1:8" ht="47.25">
      <c r="A288" s="91" t="s">
        <v>463</v>
      </c>
      <c r="B288" s="92"/>
      <c r="C288" s="93" t="s">
        <v>464</v>
      </c>
      <c r="D288" s="66">
        <f>D289+D294</f>
        <v>5487</v>
      </c>
      <c r="E288" s="66">
        <f>E289+E294</f>
        <v>851.3</v>
      </c>
      <c r="F288" s="66">
        <f>F289+F294</f>
        <v>851.3</v>
      </c>
      <c r="G288" s="65">
        <f t="shared" si="23"/>
        <v>100</v>
      </c>
      <c r="H288" s="66">
        <f t="shared" si="21"/>
        <v>0</v>
      </c>
    </row>
    <row r="289" spans="1:8" ht="47.25">
      <c r="A289" s="91" t="s">
        <v>465</v>
      </c>
      <c r="B289" s="92"/>
      <c r="C289" s="93" t="s">
        <v>118</v>
      </c>
      <c r="D289" s="66">
        <f>D290</f>
        <v>4125.1</v>
      </c>
      <c r="E289" s="66">
        <f>E290</f>
        <v>844.8</v>
      </c>
      <c r="F289" s="66">
        <f>F290</f>
        <v>844.8</v>
      </c>
      <c r="G289" s="65">
        <f t="shared" si="23"/>
        <v>100</v>
      </c>
      <c r="H289" s="66">
        <f t="shared" si="21"/>
        <v>0</v>
      </c>
    </row>
    <row r="290" spans="1:8" ht="15.75">
      <c r="A290" s="91" t="s">
        <v>466</v>
      </c>
      <c r="B290" s="92"/>
      <c r="C290" s="93" t="s">
        <v>8</v>
      </c>
      <c r="D290" s="66">
        <f>D291+D292+D293</f>
        <v>4125.1</v>
      </c>
      <c r="E290" s="66">
        <f>E291+E292+E293</f>
        <v>844.8</v>
      </c>
      <c r="F290" s="66">
        <f>F291+F292+F293</f>
        <v>844.8</v>
      </c>
      <c r="G290" s="65">
        <f t="shared" si="23"/>
        <v>100</v>
      </c>
      <c r="H290" s="66">
        <f t="shared" si="21"/>
        <v>0</v>
      </c>
    </row>
    <row r="291" spans="1:8" ht="94.5">
      <c r="A291" s="91" t="s">
        <v>466</v>
      </c>
      <c r="B291" s="91" t="s">
        <v>0</v>
      </c>
      <c r="C291" s="95" t="s">
        <v>40</v>
      </c>
      <c r="D291" s="66">
        <f>'[2]приложение 3'!G768</f>
        <v>3024.8</v>
      </c>
      <c r="E291" s="66">
        <f>'[2]приложение 3'!H768</f>
        <v>706</v>
      </c>
      <c r="F291" s="66">
        <f>'[2]приложение 3'!I768</f>
        <v>706</v>
      </c>
      <c r="G291" s="65">
        <f t="shared" si="23"/>
        <v>100</v>
      </c>
      <c r="H291" s="66">
        <f t="shared" si="21"/>
        <v>0</v>
      </c>
    </row>
    <row r="292" spans="1:8" ht="47.25">
      <c r="A292" s="91" t="s">
        <v>466</v>
      </c>
      <c r="B292" s="91" t="s">
        <v>1</v>
      </c>
      <c r="C292" s="95" t="s">
        <v>41</v>
      </c>
      <c r="D292" s="66">
        <f>'[2]приложение 3'!G769</f>
        <v>1098.5</v>
      </c>
      <c r="E292" s="66">
        <f>'[2]приложение 3'!H769</f>
        <v>138.5</v>
      </c>
      <c r="F292" s="66">
        <f>'[2]приложение 3'!I769</f>
        <v>138.5</v>
      </c>
      <c r="G292" s="65">
        <f t="shared" si="23"/>
        <v>100</v>
      </c>
      <c r="H292" s="66">
        <f t="shared" si="21"/>
        <v>0</v>
      </c>
    </row>
    <row r="293" spans="1:8" ht="15.75">
      <c r="A293" s="91" t="s">
        <v>466</v>
      </c>
      <c r="B293" s="91" t="s">
        <v>6</v>
      </c>
      <c r="C293" s="95" t="s">
        <v>7</v>
      </c>
      <c r="D293" s="66">
        <f>'[2]приложение 3'!G770</f>
        <v>1.8</v>
      </c>
      <c r="E293" s="66">
        <f>'[2]приложение 3'!H770</f>
        <v>0.3</v>
      </c>
      <c r="F293" s="66">
        <f>'[2]приложение 3'!I770</f>
        <v>0.3</v>
      </c>
      <c r="G293" s="65">
        <f t="shared" si="23"/>
        <v>100</v>
      </c>
      <c r="H293" s="66">
        <f t="shared" si="21"/>
        <v>0</v>
      </c>
    </row>
    <row r="294" spans="1:8" ht="52.5" customHeight="1">
      <c r="A294" s="91" t="s">
        <v>467</v>
      </c>
      <c r="B294" s="92"/>
      <c r="C294" s="93" t="s">
        <v>468</v>
      </c>
      <c r="D294" s="66">
        <f>D295+D297</f>
        <v>1361.9</v>
      </c>
      <c r="E294" s="66">
        <f>E295+E297</f>
        <v>6.5</v>
      </c>
      <c r="F294" s="66">
        <f>F295+F297</f>
        <v>6.5</v>
      </c>
      <c r="G294" s="65">
        <f t="shared" si="23"/>
        <v>100</v>
      </c>
      <c r="H294" s="66">
        <f t="shared" si="21"/>
        <v>0</v>
      </c>
    </row>
    <row r="295" spans="1:8" ht="15.75">
      <c r="A295" s="91" t="s">
        <v>469</v>
      </c>
      <c r="B295" s="92"/>
      <c r="C295" s="93" t="s">
        <v>447</v>
      </c>
      <c r="D295" s="66">
        <f>D296</f>
        <v>180</v>
      </c>
      <c r="E295" s="66">
        <f>E296</f>
        <v>6.5</v>
      </c>
      <c r="F295" s="66">
        <f>F296</f>
        <v>6.5</v>
      </c>
      <c r="G295" s="65">
        <f t="shared" si="23"/>
        <v>100</v>
      </c>
      <c r="H295" s="66">
        <f t="shared" si="21"/>
        <v>0</v>
      </c>
    </row>
    <row r="296" spans="1:8" ht="47.25">
      <c r="A296" s="91" t="s">
        <v>469</v>
      </c>
      <c r="B296" s="91" t="s">
        <v>1</v>
      </c>
      <c r="C296" s="95" t="s">
        <v>41</v>
      </c>
      <c r="D296" s="66">
        <f>'[2]приложение 3'!G773</f>
        <v>180</v>
      </c>
      <c r="E296" s="66">
        <f>'[2]приложение 3'!H773</f>
        <v>6.5</v>
      </c>
      <c r="F296" s="66">
        <f>'[2]приложение 3'!I773</f>
        <v>6.5</v>
      </c>
      <c r="G296" s="65">
        <f t="shared" si="23"/>
        <v>100</v>
      </c>
      <c r="H296" s="66">
        <f t="shared" si="21"/>
        <v>0</v>
      </c>
    </row>
    <row r="297" spans="1:8" ht="15.75">
      <c r="A297" s="91" t="s">
        <v>470</v>
      </c>
      <c r="B297" s="92"/>
      <c r="C297" s="93" t="s">
        <v>471</v>
      </c>
      <c r="D297" s="66">
        <f>D298</f>
        <v>1181.9</v>
      </c>
      <c r="E297" s="66">
        <f>E298</f>
        <v>0</v>
      </c>
      <c r="F297" s="66">
        <f>F298</f>
        <v>0</v>
      </c>
      <c r="G297" s="65">
        <v>0</v>
      </c>
      <c r="H297" s="66">
        <f t="shared" si="21"/>
        <v>0</v>
      </c>
    </row>
    <row r="298" spans="1:8" ht="47.25">
      <c r="A298" s="91" t="s">
        <v>470</v>
      </c>
      <c r="B298" s="91" t="s">
        <v>1</v>
      </c>
      <c r="C298" s="95" t="s">
        <v>41</v>
      </c>
      <c r="D298" s="66">
        <f>'[2]приложение 3'!G775</f>
        <v>1181.9</v>
      </c>
      <c r="E298" s="66">
        <f>'[2]приложение 3'!H775</f>
        <v>0</v>
      </c>
      <c r="F298" s="66">
        <f>'[2]приложение 3'!I775</f>
        <v>0</v>
      </c>
      <c r="G298" s="65">
        <v>0</v>
      </c>
      <c r="H298" s="66">
        <f t="shared" si="21"/>
        <v>0</v>
      </c>
    </row>
    <row r="299" spans="1:8" ht="47.25">
      <c r="A299" s="91" t="s">
        <v>192</v>
      </c>
      <c r="B299" s="92"/>
      <c r="C299" s="93" t="s">
        <v>472</v>
      </c>
      <c r="D299" s="66">
        <f>D300+D318</f>
        <v>223917.90000000002</v>
      </c>
      <c r="E299" s="66">
        <f>E300+E318</f>
        <v>121.7</v>
      </c>
      <c r="F299" s="66">
        <f>F300+F318</f>
        <v>121.7</v>
      </c>
      <c r="G299" s="65">
        <f>F299/E299*100</f>
        <v>100</v>
      </c>
      <c r="H299" s="66">
        <f t="shared" si="21"/>
        <v>0</v>
      </c>
    </row>
    <row r="300" spans="1:8" ht="47.25">
      <c r="A300" s="91" t="s">
        <v>193</v>
      </c>
      <c r="B300" s="92"/>
      <c r="C300" s="93" t="s">
        <v>473</v>
      </c>
      <c r="D300" s="66">
        <f>D301+D303+D305+D307+D309+D311+D313+D316</f>
        <v>207987.50000000003</v>
      </c>
      <c r="E300" s="66">
        <f>E301+E303+E305+E307+E309+E311+E313+E316</f>
        <v>121.7</v>
      </c>
      <c r="F300" s="66">
        <f>F301+F303+F305+F307+F309+F311+F313+F316</f>
        <v>121.7</v>
      </c>
      <c r="G300" s="65">
        <f>F300/E300*100</f>
        <v>100</v>
      </c>
      <c r="H300" s="66">
        <f t="shared" si="21"/>
        <v>0</v>
      </c>
    </row>
    <row r="301" spans="1:8" ht="47.25">
      <c r="A301" s="91" t="s">
        <v>474</v>
      </c>
      <c r="B301" s="92"/>
      <c r="C301" s="93" t="s">
        <v>475</v>
      </c>
      <c r="D301" s="66">
        <f>D302</f>
        <v>100</v>
      </c>
      <c r="E301" s="66">
        <f>E302</f>
        <v>0</v>
      </c>
      <c r="F301" s="66">
        <f>F302</f>
        <v>0</v>
      </c>
      <c r="G301" s="65">
        <v>0</v>
      </c>
      <c r="H301" s="66">
        <f t="shared" si="21"/>
        <v>0</v>
      </c>
    </row>
    <row r="302" spans="1:8" ht="47.25">
      <c r="A302" s="91" t="s">
        <v>474</v>
      </c>
      <c r="B302" s="91" t="s">
        <v>1</v>
      </c>
      <c r="C302" s="95" t="s">
        <v>41</v>
      </c>
      <c r="D302" s="66">
        <f>'[2]приложение 3'!G891</f>
        <v>100</v>
      </c>
      <c r="E302" s="66">
        <f>'[2]приложение 3'!H891</f>
        <v>0</v>
      </c>
      <c r="F302" s="66">
        <f>'[2]приложение 3'!I891</f>
        <v>0</v>
      </c>
      <c r="G302" s="65">
        <v>0</v>
      </c>
      <c r="H302" s="66">
        <f t="shared" si="21"/>
        <v>0</v>
      </c>
    </row>
    <row r="303" spans="1:8" ht="47.25">
      <c r="A303" s="91" t="s">
        <v>476</v>
      </c>
      <c r="B303" s="92"/>
      <c r="C303" s="93" t="s">
        <v>477</v>
      </c>
      <c r="D303" s="66">
        <f>D304</f>
        <v>400</v>
      </c>
      <c r="E303" s="66">
        <f>E304</f>
        <v>0</v>
      </c>
      <c r="F303" s="66">
        <f>F304</f>
        <v>0</v>
      </c>
      <c r="G303" s="65">
        <v>0</v>
      </c>
      <c r="H303" s="66">
        <f t="shared" si="21"/>
        <v>0</v>
      </c>
    </row>
    <row r="304" spans="1:8" ht="30" customHeight="1">
      <c r="A304" s="91" t="s">
        <v>476</v>
      </c>
      <c r="B304" s="91" t="s">
        <v>1</v>
      </c>
      <c r="C304" s="95" t="s">
        <v>41</v>
      </c>
      <c r="D304" s="64">
        <f>'[2]приложение 3'!G893</f>
        <v>400</v>
      </c>
      <c r="E304" s="64">
        <f>'[2]приложение 3'!H893</f>
        <v>0</v>
      </c>
      <c r="F304" s="64">
        <f>'[2]приложение 3'!I893</f>
        <v>0</v>
      </c>
      <c r="G304" s="65">
        <v>0</v>
      </c>
      <c r="H304" s="66">
        <f t="shared" si="21"/>
        <v>0</v>
      </c>
    </row>
    <row r="305" spans="1:8" ht="30" customHeight="1">
      <c r="A305" s="104" t="s">
        <v>478</v>
      </c>
      <c r="B305" s="104"/>
      <c r="C305" s="105" t="s">
        <v>479</v>
      </c>
      <c r="D305" s="64">
        <f>D306</f>
        <v>450</v>
      </c>
      <c r="E305" s="64">
        <f>E306</f>
        <v>121.7</v>
      </c>
      <c r="F305" s="64">
        <f>F306</f>
        <v>121.7</v>
      </c>
      <c r="G305" s="65">
        <f>F305/E305*100</f>
        <v>100</v>
      </c>
      <c r="H305" s="66">
        <f t="shared" si="21"/>
        <v>0</v>
      </c>
    </row>
    <row r="306" spans="1:8" ht="30" customHeight="1">
      <c r="A306" s="104" t="s">
        <v>478</v>
      </c>
      <c r="B306" s="104" t="s">
        <v>1</v>
      </c>
      <c r="C306" s="106" t="s">
        <v>41</v>
      </c>
      <c r="D306" s="64">
        <f>'[2]приложение 3'!G895</f>
        <v>450</v>
      </c>
      <c r="E306" s="64">
        <f>'[2]приложение 3'!H895</f>
        <v>121.7</v>
      </c>
      <c r="F306" s="64">
        <f>'[2]приложение 3'!I895</f>
        <v>121.7</v>
      </c>
      <c r="G306" s="65">
        <f>F306/E306*100</f>
        <v>100</v>
      </c>
      <c r="H306" s="66">
        <f t="shared" si="21"/>
        <v>0</v>
      </c>
    </row>
    <row r="307" spans="1:8" ht="30" customHeight="1">
      <c r="A307" s="104" t="s">
        <v>480</v>
      </c>
      <c r="B307" s="104"/>
      <c r="C307" s="109" t="s">
        <v>481</v>
      </c>
      <c r="D307" s="64">
        <f>D308</f>
        <v>2611</v>
      </c>
      <c r="E307" s="64">
        <f>E308</f>
        <v>0</v>
      </c>
      <c r="F307" s="64">
        <f>F308</f>
        <v>0</v>
      </c>
      <c r="G307" s="65">
        <v>0</v>
      </c>
      <c r="H307" s="66">
        <f t="shared" si="21"/>
        <v>0</v>
      </c>
    </row>
    <row r="308" spans="1:8" ht="15.75">
      <c r="A308" s="104" t="s">
        <v>480</v>
      </c>
      <c r="B308" s="104" t="s">
        <v>6</v>
      </c>
      <c r="C308" s="109" t="s">
        <v>7</v>
      </c>
      <c r="D308" s="64">
        <f>'[2]приложение 3'!G897</f>
        <v>2611</v>
      </c>
      <c r="E308" s="64">
        <f>'[2]приложение 3'!H897</f>
        <v>0</v>
      </c>
      <c r="F308" s="64">
        <f>'[2]приложение 3'!I897</f>
        <v>0</v>
      </c>
      <c r="G308" s="65">
        <v>0</v>
      </c>
      <c r="H308" s="66">
        <f t="shared" si="21"/>
        <v>0</v>
      </c>
    </row>
    <row r="309" spans="1:8" ht="15.75">
      <c r="A309" s="104" t="s">
        <v>482</v>
      </c>
      <c r="B309" s="104"/>
      <c r="C309" s="109" t="s">
        <v>483</v>
      </c>
      <c r="D309" s="64">
        <f>D310</f>
        <v>875.6</v>
      </c>
      <c r="E309" s="64">
        <f>E310</f>
        <v>0</v>
      </c>
      <c r="F309" s="64">
        <f>F310</f>
        <v>0</v>
      </c>
      <c r="G309" s="65">
        <v>0</v>
      </c>
      <c r="H309" s="66">
        <f t="shared" si="21"/>
        <v>0</v>
      </c>
    </row>
    <row r="310" spans="1:8" ht="30" customHeight="1">
      <c r="A310" s="104" t="s">
        <v>482</v>
      </c>
      <c r="B310" s="104" t="s">
        <v>1</v>
      </c>
      <c r="C310" s="109" t="s">
        <v>41</v>
      </c>
      <c r="D310" s="64">
        <f>'[2]приложение 3'!G899</f>
        <v>875.6</v>
      </c>
      <c r="E310" s="64">
        <f>'[2]приложение 3'!H899</f>
        <v>0</v>
      </c>
      <c r="F310" s="64">
        <f>'[2]приложение 3'!I899</f>
        <v>0</v>
      </c>
      <c r="G310" s="65">
        <v>0</v>
      </c>
      <c r="H310" s="66">
        <f t="shared" si="21"/>
        <v>0</v>
      </c>
    </row>
    <row r="311" spans="1:8" ht="30" customHeight="1">
      <c r="A311" s="29" t="s">
        <v>484</v>
      </c>
      <c r="B311" s="29"/>
      <c r="C311" s="100" t="s">
        <v>485</v>
      </c>
      <c r="D311" s="64">
        <f>D312</f>
        <v>178960.7</v>
      </c>
      <c r="E311" s="64">
        <f>E312</f>
        <v>0</v>
      </c>
      <c r="F311" s="64">
        <f>F312</f>
        <v>0</v>
      </c>
      <c r="G311" s="65">
        <v>0</v>
      </c>
      <c r="H311" s="66">
        <f t="shared" si="21"/>
        <v>0</v>
      </c>
    </row>
    <row r="312" spans="1:8" ht="30" customHeight="1">
      <c r="A312" s="29" t="s">
        <v>484</v>
      </c>
      <c r="B312" s="29" t="s">
        <v>396</v>
      </c>
      <c r="C312" s="100" t="s">
        <v>188</v>
      </c>
      <c r="D312" s="64">
        <f>'[2]приложение 3'!G901</f>
        <v>178960.7</v>
      </c>
      <c r="E312" s="64">
        <f>'[2]приложение 3'!H901</f>
        <v>0</v>
      </c>
      <c r="F312" s="64">
        <f>'[2]приложение 3'!I901</f>
        <v>0</v>
      </c>
      <c r="G312" s="65">
        <v>0</v>
      </c>
      <c r="H312" s="66">
        <f t="shared" si="21"/>
        <v>0</v>
      </c>
    </row>
    <row r="313" spans="1:8" ht="30" customHeight="1">
      <c r="A313" s="104" t="s">
        <v>486</v>
      </c>
      <c r="B313" s="104"/>
      <c r="C313" s="109" t="s">
        <v>487</v>
      </c>
      <c r="D313" s="64">
        <f>D314+D315</f>
        <v>18558.6</v>
      </c>
      <c r="E313" s="64">
        <f>E314+E315</f>
        <v>0</v>
      </c>
      <c r="F313" s="64">
        <f>F314+F315</f>
        <v>0</v>
      </c>
      <c r="G313" s="65">
        <v>0</v>
      </c>
      <c r="H313" s="66">
        <f t="shared" si="21"/>
        <v>0</v>
      </c>
    </row>
    <row r="314" spans="1:8" ht="30" customHeight="1">
      <c r="A314" s="104" t="s">
        <v>486</v>
      </c>
      <c r="B314" s="104" t="s">
        <v>1</v>
      </c>
      <c r="C314" s="109" t="s">
        <v>41</v>
      </c>
      <c r="D314" s="64">
        <f>'[2]приложение 3'!G903</f>
        <v>18498.6</v>
      </c>
      <c r="E314" s="64">
        <f>'[2]приложение 3'!H903</f>
        <v>0</v>
      </c>
      <c r="F314" s="64">
        <f>'[2]приложение 3'!I903</f>
        <v>0</v>
      </c>
      <c r="G314" s="65">
        <v>0</v>
      </c>
      <c r="H314" s="66">
        <f t="shared" si="21"/>
        <v>0</v>
      </c>
    </row>
    <row r="315" spans="1:8" ht="15.75">
      <c r="A315" s="104" t="s">
        <v>486</v>
      </c>
      <c r="B315" s="104" t="s">
        <v>6</v>
      </c>
      <c r="C315" s="109" t="s">
        <v>7</v>
      </c>
      <c r="D315" s="64">
        <f>'[2]приложение 3'!G904</f>
        <v>60</v>
      </c>
      <c r="E315" s="64">
        <f>'[2]приложение 3'!H904</f>
        <v>0</v>
      </c>
      <c r="F315" s="64">
        <f>'[2]приложение 3'!I904</f>
        <v>0</v>
      </c>
      <c r="G315" s="65">
        <v>0</v>
      </c>
      <c r="H315" s="66">
        <f t="shared" si="21"/>
        <v>0</v>
      </c>
    </row>
    <row r="316" spans="1:8" ht="63">
      <c r="A316" s="91" t="s">
        <v>488</v>
      </c>
      <c r="B316" s="92"/>
      <c r="C316" s="93" t="s">
        <v>489</v>
      </c>
      <c r="D316" s="66">
        <f>D317</f>
        <v>6031.6</v>
      </c>
      <c r="E316" s="66">
        <f>E317</f>
        <v>0</v>
      </c>
      <c r="F316" s="66">
        <f>F317</f>
        <v>0</v>
      </c>
      <c r="G316" s="65">
        <v>0</v>
      </c>
      <c r="H316" s="66">
        <f t="shared" si="21"/>
        <v>0</v>
      </c>
    </row>
    <row r="317" spans="1:8" ht="47.25">
      <c r="A317" s="91" t="s">
        <v>488</v>
      </c>
      <c r="B317" s="91" t="s">
        <v>1</v>
      </c>
      <c r="C317" s="95" t="s">
        <v>41</v>
      </c>
      <c r="D317" s="66">
        <f>'[2]приложение 3'!G906</f>
        <v>6031.6</v>
      </c>
      <c r="E317" s="66">
        <f>'[2]приложение 3'!H906</f>
        <v>0</v>
      </c>
      <c r="F317" s="66">
        <f>'[2]приложение 3'!I906</f>
        <v>0</v>
      </c>
      <c r="G317" s="65">
        <v>0</v>
      </c>
      <c r="H317" s="66">
        <f t="shared" si="21"/>
        <v>0</v>
      </c>
    </row>
    <row r="318" spans="1:8" ht="63">
      <c r="A318" s="91" t="s">
        <v>490</v>
      </c>
      <c r="B318" s="92"/>
      <c r="C318" s="93" t="s">
        <v>491</v>
      </c>
      <c r="D318" s="66">
        <f aca="true" t="shared" si="24" ref="D318:F319">D319</f>
        <v>15930.4</v>
      </c>
      <c r="E318" s="66">
        <f t="shared" si="24"/>
        <v>0</v>
      </c>
      <c r="F318" s="66">
        <f t="shared" si="24"/>
        <v>0</v>
      </c>
      <c r="G318" s="65">
        <v>0</v>
      </c>
      <c r="H318" s="66">
        <f t="shared" si="21"/>
        <v>0</v>
      </c>
    </row>
    <row r="319" spans="1:8" ht="47.25">
      <c r="A319" s="91" t="s">
        <v>492</v>
      </c>
      <c r="B319" s="92"/>
      <c r="C319" s="93" t="s">
        <v>278</v>
      </c>
      <c r="D319" s="66">
        <f t="shared" si="24"/>
        <v>15930.4</v>
      </c>
      <c r="E319" s="66">
        <f t="shared" si="24"/>
        <v>0</v>
      </c>
      <c r="F319" s="66">
        <f t="shared" si="24"/>
        <v>0</v>
      </c>
      <c r="G319" s="65">
        <v>0</v>
      </c>
      <c r="H319" s="66">
        <f t="shared" si="21"/>
        <v>0</v>
      </c>
    </row>
    <row r="320" spans="1:8" ht="47.25">
      <c r="A320" s="91" t="s">
        <v>492</v>
      </c>
      <c r="B320" s="91" t="s">
        <v>1</v>
      </c>
      <c r="C320" s="95" t="s">
        <v>41</v>
      </c>
      <c r="D320" s="66">
        <f>'[2]приложение 3'!G909</f>
        <v>15930.4</v>
      </c>
      <c r="E320" s="66">
        <f>'[2]приложение 3'!H909</f>
        <v>0</v>
      </c>
      <c r="F320" s="66">
        <f>'[2]приложение 3'!I909</f>
        <v>0</v>
      </c>
      <c r="G320" s="65">
        <v>0</v>
      </c>
      <c r="H320" s="66">
        <f t="shared" si="21"/>
        <v>0</v>
      </c>
    </row>
    <row r="321" spans="1:8" ht="47.25">
      <c r="A321" s="91" t="s">
        <v>157</v>
      </c>
      <c r="B321" s="92"/>
      <c r="C321" s="93" t="s">
        <v>493</v>
      </c>
      <c r="D321" s="66">
        <f>D322</f>
        <v>13223.6</v>
      </c>
      <c r="E321" s="66">
        <f>E322</f>
        <v>1781</v>
      </c>
      <c r="F321" s="66">
        <f>F322</f>
        <v>0</v>
      </c>
      <c r="G321" s="65">
        <f>F321/E321*100</f>
        <v>0</v>
      </c>
      <c r="H321" s="66">
        <f t="shared" si="21"/>
        <v>-1781</v>
      </c>
    </row>
    <row r="322" spans="1:8" ht="47.25">
      <c r="A322" s="91" t="s">
        <v>494</v>
      </c>
      <c r="B322" s="92"/>
      <c r="C322" s="93" t="s">
        <v>495</v>
      </c>
      <c r="D322" s="66">
        <f>D323+D330+D333</f>
        <v>13223.6</v>
      </c>
      <c r="E322" s="66">
        <f>E323+E330+E333</f>
        <v>1781</v>
      </c>
      <c r="F322" s="66">
        <f>F323+F330+F333</f>
        <v>0</v>
      </c>
      <c r="G322" s="65">
        <f>F322/E322*100</f>
        <v>0</v>
      </c>
      <c r="H322" s="66">
        <f t="shared" si="21"/>
        <v>-1781</v>
      </c>
    </row>
    <row r="323" spans="1:8" ht="63">
      <c r="A323" s="91" t="s">
        <v>496</v>
      </c>
      <c r="B323" s="92"/>
      <c r="C323" s="93" t="s">
        <v>497</v>
      </c>
      <c r="D323" s="66">
        <f>D324+D326+D328</f>
        <v>4630.200000000001</v>
      </c>
      <c r="E323" s="66">
        <f>E324+E326+E328</f>
        <v>1781</v>
      </c>
      <c r="F323" s="66">
        <f>F324+F326+F328</f>
        <v>0</v>
      </c>
      <c r="G323" s="65">
        <f>F323/E323*100</f>
        <v>0</v>
      </c>
      <c r="H323" s="66">
        <f t="shared" si="21"/>
        <v>-1781</v>
      </c>
    </row>
    <row r="324" spans="1:8" ht="63">
      <c r="A324" s="91" t="s">
        <v>498</v>
      </c>
      <c r="B324" s="92"/>
      <c r="C324" s="93" t="s">
        <v>499</v>
      </c>
      <c r="D324" s="66">
        <f>D325</f>
        <v>0</v>
      </c>
      <c r="E324" s="66">
        <f>E325</f>
        <v>0</v>
      </c>
      <c r="F324" s="66">
        <f>F325</f>
        <v>0</v>
      </c>
      <c r="G324" s="65">
        <v>0</v>
      </c>
      <c r="H324" s="66">
        <f t="shared" si="21"/>
        <v>0</v>
      </c>
    </row>
    <row r="325" spans="1:8" ht="47.25">
      <c r="A325" s="91" t="s">
        <v>498</v>
      </c>
      <c r="B325" s="91" t="s">
        <v>396</v>
      </c>
      <c r="C325" s="95" t="s">
        <v>188</v>
      </c>
      <c r="D325" s="66">
        <v>0</v>
      </c>
      <c r="E325" s="66">
        <v>0</v>
      </c>
      <c r="F325" s="66">
        <v>0</v>
      </c>
      <c r="G325" s="65">
        <v>0</v>
      </c>
      <c r="H325" s="66">
        <f t="shared" si="21"/>
        <v>0</v>
      </c>
    </row>
    <row r="326" spans="1:8" ht="47.25">
      <c r="A326" s="29" t="s">
        <v>500</v>
      </c>
      <c r="B326" s="29"/>
      <c r="C326" s="100" t="s">
        <v>501</v>
      </c>
      <c r="D326" s="66">
        <f>D327</f>
        <v>1556.4</v>
      </c>
      <c r="E326" s="66">
        <f>E327</f>
        <v>0</v>
      </c>
      <c r="F326" s="66">
        <f>F327</f>
        <v>0</v>
      </c>
      <c r="G326" s="65">
        <v>0</v>
      </c>
      <c r="H326" s="66">
        <f t="shared" si="21"/>
        <v>0</v>
      </c>
    </row>
    <row r="327" spans="1:8" ht="47.25">
      <c r="A327" s="29" t="s">
        <v>500</v>
      </c>
      <c r="B327" s="29" t="s">
        <v>396</v>
      </c>
      <c r="C327" s="100" t="s">
        <v>188</v>
      </c>
      <c r="D327" s="66">
        <f>'[2]приложение 3'!G876</f>
        <v>1556.4</v>
      </c>
      <c r="E327" s="66">
        <f>'[2]приложение 3'!H876</f>
        <v>0</v>
      </c>
      <c r="F327" s="66">
        <f>'[2]приложение 3'!I876</f>
        <v>0</v>
      </c>
      <c r="G327" s="65">
        <v>0</v>
      </c>
      <c r="H327" s="66">
        <f t="shared" si="21"/>
        <v>0</v>
      </c>
    </row>
    <row r="328" spans="1:8" ht="47.25">
      <c r="A328" s="36" t="s">
        <v>502</v>
      </c>
      <c r="B328" s="99"/>
      <c r="C328" s="110" t="s">
        <v>503</v>
      </c>
      <c r="D328" s="66">
        <f>D329</f>
        <v>3073.8</v>
      </c>
      <c r="E328" s="66">
        <f>E329</f>
        <v>1781</v>
      </c>
      <c r="F328" s="66">
        <f>F329</f>
        <v>0</v>
      </c>
      <c r="G328" s="65">
        <f>F328/E328*100</f>
        <v>0</v>
      </c>
      <c r="H328" s="66">
        <f t="shared" si="21"/>
        <v>-1781</v>
      </c>
    </row>
    <row r="329" spans="1:8" ht="47.25">
      <c r="A329" s="99" t="s">
        <v>502</v>
      </c>
      <c r="B329" s="99" t="s">
        <v>396</v>
      </c>
      <c r="C329" s="111" t="s">
        <v>188</v>
      </c>
      <c r="D329" s="66">
        <f>'[2]приложение 3'!G878</f>
        <v>3073.8</v>
      </c>
      <c r="E329" s="66">
        <f>'[2]приложение 3'!H878</f>
        <v>1781</v>
      </c>
      <c r="F329" s="66">
        <f>'[2]приложение 3'!I878</f>
        <v>0</v>
      </c>
      <c r="G329" s="65">
        <f>F329/E329*100</f>
        <v>0</v>
      </c>
      <c r="H329" s="66">
        <f t="shared" si="21"/>
        <v>-1781</v>
      </c>
    </row>
    <row r="330" spans="1:8" ht="47.25">
      <c r="A330" s="91" t="s">
        <v>504</v>
      </c>
      <c r="B330" s="92"/>
      <c r="C330" s="93" t="s">
        <v>505</v>
      </c>
      <c r="D330" s="66">
        <f aca="true" t="shared" si="25" ref="D330:F331">D331</f>
        <v>376.5</v>
      </c>
      <c r="E330" s="66">
        <f t="shared" si="25"/>
        <v>0</v>
      </c>
      <c r="F330" s="66">
        <f t="shared" si="25"/>
        <v>0</v>
      </c>
      <c r="G330" s="65">
        <v>0</v>
      </c>
      <c r="H330" s="66">
        <f t="shared" si="21"/>
        <v>0</v>
      </c>
    </row>
    <row r="331" spans="1:8" ht="15.75">
      <c r="A331" s="91" t="s">
        <v>506</v>
      </c>
      <c r="B331" s="92"/>
      <c r="C331" s="93" t="s">
        <v>507</v>
      </c>
      <c r="D331" s="66">
        <f t="shared" si="25"/>
        <v>376.5</v>
      </c>
      <c r="E331" s="66">
        <f t="shared" si="25"/>
        <v>0</v>
      </c>
      <c r="F331" s="66">
        <f t="shared" si="25"/>
        <v>0</v>
      </c>
      <c r="G331" s="65">
        <v>0</v>
      </c>
      <c r="H331" s="66">
        <f t="shared" si="21"/>
        <v>0</v>
      </c>
    </row>
    <row r="332" spans="1:8" ht="47.25">
      <c r="A332" s="91" t="s">
        <v>506</v>
      </c>
      <c r="B332" s="91" t="s">
        <v>1</v>
      </c>
      <c r="C332" s="95" t="s">
        <v>41</v>
      </c>
      <c r="D332" s="66">
        <f>'[2]приложение 3'!G881</f>
        <v>376.5</v>
      </c>
      <c r="E332" s="66">
        <f>'[2]приложение 3'!H881</f>
        <v>0</v>
      </c>
      <c r="F332" s="66">
        <f>'[2]приложение 3'!I881</f>
        <v>0</v>
      </c>
      <c r="G332" s="65">
        <v>0</v>
      </c>
      <c r="H332" s="66">
        <f t="shared" si="21"/>
        <v>0</v>
      </c>
    </row>
    <row r="333" spans="1:8" ht="126">
      <c r="A333" s="91" t="s">
        <v>508</v>
      </c>
      <c r="B333" s="92"/>
      <c r="C333" s="93" t="s">
        <v>509</v>
      </c>
      <c r="D333" s="66">
        <f>D334+D336</f>
        <v>8216.9</v>
      </c>
      <c r="E333" s="66">
        <f>E334+E336</f>
        <v>0</v>
      </c>
      <c r="F333" s="66">
        <f>F334+F336</f>
        <v>0</v>
      </c>
      <c r="G333" s="65">
        <v>0</v>
      </c>
      <c r="H333" s="66">
        <f t="shared" si="21"/>
        <v>0</v>
      </c>
    </row>
    <row r="334" spans="1:8" ht="33.75" customHeight="1">
      <c r="A334" s="91" t="s">
        <v>510</v>
      </c>
      <c r="B334" s="92"/>
      <c r="C334" s="93" t="s">
        <v>511</v>
      </c>
      <c r="D334" s="66">
        <f>D335</f>
        <v>7806.1</v>
      </c>
      <c r="E334" s="66">
        <f>E335</f>
        <v>0</v>
      </c>
      <c r="F334" s="66">
        <f>F335</f>
        <v>0</v>
      </c>
      <c r="G334" s="65">
        <v>0</v>
      </c>
      <c r="H334" s="66">
        <f t="shared" si="21"/>
        <v>0</v>
      </c>
    </row>
    <row r="335" spans="1:8" ht="47.25">
      <c r="A335" s="91" t="s">
        <v>510</v>
      </c>
      <c r="B335" s="91" t="s">
        <v>396</v>
      </c>
      <c r="C335" s="95" t="s">
        <v>188</v>
      </c>
      <c r="D335" s="66">
        <f>'[2]приложение 3'!G884</f>
        <v>7806.1</v>
      </c>
      <c r="E335" s="66">
        <f>'[2]приложение 3'!H884</f>
        <v>0</v>
      </c>
      <c r="F335" s="66">
        <f>'[2]приложение 3'!I884</f>
        <v>0</v>
      </c>
      <c r="G335" s="65">
        <v>0</v>
      </c>
      <c r="H335" s="66">
        <f t="shared" si="21"/>
        <v>0</v>
      </c>
    </row>
    <row r="336" spans="1:8" ht="47.25">
      <c r="A336" s="91" t="s">
        <v>512</v>
      </c>
      <c r="B336" s="92"/>
      <c r="C336" s="93" t="s">
        <v>513</v>
      </c>
      <c r="D336" s="66">
        <f>D337</f>
        <v>410.8</v>
      </c>
      <c r="E336" s="66">
        <f>E337</f>
        <v>0</v>
      </c>
      <c r="F336" s="66">
        <f>F337</f>
        <v>0</v>
      </c>
      <c r="G336" s="65">
        <v>0</v>
      </c>
      <c r="H336" s="66">
        <f t="shared" si="21"/>
        <v>0</v>
      </c>
    </row>
    <row r="337" spans="1:8" ht="47.25">
      <c r="A337" s="91" t="s">
        <v>512</v>
      </c>
      <c r="B337" s="91" t="s">
        <v>396</v>
      </c>
      <c r="C337" s="95" t="s">
        <v>188</v>
      </c>
      <c r="D337" s="66">
        <f>'[2]приложение 3'!G886</f>
        <v>410.8</v>
      </c>
      <c r="E337" s="66">
        <f>'[2]приложение 3'!H886</f>
        <v>0</v>
      </c>
      <c r="F337" s="66">
        <f>'[2]приложение 3'!I886</f>
        <v>0</v>
      </c>
      <c r="G337" s="65">
        <v>0</v>
      </c>
      <c r="H337" s="66">
        <f t="shared" si="21"/>
        <v>0</v>
      </c>
    </row>
    <row r="338" spans="1:8" ht="78.75">
      <c r="A338" s="91" t="s">
        <v>159</v>
      </c>
      <c r="B338" s="92"/>
      <c r="C338" s="93" t="s">
        <v>514</v>
      </c>
      <c r="D338" s="66">
        <f>D339</f>
        <v>39333.1</v>
      </c>
      <c r="E338" s="66">
        <f>E339</f>
        <v>0</v>
      </c>
      <c r="F338" s="66">
        <f>F339</f>
        <v>0</v>
      </c>
      <c r="G338" s="65">
        <v>0</v>
      </c>
      <c r="H338" s="66">
        <f t="shared" si="21"/>
        <v>0</v>
      </c>
    </row>
    <row r="339" spans="1:8" ht="78.75">
      <c r="A339" s="91" t="s">
        <v>225</v>
      </c>
      <c r="B339" s="92"/>
      <c r="C339" s="93" t="s">
        <v>23</v>
      </c>
      <c r="D339" s="66">
        <f>D340+D341+D342</f>
        <v>39333.1</v>
      </c>
      <c r="E339" s="66">
        <f>E340+E341+E342</f>
        <v>0</v>
      </c>
      <c r="F339" s="66">
        <f>F340+F341+F342</f>
        <v>0</v>
      </c>
      <c r="G339" s="65">
        <v>0</v>
      </c>
      <c r="H339" s="66">
        <f t="shared" si="21"/>
        <v>0</v>
      </c>
    </row>
    <row r="340" spans="1:8" ht="47.25">
      <c r="A340" s="91" t="s">
        <v>225</v>
      </c>
      <c r="B340" s="91" t="s">
        <v>1</v>
      </c>
      <c r="C340" s="95" t="s">
        <v>41</v>
      </c>
      <c r="D340" s="66">
        <f>'[2]приложение 3'!G992</f>
        <v>456.8</v>
      </c>
      <c r="E340" s="66">
        <f>'[2]приложение 3'!H992</f>
        <v>0</v>
      </c>
      <c r="F340" s="66">
        <f>'[2]приложение 3'!I992</f>
        <v>0</v>
      </c>
      <c r="G340" s="65">
        <v>0</v>
      </c>
      <c r="H340" s="66">
        <f t="shared" si="21"/>
        <v>0</v>
      </c>
    </row>
    <row r="341" spans="1:8" ht="47.25">
      <c r="A341" s="91" t="s">
        <v>225</v>
      </c>
      <c r="B341" s="91" t="s">
        <v>4</v>
      </c>
      <c r="C341" s="95" t="s">
        <v>13</v>
      </c>
      <c r="D341" s="66">
        <v>24913.5</v>
      </c>
      <c r="E341" s="66">
        <v>0</v>
      </c>
      <c r="F341" s="66">
        <f>'[1]2020'!I192</f>
        <v>0</v>
      </c>
      <c r="G341" s="65">
        <v>0</v>
      </c>
      <c r="H341" s="66">
        <f t="shared" si="21"/>
        <v>0</v>
      </c>
    </row>
    <row r="342" spans="1:8" ht="15.75">
      <c r="A342" s="91" t="s">
        <v>225</v>
      </c>
      <c r="B342" s="91" t="s">
        <v>6</v>
      </c>
      <c r="C342" s="95" t="s">
        <v>7</v>
      </c>
      <c r="D342" s="66">
        <v>13962.8</v>
      </c>
      <c r="E342" s="66">
        <v>0</v>
      </c>
      <c r="F342" s="66">
        <f>F343</f>
        <v>0</v>
      </c>
      <c r="G342" s="65">
        <v>0</v>
      </c>
      <c r="H342" s="66">
        <f t="shared" si="21"/>
        <v>0</v>
      </c>
    </row>
    <row r="343" spans="1:8" ht="47.25">
      <c r="A343" s="91" t="s">
        <v>515</v>
      </c>
      <c r="B343" s="92"/>
      <c r="C343" s="93" t="s">
        <v>516</v>
      </c>
      <c r="D343" s="66">
        <f>D344</f>
        <v>400</v>
      </c>
      <c r="E343" s="66">
        <f>E344</f>
        <v>0</v>
      </c>
      <c r="F343" s="66">
        <f>F344</f>
        <v>0</v>
      </c>
      <c r="G343" s="65">
        <v>0</v>
      </c>
      <c r="H343" s="66">
        <f aca="true" t="shared" si="26" ref="H343:H406">F343-E343</f>
        <v>0</v>
      </c>
    </row>
    <row r="344" spans="1:8" ht="47.25">
      <c r="A344" s="91" t="s">
        <v>517</v>
      </c>
      <c r="B344" s="92"/>
      <c r="C344" s="93" t="s">
        <v>518</v>
      </c>
      <c r="D344" s="66">
        <f>D345</f>
        <v>400</v>
      </c>
      <c r="E344" s="66">
        <f>E345</f>
        <v>0</v>
      </c>
      <c r="F344" s="66">
        <f>F345</f>
        <v>0</v>
      </c>
      <c r="G344" s="65">
        <v>0</v>
      </c>
      <c r="H344" s="66">
        <f t="shared" si="26"/>
        <v>0</v>
      </c>
    </row>
    <row r="345" spans="1:8" ht="78.75">
      <c r="A345" s="91" t="s">
        <v>519</v>
      </c>
      <c r="B345" s="92"/>
      <c r="C345" s="93" t="s">
        <v>520</v>
      </c>
      <c r="D345" s="66">
        <f>D346+D348</f>
        <v>400</v>
      </c>
      <c r="E345" s="66">
        <f>E346+E348</f>
        <v>0</v>
      </c>
      <c r="F345" s="66">
        <f>F346+F348</f>
        <v>0</v>
      </c>
      <c r="G345" s="65">
        <v>0</v>
      </c>
      <c r="H345" s="66">
        <f t="shared" si="26"/>
        <v>0</v>
      </c>
    </row>
    <row r="346" spans="1:8" ht="32.25" customHeight="1">
      <c r="A346" s="91" t="s">
        <v>521</v>
      </c>
      <c r="B346" s="92"/>
      <c r="C346" s="93" t="s">
        <v>522</v>
      </c>
      <c r="D346" s="66">
        <f>D347</f>
        <v>100</v>
      </c>
      <c r="E346" s="66">
        <f>E347</f>
        <v>0</v>
      </c>
      <c r="F346" s="66">
        <f>F347</f>
        <v>0</v>
      </c>
      <c r="G346" s="65">
        <v>0</v>
      </c>
      <c r="H346" s="66">
        <f t="shared" si="26"/>
        <v>0</v>
      </c>
    </row>
    <row r="347" spans="1:8" ht="47.25">
      <c r="A347" s="91" t="s">
        <v>521</v>
      </c>
      <c r="B347" s="91" t="s">
        <v>1</v>
      </c>
      <c r="C347" s="95" t="s">
        <v>41</v>
      </c>
      <c r="D347" s="66">
        <f>'[2]приложение 3'!G867</f>
        <v>100</v>
      </c>
      <c r="E347" s="66">
        <f>'[2]приложение 3'!H867</f>
        <v>0</v>
      </c>
      <c r="F347" s="66">
        <f>'[2]приложение 3'!I867</f>
        <v>0</v>
      </c>
      <c r="G347" s="65">
        <v>0</v>
      </c>
      <c r="H347" s="66">
        <f t="shared" si="26"/>
        <v>0</v>
      </c>
    </row>
    <row r="348" spans="1:8" ht="31.5">
      <c r="A348" s="91" t="s">
        <v>523</v>
      </c>
      <c r="B348" s="92"/>
      <c r="C348" s="93" t="s">
        <v>524</v>
      </c>
      <c r="D348" s="66">
        <f>D349</f>
        <v>300</v>
      </c>
      <c r="E348" s="66">
        <f>E349</f>
        <v>0</v>
      </c>
      <c r="F348" s="66">
        <f>F349</f>
        <v>0</v>
      </c>
      <c r="G348" s="65">
        <v>0</v>
      </c>
      <c r="H348" s="66">
        <f t="shared" si="26"/>
        <v>0</v>
      </c>
    </row>
    <row r="349" spans="1:8" ht="47.25">
      <c r="A349" s="91" t="s">
        <v>523</v>
      </c>
      <c r="B349" s="91" t="s">
        <v>1</v>
      </c>
      <c r="C349" s="95" t="s">
        <v>41</v>
      </c>
      <c r="D349" s="66">
        <f>'[2]приложение 3'!G869</f>
        <v>300</v>
      </c>
      <c r="E349" s="66">
        <f>'[2]приложение 3'!H869</f>
        <v>0</v>
      </c>
      <c r="F349" s="66">
        <f>'[2]приложение 3'!I869</f>
        <v>0</v>
      </c>
      <c r="G349" s="65">
        <v>0</v>
      </c>
      <c r="H349" s="66">
        <f t="shared" si="26"/>
        <v>0</v>
      </c>
    </row>
    <row r="350" spans="1:8" ht="47.25">
      <c r="A350" s="91" t="s">
        <v>525</v>
      </c>
      <c r="B350" s="92"/>
      <c r="C350" s="93" t="s">
        <v>526</v>
      </c>
      <c r="D350" s="66">
        <f>D351+D354+D357+D360</f>
        <v>9882.6</v>
      </c>
      <c r="E350" s="66">
        <f>E351+E354+E357+E360</f>
        <v>0</v>
      </c>
      <c r="F350" s="66">
        <f>F351+F354+F357+F360</f>
        <v>0</v>
      </c>
      <c r="G350" s="65">
        <v>0</v>
      </c>
      <c r="H350" s="66">
        <f t="shared" si="26"/>
        <v>0</v>
      </c>
    </row>
    <row r="351" spans="1:8" ht="63">
      <c r="A351" s="91" t="s">
        <v>527</v>
      </c>
      <c r="B351" s="92"/>
      <c r="C351" s="93" t="s">
        <v>528</v>
      </c>
      <c r="D351" s="66">
        <f aca="true" t="shared" si="27" ref="D351:F352">D352</f>
        <v>990</v>
      </c>
      <c r="E351" s="66">
        <f t="shared" si="27"/>
        <v>0</v>
      </c>
      <c r="F351" s="66">
        <f t="shared" si="27"/>
        <v>0</v>
      </c>
      <c r="G351" s="65">
        <v>0</v>
      </c>
      <c r="H351" s="66">
        <f t="shared" si="26"/>
        <v>0</v>
      </c>
    </row>
    <row r="352" spans="1:8" ht="31.5">
      <c r="A352" s="91" t="s">
        <v>529</v>
      </c>
      <c r="B352" s="92"/>
      <c r="C352" s="93" t="s">
        <v>194</v>
      </c>
      <c r="D352" s="66">
        <f t="shared" si="27"/>
        <v>990</v>
      </c>
      <c r="E352" s="66">
        <f t="shared" si="27"/>
        <v>0</v>
      </c>
      <c r="F352" s="66">
        <f t="shared" si="27"/>
        <v>0</v>
      </c>
      <c r="G352" s="65">
        <v>0</v>
      </c>
      <c r="H352" s="66">
        <f t="shared" si="26"/>
        <v>0</v>
      </c>
    </row>
    <row r="353" spans="1:8" ht="47.25">
      <c r="A353" s="91" t="s">
        <v>529</v>
      </c>
      <c r="B353" s="91" t="s">
        <v>1</v>
      </c>
      <c r="C353" s="95" t="s">
        <v>41</v>
      </c>
      <c r="D353" s="66">
        <f>'[2]приложение 3'!G946</f>
        <v>990</v>
      </c>
      <c r="E353" s="66">
        <f>'[2]приложение 3'!H946</f>
        <v>0</v>
      </c>
      <c r="F353" s="66">
        <f>'[2]приложение 3'!I946</f>
        <v>0</v>
      </c>
      <c r="G353" s="65">
        <v>0</v>
      </c>
      <c r="H353" s="66">
        <f t="shared" si="26"/>
        <v>0</v>
      </c>
    </row>
    <row r="354" spans="1:8" ht="65.25" customHeight="1">
      <c r="A354" s="91" t="s">
        <v>530</v>
      </c>
      <c r="B354" s="92"/>
      <c r="C354" s="93" t="s">
        <v>531</v>
      </c>
      <c r="D354" s="66">
        <f aca="true" t="shared" si="28" ref="D354:F355">D355</f>
        <v>1302.6</v>
      </c>
      <c r="E354" s="66">
        <f t="shared" si="28"/>
        <v>0</v>
      </c>
      <c r="F354" s="66">
        <f t="shared" si="28"/>
        <v>0</v>
      </c>
      <c r="G354" s="65">
        <v>0</v>
      </c>
      <c r="H354" s="66">
        <f t="shared" si="26"/>
        <v>0</v>
      </c>
    </row>
    <row r="355" spans="1:8" ht="31.5">
      <c r="A355" s="91" t="s">
        <v>532</v>
      </c>
      <c r="B355" s="92"/>
      <c r="C355" s="93" t="s">
        <v>194</v>
      </c>
      <c r="D355" s="66">
        <f t="shared" si="28"/>
        <v>1302.6</v>
      </c>
      <c r="E355" s="66">
        <f t="shared" si="28"/>
        <v>0</v>
      </c>
      <c r="F355" s="66">
        <f t="shared" si="28"/>
        <v>0</v>
      </c>
      <c r="G355" s="65">
        <v>0</v>
      </c>
      <c r="H355" s="66">
        <f t="shared" si="26"/>
        <v>0</v>
      </c>
    </row>
    <row r="356" spans="1:8" ht="47.25">
      <c r="A356" s="91" t="s">
        <v>532</v>
      </c>
      <c r="B356" s="91" t="s">
        <v>1</v>
      </c>
      <c r="C356" s="95" t="s">
        <v>41</v>
      </c>
      <c r="D356" s="66">
        <f>'[2]приложение 3'!G949</f>
        <v>1302.6</v>
      </c>
      <c r="E356" s="66">
        <f>'[2]приложение 3'!H949</f>
        <v>0</v>
      </c>
      <c r="F356" s="66">
        <f>'[2]приложение 3'!I949</f>
        <v>0</v>
      </c>
      <c r="G356" s="65">
        <v>0</v>
      </c>
      <c r="H356" s="66">
        <f t="shared" si="26"/>
        <v>0</v>
      </c>
    </row>
    <row r="357" spans="1:8" ht="91.5" customHeight="1">
      <c r="A357" s="91" t="s">
        <v>533</v>
      </c>
      <c r="B357" s="92"/>
      <c r="C357" s="93" t="s">
        <v>534</v>
      </c>
      <c r="D357" s="66">
        <f aca="true" t="shared" si="29" ref="D357:F358">D358</f>
        <v>3200</v>
      </c>
      <c r="E357" s="66">
        <f t="shared" si="29"/>
        <v>0</v>
      </c>
      <c r="F357" s="66">
        <f t="shared" si="29"/>
        <v>0</v>
      </c>
      <c r="G357" s="65">
        <v>0</v>
      </c>
      <c r="H357" s="66">
        <f t="shared" si="26"/>
        <v>0</v>
      </c>
    </row>
    <row r="358" spans="1:8" ht="31.5">
      <c r="A358" s="91" t="s">
        <v>535</v>
      </c>
      <c r="B358" s="92"/>
      <c r="C358" s="93" t="s">
        <v>194</v>
      </c>
      <c r="D358" s="66">
        <f t="shared" si="29"/>
        <v>3200</v>
      </c>
      <c r="E358" s="66">
        <f t="shared" si="29"/>
        <v>0</v>
      </c>
      <c r="F358" s="66">
        <f t="shared" si="29"/>
        <v>0</v>
      </c>
      <c r="G358" s="65">
        <v>0</v>
      </c>
      <c r="H358" s="66">
        <f t="shared" si="26"/>
        <v>0</v>
      </c>
    </row>
    <row r="359" spans="1:8" ht="47.25">
      <c r="A359" s="91" t="s">
        <v>535</v>
      </c>
      <c r="B359" s="91" t="s">
        <v>1</v>
      </c>
      <c r="C359" s="95" t="s">
        <v>41</v>
      </c>
      <c r="D359" s="66">
        <f>'[2]приложение 3'!G952</f>
        <v>3200</v>
      </c>
      <c r="E359" s="66">
        <f>'[2]приложение 3'!H952</f>
        <v>0</v>
      </c>
      <c r="F359" s="66">
        <f>'[2]приложение 3'!I952</f>
        <v>0</v>
      </c>
      <c r="G359" s="65">
        <v>0</v>
      </c>
      <c r="H359" s="66">
        <f t="shared" si="26"/>
        <v>0</v>
      </c>
    </row>
    <row r="360" spans="1:8" ht="47.25">
      <c r="A360" s="99" t="s">
        <v>536</v>
      </c>
      <c r="B360" s="99"/>
      <c r="C360" s="110" t="s">
        <v>537</v>
      </c>
      <c r="D360" s="66">
        <f aca="true" t="shared" si="30" ref="D360:F361">D361</f>
        <v>4390</v>
      </c>
      <c r="E360" s="66">
        <f t="shared" si="30"/>
        <v>0</v>
      </c>
      <c r="F360" s="66">
        <f t="shared" si="30"/>
        <v>0</v>
      </c>
      <c r="G360" s="65">
        <v>0</v>
      </c>
      <c r="H360" s="66">
        <f t="shared" si="26"/>
        <v>0</v>
      </c>
    </row>
    <row r="361" spans="1:8" ht="31.5">
      <c r="A361" s="99" t="s">
        <v>538</v>
      </c>
      <c r="B361" s="99"/>
      <c r="C361" s="110" t="s">
        <v>194</v>
      </c>
      <c r="D361" s="66">
        <f t="shared" si="30"/>
        <v>4390</v>
      </c>
      <c r="E361" s="66">
        <f t="shared" si="30"/>
        <v>0</v>
      </c>
      <c r="F361" s="66">
        <f t="shared" si="30"/>
        <v>0</v>
      </c>
      <c r="G361" s="65">
        <v>0</v>
      </c>
      <c r="H361" s="66">
        <f t="shared" si="26"/>
        <v>0</v>
      </c>
    </row>
    <row r="362" spans="1:8" ht="47.25">
      <c r="A362" s="99" t="s">
        <v>538</v>
      </c>
      <c r="B362" s="99" t="s">
        <v>1</v>
      </c>
      <c r="C362" s="111" t="s">
        <v>41</v>
      </c>
      <c r="D362" s="66">
        <f>'[2]приложение 3'!G1067</f>
        <v>4390</v>
      </c>
      <c r="E362" s="66">
        <f>'[2]приложение 3'!H1067</f>
        <v>0</v>
      </c>
      <c r="F362" s="66">
        <f>'[2]приложение 3'!I1067</f>
        <v>0</v>
      </c>
      <c r="G362" s="65">
        <v>0</v>
      </c>
      <c r="H362" s="66">
        <f t="shared" si="26"/>
        <v>0</v>
      </c>
    </row>
    <row r="363" spans="1:8" ht="15.75">
      <c r="A363" s="91" t="s">
        <v>56</v>
      </c>
      <c r="B363" s="91"/>
      <c r="C363" s="95" t="s">
        <v>9</v>
      </c>
      <c r="D363" s="94">
        <f>D364+D417+D423+D428+D437</f>
        <v>85931.9</v>
      </c>
      <c r="E363" s="94">
        <f>E364+E417+E423+E428+E437</f>
        <v>20003.6</v>
      </c>
      <c r="F363" s="94">
        <f>F364+F417+F423+F428+F437</f>
        <v>18564.499999999996</v>
      </c>
      <c r="G363" s="65">
        <f aca="true" t="shared" si="31" ref="G363:G426">F363/E363*100</f>
        <v>92.80579495690775</v>
      </c>
      <c r="H363" s="66">
        <f t="shared" si="26"/>
        <v>-1439.1000000000022</v>
      </c>
    </row>
    <row r="364" spans="1:8" ht="47.25">
      <c r="A364" s="91" t="s">
        <v>47</v>
      </c>
      <c r="B364" s="92"/>
      <c r="C364" s="93" t="s">
        <v>46</v>
      </c>
      <c r="D364" s="66">
        <f>D365+D367+D371+D373+D376+D378+D380+D383+D385+D390+D392+D394+D397+D399+D402+D405+D407+D409+D412+D414+D387</f>
        <v>65833.5</v>
      </c>
      <c r="E364" s="66">
        <f>E365+E367+E371+E373+E376+E378+E380+E383+E385+E390+E392+E394+E397+E399+E402+E405+E407+E409+E412+E414+E387</f>
        <v>14689.8</v>
      </c>
      <c r="F364" s="66">
        <f>F365+F367+F371+F373+F376+F378+F380+F383+F385+F390+F392+F394+F397+F399+F402+F405+F407+F409+F412+F414+F387</f>
        <v>14418.399999999998</v>
      </c>
      <c r="G364" s="65">
        <f t="shared" si="31"/>
        <v>98.15245952974172</v>
      </c>
      <c r="H364" s="66">
        <f t="shared" si="26"/>
        <v>-271.40000000000146</v>
      </c>
    </row>
    <row r="365" spans="1:8" ht="15.75">
      <c r="A365" s="91" t="s">
        <v>48</v>
      </c>
      <c r="B365" s="92"/>
      <c r="C365" s="93" t="s">
        <v>539</v>
      </c>
      <c r="D365" s="66">
        <f>D366</f>
        <v>4</v>
      </c>
      <c r="E365" s="66">
        <f>E366</f>
        <v>0</v>
      </c>
      <c r="F365" s="66">
        <f>F366</f>
        <v>0</v>
      </c>
      <c r="G365" s="65">
        <v>0</v>
      </c>
      <c r="H365" s="66">
        <f t="shared" si="26"/>
        <v>0</v>
      </c>
    </row>
    <row r="366" spans="1:8" ht="94.5">
      <c r="A366" s="91" t="s">
        <v>48</v>
      </c>
      <c r="B366" s="91" t="s">
        <v>0</v>
      </c>
      <c r="C366" s="95" t="s">
        <v>40</v>
      </c>
      <c r="D366" s="37">
        <f>'[2]приложение 3'!G677</f>
        <v>4</v>
      </c>
      <c r="E366" s="37">
        <f>'[2]приложение 3'!H677</f>
        <v>0</v>
      </c>
      <c r="F366" s="37">
        <f>'[2]приложение 3'!I677</f>
        <v>0</v>
      </c>
      <c r="G366" s="65">
        <v>0</v>
      </c>
      <c r="H366" s="66">
        <f t="shared" si="26"/>
        <v>0</v>
      </c>
    </row>
    <row r="367" spans="1:8" ht="31.5">
      <c r="A367" s="91" t="s">
        <v>98</v>
      </c>
      <c r="B367" s="92"/>
      <c r="C367" s="93" t="s">
        <v>264</v>
      </c>
      <c r="D367" s="37">
        <f>D368+D369+D370</f>
        <v>54302.1</v>
      </c>
      <c r="E367" s="37">
        <f>E368+E369+E370</f>
        <v>12058.9</v>
      </c>
      <c r="F367" s="37">
        <f>F368+F369+F370</f>
        <v>12058.8</v>
      </c>
      <c r="G367" s="65">
        <f t="shared" si="31"/>
        <v>99.99917073696606</v>
      </c>
      <c r="H367" s="66">
        <f t="shared" si="26"/>
        <v>-0.1000000000003638</v>
      </c>
    </row>
    <row r="368" spans="1:8" ht="94.5">
      <c r="A368" s="91" t="s">
        <v>98</v>
      </c>
      <c r="B368" s="91" t="s">
        <v>0</v>
      </c>
      <c r="C368" s="95" t="s">
        <v>40</v>
      </c>
      <c r="D368" s="37">
        <f>'[2]приложение 3'!G704+'[2]приложение 3'!G661</f>
        <v>44775.7</v>
      </c>
      <c r="E368" s="37">
        <f>'[2]приложение 3'!H704+'[2]приложение 3'!H661</f>
        <v>10199.9</v>
      </c>
      <c r="F368" s="37">
        <f>'[2]приложение 3'!I704+'[2]приложение 3'!I661</f>
        <v>10199.9</v>
      </c>
      <c r="G368" s="65">
        <f t="shared" si="31"/>
        <v>100</v>
      </c>
      <c r="H368" s="66">
        <f t="shared" si="26"/>
        <v>0</v>
      </c>
    </row>
    <row r="369" spans="1:8" ht="47.25">
      <c r="A369" s="91" t="s">
        <v>98</v>
      </c>
      <c r="B369" s="91" t="s">
        <v>1</v>
      </c>
      <c r="C369" s="95" t="s">
        <v>41</v>
      </c>
      <c r="D369" s="37">
        <f>'[2]приложение 3'!G705+'[2]приложение 3'!G662</f>
        <v>9260.6</v>
      </c>
      <c r="E369" s="37">
        <f>'[2]приложение 3'!H705+'[2]приложение 3'!H662</f>
        <v>1816.3</v>
      </c>
      <c r="F369" s="37">
        <f>'[2]приложение 3'!I705+'[2]приложение 3'!I662</f>
        <v>1816.1999999999998</v>
      </c>
      <c r="G369" s="65">
        <f t="shared" si="31"/>
        <v>99.99449430160216</v>
      </c>
      <c r="H369" s="66">
        <f t="shared" si="26"/>
        <v>-0.10000000000013642</v>
      </c>
    </row>
    <row r="370" spans="1:8" ht="15.75">
      <c r="A370" s="91" t="s">
        <v>98</v>
      </c>
      <c r="B370" s="91" t="s">
        <v>6</v>
      </c>
      <c r="C370" s="95" t="s">
        <v>7</v>
      </c>
      <c r="D370" s="37">
        <f>'[2]приложение 3'!G706+'[2]приложение 3'!G663</f>
        <v>265.8</v>
      </c>
      <c r="E370" s="37">
        <f>'[2]приложение 3'!H706+'[2]приложение 3'!H663</f>
        <v>42.699999999999996</v>
      </c>
      <c r="F370" s="37">
        <f>'[2]приложение 3'!I706+'[2]приложение 3'!I663</f>
        <v>42.699999999999996</v>
      </c>
      <c r="G370" s="65">
        <f t="shared" si="31"/>
        <v>100</v>
      </c>
      <c r="H370" s="66">
        <f t="shared" si="26"/>
        <v>0</v>
      </c>
    </row>
    <row r="371" spans="1:8" ht="31.5">
      <c r="A371" s="91" t="s">
        <v>96</v>
      </c>
      <c r="B371" s="92"/>
      <c r="C371" s="93" t="s">
        <v>540</v>
      </c>
      <c r="D371" s="37">
        <f>D372</f>
        <v>1391.8</v>
      </c>
      <c r="E371" s="37">
        <f>E372</f>
        <v>0</v>
      </c>
      <c r="F371" s="37">
        <f>F372</f>
        <v>0</v>
      </c>
      <c r="G371" s="65">
        <v>0</v>
      </c>
      <c r="H371" s="66">
        <f t="shared" si="26"/>
        <v>0</v>
      </c>
    </row>
    <row r="372" spans="1:8" ht="94.5">
      <c r="A372" s="91" t="s">
        <v>96</v>
      </c>
      <c r="B372" s="91" t="s">
        <v>0</v>
      </c>
      <c r="C372" s="95" t="s">
        <v>40</v>
      </c>
      <c r="D372" s="37">
        <f>'[2]приложение 3'!G164</f>
        <v>1391.8</v>
      </c>
      <c r="E372" s="37">
        <f>'[2]приложение 3'!H164</f>
        <v>0</v>
      </c>
      <c r="F372" s="37">
        <f>'[2]приложение 3'!I164</f>
        <v>0</v>
      </c>
      <c r="G372" s="65">
        <v>0</v>
      </c>
      <c r="H372" s="66">
        <f t="shared" si="26"/>
        <v>0</v>
      </c>
    </row>
    <row r="373" spans="1:8" ht="47.25">
      <c r="A373" s="91" t="s">
        <v>97</v>
      </c>
      <c r="B373" s="92"/>
      <c r="C373" s="93" t="s">
        <v>541</v>
      </c>
      <c r="D373" s="64">
        <f>D374+D375</f>
        <v>1742.1</v>
      </c>
      <c r="E373" s="64">
        <f>E374</f>
        <v>0</v>
      </c>
      <c r="F373" s="64">
        <f>F374</f>
        <v>0</v>
      </c>
      <c r="G373" s="65">
        <v>0</v>
      </c>
      <c r="H373" s="66">
        <f t="shared" si="26"/>
        <v>0</v>
      </c>
    </row>
    <row r="374" spans="1:8" ht="94.5">
      <c r="A374" s="91" t="s">
        <v>97</v>
      </c>
      <c r="B374" s="91" t="s">
        <v>0</v>
      </c>
      <c r="C374" s="95" t="s">
        <v>40</v>
      </c>
      <c r="D374" s="66">
        <f>'[2]приложение 3'!G166</f>
        <v>1432.3</v>
      </c>
      <c r="E374" s="66">
        <f>'[2]приложение 3'!H166</f>
        <v>0</v>
      </c>
      <c r="F374" s="66">
        <f>'[2]приложение 3'!I166</f>
        <v>0</v>
      </c>
      <c r="G374" s="65">
        <v>0</v>
      </c>
      <c r="H374" s="66">
        <f t="shared" si="26"/>
        <v>0</v>
      </c>
    </row>
    <row r="375" spans="1:8" ht="47.25">
      <c r="A375" s="91" t="s">
        <v>97</v>
      </c>
      <c r="B375" s="91" t="s">
        <v>1</v>
      </c>
      <c r="C375" s="95" t="s">
        <v>41</v>
      </c>
      <c r="D375" s="66">
        <f>'[2]приложение 3'!G167</f>
        <v>309.8</v>
      </c>
      <c r="E375" s="66">
        <f>'[2]приложение 3'!H167</f>
        <v>0</v>
      </c>
      <c r="F375" s="66">
        <f>'[2]приложение 3'!I167</f>
        <v>0</v>
      </c>
      <c r="G375" s="65">
        <v>0</v>
      </c>
      <c r="H375" s="66">
        <f t="shared" si="26"/>
        <v>0</v>
      </c>
    </row>
    <row r="376" spans="1:8" ht="31.5">
      <c r="A376" s="107" t="s">
        <v>92</v>
      </c>
      <c r="B376" s="107"/>
      <c r="C376" s="108" t="s">
        <v>542</v>
      </c>
      <c r="D376" s="66">
        <f>D377</f>
        <v>1159</v>
      </c>
      <c r="E376" s="66">
        <f>E377</f>
        <v>646.9</v>
      </c>
      <c r="F376" s="66">
        <f>F377</f>
        <v>646.9</v>
      </c>
      <c r="G376" s="65">
        <f t="shared" si="31"/>
        <v>100</v>
      </c>
      <c r="H376" s="66">
        <f t="shared" si="26"/>
        <v>0</v>
      </c>
    </row>
    <row r="377" spans="1:8" ht="94.5">
      <c r="A377" s="107" t="s">
        <v>92</v>
      </c>
      <c r="B377" s="107" t="s">
        <v>0</v>
      </c>
      <c r="C377" s="108" t="s">
        <v>40</v>
      </c>
      <c r="D377" s="66">
        <f>'[2]приложение 3'!G679</f>
        <v>1159</v>
      </c>
      <c r="E377" s="66">
        <f>'[2]приложение 3'!H679</f>
        <v>646.9</v>
      </c>
      <c r="F377" s="66">
        <f>'[2]приложение 3'!I679</f>
        <v>646.9</v>
      </c>
      <c r="G377" s="65">
        <f t="shared" si="31"/>
        <v>100</v>
      </c>
      <c r="H377" s="66">
        <f t="shared" si="26"/>
        <v>0</v>
      </c>
    </row>
    <row r="378" spans="1:8" ht="15.75" customHeight="1">
      <c r="A378" s="91" t="s">
        <v>111</v>
      </c>
      <c r="B378" s="92"/>
      <c r="C378" s="93" t="s">
        <v>11</v>
      </c>
      <c r="D378" s="66">
        <f>D379</f>
        <v>145.2</v>
      </c>
      <c r="E378" s="66">
        <f>E379</f>
        <v>0</v>
      </c>
      <c r="F378" s="66">
        <f>F379</f>
        <v>0</v>
      </c>
      <c r="G378" s="65">
        <v>0</v>
      </c>
      <c r="H378" s="66">
        <f t="shared" si="26"/>
        <v>0</v>
      </c>
    </row>
    <row r="379" spans="1:8" ht="61.5" customHeight="1">
      <c r="A379" s="91" t="s">
        <v>111</v>
      </c>
      <c r="B379" s="91" t="s">
        <v>0</v>
      </c>
      <c r="C379" s="95" t="s">
        <v>40</v>
      </c>
      <c r="D379" s="66">
        <f>'[2]приложение 3'!G524</f>
        <v>145.2</v>
      </c>
      <c r="E379" s="66">
        <f>'[2]приложение 3'!H524</f>
        <v>0</v>
      </c>
      <c r="F379" s="66">
        <f>'[2]приложение 3'!I524</f>
        <v>0</v>
      </c>
      <c r="G379" s="65">
        <v>0</v>
      </c>
      <c r="H379" s="66">
        <f t="shared" si="26"/>
        <v>0</v>
      </c>
    </row>
    <row r="380" spans="1:8" ht="31.5">
      <c r="A380" s="91" t="s">
        <v>112</v>
      </c>
      <c r="B380" s="92"/>
      <c r="C380" s="93" t="s">
        <v>543</v>
      </c>
      <c r="D380" s="66">
        <f>D381+D382</f>
        <v>1628.8</v>
      </c>
      <c r="E380" s="66">
        <f>E381+E382</f>
        <v>67.2</v>
      </c>
      <c r="F380" s="66">
        <f>F381+F382</f>
        <v>67.2</v>
      </c>
      <c r="G380" s="65">
        <f t="shared" si="31"/>
        <v>100</v>
      </c>
      <c r="H380" s="66">
        <f t="shared" si="26"/>
        <v>0</v>
      </c>
    </row>
    <row r="381" spans="1:8" ht="94.5">
      <c r="A381" s="91" t="s">
        <v>112</v>
      </c>
      <c r="B381" s="91" t="s">
        <v>0</v>
      </c>
      <c r="C381" s="95" t="s">
        <v>40</v>
      </c>
      <c r="D381" s="66">
        <f>'[2]приложение 3'!G526</f>
        <v>1253.3</v>
      </c>
      <c r="E381" s="66">
        <f>'[2]приложение 3'!H526</f>
        <v>62.5</v>
      </c>
      <c r="F381" s="66">
        <f>'[2]приложение 3'!I526</f>
        <v>62.5</v>
      </c>
      <c r="G381" s="65">
        <f t="shared" si="31"/>
        <v>100</v>
      </c>
      <c r="H381" s="66">
        <f t="shared" si="26"/>
        <v>0</v>
      </c>
    </row>
    <row r="382" spans="1:8" ht="47.25">
      <c r="A382" s="91" t="s">
        <v>112</v>
      </c>
      <c r="B382" s="91" t="s">
        <v>1</v>
      </c>
      <c r="C382" s="95" t="s">
        <v>41</v>
      </c>
      <c r="D382" s="112">
        <f>'[2]приложение 3'!G527</f>
        <v>375.5</v>
      </c>
      <c r="E382" s="112">
        <f>'[2]приложение 3'!H527</f>
        <v>4.7</v>
      </c>
      <c r="F382" s="112">
        <f>'[2]приложение 3'!I527</f>
        <v>4.7</v>
      </c>
      <c r="G382" s="65">
        <f t="shared" si="31"/>
        <v>100</v>
      </c>
      <c r="H382" s="66">
        <f t="shared" si="26"/>
        <v>0</v>
      </c>
    </row>
    <row r="383" spans="1:8" ht="15.75">
      <c r="A383" s="107" t="s">
        <v>544</v>
      </c>
      <c r="B383" s="107"/>
      <c r="C383" s="108" t="s">
        <v>545</v>
      </c>
      <c r="D383" s="113">
        <f>D384</f>
        <v>456</v>
      </c>
      <c r="E383" s="113">
        <f>E384</f>
        <v>253.5</v>
      </c>
      <c r="F383" s="113">
        <f>F384</f>
        <v>253.4</v>
      </c>
      <c r="G383" s="65">
        <f t="shared" si="31"/>
        <v>99.96055226824457</v>
      </c>
      <c r="H383" s="66">
        <f t="shared" si="26"/>
        <v>-0.09999999999999432</v>
      </c>
    </row>
    <row r="384" spans="1:8" ht="94.5">
      <c r="A384" s="107" t="s">
        <v>544</v>
      </c>
      <c r="B384" s="107" t="s">
        <v>0</v>
      </c>
      <c r="C384" s="108" t="s">
        <v>40</v>
      </c>
      <c r="D384" s="113">
        <f>'[2]приложение 3'!G681</f>
        <v>456</v>
      </c>
      <c r="E384" s="112">
        <f>'[2]приложение 3'!H681</f>
        <v>253.5</v>
      </c>
      <c r="F384" s="112">
        <f>'[2]приложение 3'!I681</f>
        <v>253.4</v>
      </c>
      <c r="G384" s="65">
        <f t="shared" si="31"/>
        <v>99.96055226824457</v>
      </c>
      <c r="H384" s="66">
        <f t="shared" si="26"/>
        <v>-0.09999999999999432</v>
      </c>
    </row>
    <row r="385" spans="1:8" ht="21" customHeight="1">
      <c r="A385" s="107" t="s">
        <v>546</v>
      </c>
      <c r="B385" s="107"/>
      <c r="C385" s="108" t="s">
        <v>547</v>
      </c>
      <c r="D385" s="112">
        <f>D386</f>
        <v>154.8</v>
      </c>
      <c r="E385" s="112">
        <f>E386</f>
        <v>114.9</v>
      </c>
      <c r="F385" s="112">
        <f>F386</f>
        <v>114.9</v>
      </c>
      <c r="G385" s="65">
        <f t="shared" si="31"/>
        <v>100</v>
      </c>
      <c r="H385" s="66">
        <f t="shared" si="26"/>
        <v>0</v>
      </c>
    </row>
    <row r="386" spans="1:8" ht="94.5">
      <c r="A386" s="107" t="s">
        <v>546</v>
      </c>
      <c r="B386" s="107" t="s">
        <v>0</v>
      </c>
      <c r="C386" s="108" t="s">
        <v>40</v>
      </c>
      <c r="D386" s="112">
        <f>'[2]приложение 3'!G683</f>
        <v>154.8</v>
      </c>
      <c r="E386" s="112">
        <f>'[2]приложение 3'!H683</f>
        <v>114.9</v>
      </c>
      <c r="F386" s="112">
        <f>'[2]приложение 3'!I683</f>
        <v>114.9</v>
      </c>
      <c r="G386" s="65">
        <f t="shared" si="31"/>
        <v>100</v>
      </c>
      <c r="H386" s="66">
        <f t="shared" si="26"/>
        <v>0</v>
      </c>
    </row>
    <row r="387" spans="1:8" ht="31.5">
      <c r="A387" s="99" t="s">
        <v>548</v>
      </c>
      <c r="B387" s="99"/>
      <c r="C387" s="110" t="s">
        <v>549</v>
      </c>
      <c r="D387" s="113">
        <f>D388+D389</f>
        <v>913</v>
      </c>
      <c r="E387" s="112">
        <f>E388+E389</f>
        <v>554.1999999999999</v>
      </c>
      <c r="F387" s="112">
        <f>F388+F389</f>
        <v>549.0999999999999</v>
      </c>
      <c r="G387" s="65">
        <f t="shared" si="31"/>
        <v>99.079754601227</v>
      </c>
      <c r="H387" s="66">
        <f t="shared" si="26"/>
        <v>-5.100000000000023</v>
      </c>
    </row>
    <row r="388" spans="1:8" ht="94.5">
      <c r="A388" s="99" t="s">
        <v>548</v>
      </c>
      <c r="B388" s="99" t="s">
        <v>0</v>
      </c>
      <c r="C388" s="111" t="s">
        <v>40</v>
      </c>
      <c r="D388" s="113">
        <f>'[2]приложение 3'!G735+'[2]приложение 3'!G690+'[2]приложение 3'!G529+'[2]приложение 3'!G708</f>
        <v>894.6</v>
      </c>
      <c r="E388" s="112">
        <f>'[2]приложение 3'!H735+'[2]приложение 3'!H690+'[2]приложение 3'!H529+'[2]приложение 3'!H708</f>
        <v>539.1999999999999</v>
      </c>
      <c r="F388" s="112">
        <f>'[2]приложение 3'!I735+'[2]приложение 3'!I690+'[2]приложение 3'!I529+'[2]приложение 3'!I708</f>
        <v>539.1999999999999</v>
      </c>
      <c r="G388" s="65">
        <f t="shared" si="31"/>
        <v>100</v>
      </c>
      <c r="H388" s="66">
        <f t="shared" si="26"/>
        <v>0</v>
      </c>
    </row>
    <row r="389" spans="1:8" ht="47.25">
      <c r="A389" s="99" t="s">
        <v>548</v>
      </c>
      <c r="B389" s="99" t="s">
        <v>1</v>
      </c>
      <c r="C389" s="111" t="s">
        <v>41</v>
      </c>
      <c r="D389" s="112">
        <f>'[2]приложение 3'!G736+'[2]приложение 3'!G691+'[2]приложение 3'!G530+'[2]приложение 3'!G709</f>
        <v>18.400000000000002</v>
      </c>
      <c r="E389" s="112">
        <f>'[2]приложение 3'!H736+'[2]приложение 3'!H691+'[2]приложение 3'!H530+'[2]приложение 3'!H709</f>
        <v>15</v>
      </c>
      <c r="F389" s="112">
        <f>'[2]приложение 3'!I736+'[2]приложение 3'!I691+'[2]приложение 3'!I530+'[2]приложение 3'!I709</f>
        <v>9.9</v>
      </c>
      <c r="G389" s="65">
        <f t="shared" si="31"/>
        <v>66</v>
      </c>
      <c r="H389" s="66">
        <f t="shared" si="26"/>
        <v>-5.1</v>
      </c>
    </row>
    <row r="390" spans="1:8" ht="31.5">
      <c r="A390" s="104" t="s">
        <v>550</v>
      </c>
      <c r="B390" s="104"/>
      <c r="C390" s="109" t="s">
        <v>551</v>
      </c>
      <c r="D390" s="112">
        <f>D391</f>
        <v>353.6</v>
      </c>
      <c r="E390" s="112">
        <f>E391</f>
        <v>99.3</v>
      </c>
      <c r="F390" s="112">
        <f>F391</f>
        <v>99.3</v>
      </c>
      <c r="G390" s="65">
        <f t="shared" si="31"/>
        <v>100</v>
      </c>
      <c r="H390" s="66">
        <f t="shared" si="26"/>
        <v>0</v>
      </c>
    </row>
    <row r="391" spans="1:8" ht="94.5">
      <c r="A391" s="104" t="s">
        <v>550</v>
      </c>
      <c r="B391" s="104" t="s">
        <v>0</v>
      </c>
      <c r="C391" s="109" t="s">
        <v>40</v>
      </c>
      <c r="D391" s="112">
        <f>'[2]приложение 3'!G685</f>
        <v>353.6</v>
      </c>
      <c r="E391" s="112">
        <f>'[2]приложение 3'!H685</f>
        <v>99.3</v>
      </c>
      <c r="F391" s="112">
        <f>'[2]приложение 3'!I685</f>
        <v>99.3</v>
      </c>
      <c r="G391" s="65">
        <f t="shared" si="31"/>
        <v>100</v>
      </c>
      <c r="H391" s="66">
        <f t="shared" si="26"/>
        <v>0</v>
      </c>
    </row>
    <row r="392" spans="1:8" ht="35.25" customHeight="1">
      <c r="A392" s="91" t="s">
        <v>552</v>
      </c>
      <c r="B392" s="92"/>
      <c r="C392" s="93" t="s">
        <v>142</v>
      </c>
      <c r="D392" s="113">
        <f>D393</f>
        <v>11.8</v>
      </c>
      <c r="E392" s="113">
        <f>E393</f>
        <v>2.9</v>
      </c>
      <c r="F392" s="113">
        <f>F393</f>
        <v>0</v>
      </c>
      <c r="G392" s="65">
        <f t="shared" si="31"/>
        <v>0</v>
      </c>
      <c r="H392" s="66">
        <f t="shared" si="26"/>
        <v>-2.9</v>
      </c>
    </row>
    <row r="393" spans="1:8" ht="47.25">
      <c r="A393" s="91" t="s">
        <v>552</v>
      </c>
      <c r="B393" s="91" t="s">
        <v>1</v>
      </c>
      <c r="C393" s="95" t="s">
        <v>41</v>
      </c>
      <c r="D393" s="113">
        <f>'[2]приложение 3'!G711</f>
        <v>11.8</v>
      </c>
      <c r="E393" s="113">
        <f>'[2]приложение 3'!H711</f>
        <v>2.9</v>
      </c>
      <c r="F393" s="113">
        <f>'[2]приложение 3'!I711</f>
        <v>0</v>
      </c>
      <c r="G393" s="65">
        <f t="shared" si="31"/>
        <v>0</v>
      </c>
      <c r="H393" s="66">
        <f t="shared" si="26"/>
        <v>-2.9</v>
      </c>
    </row>
    <row r="394" spans="1:11" ht="61.5" customHeight="1">
      <c r="A394" s="91" t="s">
        <v>179</v>
      </c>
      <c r="B394" s="92"/>
      <c r="C394" s="93" t="s">
        <v>553</v>
      </c>
      <c r="D394" s="113">
        <f>D395+D396</f>
        <v>373.2</v>
      </c>
      <c r="E394" s="113">
        <f>E395+E396</f>
        <v>93.3</v>
      </c>
      <c r="F394" s="113">
        <f>F395+F396</f>
        <v>93.19999999999999</v>
      </c>
      <c r="G394" s="65">
        <f t="shared" si="31"/>
        <v>99.89281886387995</v>
      </c>
      <c r="H394" s="66">
        <f t="shared" si="26"/>
        <v>-0.10000000000000853</v>
      </c>
      <c r="J394" s="114"/>
      <c r="K394" s="114"/>
    </row>
    <row r="395" spans="1:11" ht="93" customHeight="1">
      <c r="A395" s="91" t="s">
        <v>179</v>
      </c>
      <c r="B395" s="91" t="s">
        <v>0</v>
      </c>
      <c r="C395" s="95" t="s">
        <v>40</v>
      </c>
      <c r="D395" s="112">
        <f>'[2]приложение 3'!G713</f>
        <v>174.6</v>
      </c>
      <c r="E395" s="112">
        <f>'[2]приложение 3'!H713</f>
        <v>56.3</v>
      </c>
      <c r="F395" s="112">
        <f>'[2]приложение 3'!I713</f>
        <v>56.3</v>
      </c>
      <c r="G395" s="65">
        <f t="shared" si="31"/>
        <v>100</v>
      </c>
      <c r="H395" s="66">
        <f t="shared" si="26"/>
        <v>0</v>
      </c>
      <c r="J395" s="114"/>
      <c r="K395" s="114"/>
    </row>
    <row r="396" spans="1:11" ht="47.25">
      <c r="A396" s="91" t="s">
        <v>179</v>
      </c>
      <c r="B396" s="91" t="s">
        <v>1</v>
      </c>
      <c r="C396" s="95" t="s">
        <v>41</v>
      </c>
      <c r="D396" s="112">
        <f>'[2]приложение 3'!G714</f>
        <v>198.6</v>
      </c>
      <c r="E396" s="113">
        <f>'[2]приложение 3'!H714</f>
        <v>37</v>
      </c>
      <c r="F396" s="112">
        <f>'[2]приложение 3'!I714</f>
        <v>36.9</v>
      </c>
      <c r="G396" s="65">
        <f t="shared" si="31"/>
        <v>99.72972972972973</v>
      </c>
      <c r="H396" s="66">
        <f t="shared" si="26"/>
        <v>-0.10000000000000142</v>
      </c>
      <c r="J396" s="114"/>
      <c r="K396" s="114"/>
    </row>
    <row r="397" spans="1:11" ht="31.5">
      <c r="A397" s="91" t="s">
        <v>180</v>
      </c>
      <c r="B397" s="92"/>
      <c r="C397" s="93" t="s">
        <v>16</v>
      </c>
      <c r="D397" s="112">
        <f>D398</f>
        <v>5.6</v>
      </c>
      <c r="E397" s="112">
        <f>E398</f>
        <v>1.4</v>
      </c>
      <c r="F397" s="112">
        <f>F398</f>
        <v>1.4</v>
      </c>
      <c r="G397" s="65">
        <f t="shared" si="31"/>
        <v>100</v>
      </c>
      <c r="H397" s="66">
        <f t="shared" si="26"/>
        <v>0</v>
      </c>
      <c r="J397" s="114"/>
      <c r="K397" s="114"/>
    </row>
    <row r="398" spans="1:11" ht="42.75" customHeight="1">
      <c r="A398" s="91" t="s">
        <v>180</v>
      </c>
      <c r="B398" s="91" t="s">
        <v>1</v>
      </c>
      <c r="C398" s="95" t="s">
        <v>41</v>
      </c>
      <c r="D398" s="112">
        <f>'[2]приложение 3'!G716</f>
        <v>5.6</v>
      </c>
      <c r="E398" s="112">
        <f>'[2]приложение 3'!H716</f>
        <v>1.4</v>
      </c>
      <c r="F398" s="112">
        <f>'[2]приложение 3'!I716</f>
        <v>1.4</v>
      </c>
      <c r="G398" s="65">
        <f t="shared" si="31"/>
        <v>100</v>
      </c>
      <c r="H398" s="66">
        <f t="shared" si="26"/>
        <v>0</v>
      </c>
      <c r="J398" s="114"/>
      <c r="K398" s="114"/>
    </row>
    <row r="399" spans="1:11" ht="47.25">
      <c r="A399" s="91" t="s">
        <v>181</v>
      </c>
      <c r="B399" s="92"/>
      <c r="C399" s="93" t="s">
        <v>137</v>
      </c>
      <c r="D399" s="112">
        <f>D400+D401</f>
        <v>51.9</v>
      </c>
      <c r="E399" s="113">
        <f>E400+E401</f>
        <v>13</v>
      </c>
      <c r="F399" s="112">
        <f>F400+F401</f>
        <v>5.8</v>
      </c>
      <c r="G399" s="65">
        <f t="shared" si="31"/>
        <v>44.61538461538461</v>
      </c>
      <c r="H399" s="66">
        <f t="shared" si="26"/>
        <v>-7.2</v>
      </c>
      <c r="J399" s="114"/>
      <c r="K399" s="114"/>
    </row>
    <row r="400" spans="1:11" ht="94.5">
      <c r="A400" s="91" t="s">
        <v>181</v>
      </c>
      <c r="B400" s="91" t="s">
        <v>0</v>
      </c>
      <c r="C400" s="95" t="s">
        <v>40</v>
      </c>
      <c r="D400" s="112">
        <f>'[2]приложение 3'!G718</f>
        <v>22.5</v>
      </c>
      <c r="E400" s="112">
        <f>'[2]приложение 3'!H718</f>
        <v>5.6</v>
      </c>
      <c r="F400" s="112">
        <f>'[2]приложение 3'!I718</f>
        <v>5.6</v>
      </c>
      <c r="G400" s="65">
        <f t="shared" si="31"/>
        <v>100</v>
      </c>
      <c r="H400" s="66">
        <f t="shared" si="26"/>
        <v>0</v>
      </c>
      <c r="J400" s="115"/>
      <c r="K400" s="114"/>
    </row>
    <row r="401" spans="1:11" ht="47.25">
      <c r="A401" s="91" t="s">
        <v>181</v>
      </c>
      <c r="B401" s="91" t="s">
        <v>1</v>
      </c>
      <c r="C401" s="95" t="s">
        <v>41</v>
      </c>
      <c r="D401" s="112">
        <f>'[2]приложение 3'!G719</f>
        <v>29.4</v>
      </c>
      <c r="E401" s="112">
        <f>'[2]приложение 3'!H719</f>
        <v>7.4</v>
      </c>
      <c r="F401" s="112">
        <f>'[2]приложение 3'!I719</f>
        <v>0.2</v>
      </c>
      <c r="G401" s="65">
        <f t="shared" si="31"/>
        <v>2.7027027027027026</v>
      </c>
      <c r="H401" s="66">
        <f t="shared" si="26"/>
        <v>-7.2</v>
      </c>
      <c r="J401" s="115"/>
      <c r="K401" s="114"/>
    </row>
    <row r="402" spans="1:11" ht="47.25">
      <c r="A402" s="91" t="s">
        <v>178</v>
      </c>
      <c r="B402" s="92"/>
      <c r="C402" s="93" t="s">
        <v>45</v>
      </c>
      <c r="D402" s="112">
        <f>D403+D404</f>
        <v>1388.9</v>
      </c>
      <c r="E402" s="112">
        <f>E403+E404</f>
        <v>347.2</v>
      </c>
      <c r="F402" s="112">
        <f>F403+F404</f>
        <v>237.5</v>
      </c>
      <c r="G402" s="65">
        <f t="shared" si="31"/>
        <v>68.40437788018433</v>
      </c>
      <c r="H402" s="66">
        <f t="shared" si="26"/>
        <v>-109.69999999999999</v>
      </c>
      <c r="J402" s="115"/>
      <c r="K402" s="114"/>
    </row>
    <row r="403" spans="1:11" ht="94.5">
      <c r="A403" s="91" t="s">
        <v>178</v>
      </c>
      <c r="B403" s="91" t="s">
        <v>0</v>
      </c>
      <c r="C403" s="95" t="s">
        <v>40</v>
      </c>
      <c r="D403" s="112">
        <f>'[2]приложение 3'!G721</f>
        <v>1141.9</v>
      </c>
      <c r="E403" s="112">
        <f>'[2]приложение 3'!H721</f>
        <v>292.9</v>
      </c>
      <c r="F403" s="112">
        <f>'[2]приложение 3'!I721</f>
        <v>226.5</v>
      </c>
      <c r="G403" s="65">
        <f t="shared" si="31"/>
        <v>77.33014680778423</v>
      </c>
      <c r="H403" s="66">
        <f t="shared" si="26"/>
        <v>-66.39999999999998</v>
      </c>
      <c r="J403" s="115"/>
      <c r="K403" s="114"/>
    </row>
    <row r="404" spans="1:11" ht="47.25">
      <c r="A404" s="91" t="s">
        <v>178</v>
      </c>
      <c r="B404" s="91" t="s">
        <v>1</v>
      </c>
      <c r="C404" s="95" t="s">
        <v>41</v>
      </c>
      <c r="D404" s="112">
        <f>'[2]приложение 3'!G722</f>
        <v>247</v>
      </c>
      <c r="E404" s="112">
        <f>'[2]приложение 3'!H722</f>
        <v>54.3</v>
      </c>
      <c r="F404" s="113">
        <f>'[2]приложение 3'!I722</f>
        <v>11</v>
      </c>
      <c r="G404" s="65">
        <f t="shared" si="31"/>
        <v>20.257826887661142</v>
      </c>
      <c r="H404" s="66">
        <f t="shared" si="26"/>
        <v>-43.3</v>
      </c>
      <c r="J404" s="115"/>
      <c r="K404" s="114"/>
    </row>
    <row r="405" spans="1:11" ht="63">
      <c r="A405" s="91" t="s">
        <v>554</v>
      </c>
      <c r="B405" s="92"/>
      <c r="C405" s="93" t="s">
        <v>555</v>
      </c>
      <c r="D405" s="112">
        <f>D406</f>
        <v>25.5</v>
      </c>
      <c r="E405" s="112">
        <f>E406</f>
        <v>5.6</v>
      </c>
      <c r="F405" s="113">
        <f>F406</f>
        <v>0</v>
      </c>
      <c r="G405" s="65">
        <f t="shared" si="31"/>
        <v>0</v>
      </c>
      <c r="H405" s="66">
        <f t="shared" si="26"/>
        <v>-5.6</v>
      </c>
      <c r="J405" s="115"/>
      <c r="K405" s="114"/>
    </row>
    <row r="406" spans="1:11" ht="94.5">
      <c r="A406" s="91" t="s">
        <v>554</v>
      </c>
      <c r="B406" s="91" t="s">
        <v>0</v>
      </c>
      <c r="C406" s="95" t="s">
        <v>40</v>
      </c>
      <c r="D406" s="112">
        <f>'[2]приложение 3'!G724</f>
        <v>25.5</v>
      </c>
      <c r="E406" s="112">
        <f>'[2]приложение 3'!H724</f>
        <v>5.6</v>
      </c>
      <c r="F406" s="113">
        <f>'[2]приложение 3'!I724</f>
        <v>0</v>
      </c>
      <c r="G406" s="65">
        <f t="shared" si="31"/>
        <v>0</v>
      </c>
      <c r="H406" s="66">
        <f t="shared" si="26"/>
        <v>-5.6</v>
      </c>
      <c r="J406" s="115"/>
      <c r="K406" s="114"/>
    </row>
    <row r="407" spans="1:11" ht="47.25">
      <c r="A407" s="91" t="s">
        <v>556</v>
      </c>
      <c r="B407" s="92"/>
      <c r="C407" s="93" t="s">
        <v>557</v>
      </c>
      <c r="D407" s="112">
        <f>D408</f>
        <v>63.6</v>
      </c>
      <c r="E407" s="112">
        <f>E408</f>
        <v>15.9</v>
      </c>
      <c r="F407" s="112">
        <f>F408</f>
        <v>10.6</v>
      </c>
      <c r="G407" s="65">
        <f t="shared" si="31"/>
        <v>66.66666666666666</v>
      </c>
      <c r="H407" s="66">
        <f aca="true" t="shared" si="32" ref="H407:H440">F407-E407</f>
        <v>-5.300000000000001</v>
      </c>
      <c r="J407" s="115"/>
      <c r="K407" s="114"/>
    </row>
    <row r="408" spans="1:11" ht="94.5">
      <c r="A408" s="91" t="s">
        <v>556</v>
      </c>
      <c r="B408" s="91" t="s">
        <v>0</v>
      </c>
      <c r="C408" s="95" t="s">
        <v>40</v>
      </c>
      <c r="D408" s="112">
        <f>'[2]приложение 3'!G726</f>
        <v>63.6</v>
      </c>
      <c r="E408" s="112">
        <f>'[2]приложение 3'!H726</f>
        <v>15.9</v>
      </c>
      <c r="F408" s="112">
        <f>'[2]приложение 3'!I726</f>
        <v>10.6</v>
      </c>
      <c r="G408" s="65">
        <f t="shared" si="31"/>
        <v>66.66666666666666</v>
      </c>
      <c r="H408" s="66">
        <f t="shared" si="32"/>
        <v>-5.300000000000001</v>
      </c>
      <c r="J408" s="115"/>
      <c r="K408" s="114"/>
    </row>
    <row r="409" spans="1:11" ht="78.75">
      <c r="A409" s="91" t="s">
        <v>558</v>
      </c>
      <c r="B409" s="92"/>
      <c r="C409" s="93" t="s">
        <v>559</v>
      </c>
      <c r="D409" s="112">
        <f>D410+D411</f>
        <v>70.5</v>
      </c>
      <c r="E409" s="112">
        <f>E410+E411</f>
        <v>17.6</v>
      </c>
      <c r="F409" s="112">
        <f>F410+F411</f>
        <v>15.3</v>
      </c>
      <c r="G409" s="65">
        <f t="shared" si="31"/>
        <v>86.93181818181817</v>
      </c>
      <c r="H409" s="66">
        <f t="shared" si="32"/>
        <v>-2.3000000000000007</v>
      </c>
      <c r="J409" s="115"/>
      <c r="K409" s="114"/>
    </row>
    <row r="410" spans="1:11" ht="94.5">
      <c r="A410" s="91" t="s">
        <v>558</v>
      </c>
      <c r="B410" s="91" t="s">
        <v>0</v>
      </c>
      <c r="C410" s="95" t="s">
        <v>40</v>
      </c>
      <c r="D410" s="112">
        <f>'[2]приложение 3'!G665</f>
        <v>18.2</v>
      </c>
      <c r="E410" s="112">
        <f>'[2]приложение 3'!H665</f>
        <v>4.5</v>
      </c>
      <c r="F410" s="112">
        <f>'[2]приложение 3'!I665</f>
        <v>4.5</v>
      </c>
      <c r="G410" s="65">
        <f t="shared" si="31"/>
        <v>100</v>
      </c>
      <c r="H410" s="66">
        <f t="shared" si="32"/>
        <v>0</v>
      </c>
      <c r="J410" s="115"/>
      <c r="K410" s="114"/>
    </row>
    <row r="411" spans="1:11" ht="47.25">
      <c r="A411" s="91" t="s">
        <v>558</v>
      </c>
      <c r="B411" s="91" t="s">
        <v>1</v>
      </c>
      <c r="C411" s="95" t="s">
        <v>41</v>
      </c>
      <c r="D411" s="112">
        <f>'[2]приложение 3'!G666</f>
        <v>52.3</v>
      </c>
      <c r="E411" s="112">
        <f>'[2]приложение 3'!H666</f>
        <v>13.1</v>
      </c>
      <c r="F411" s="112">
        <f>'[2]приложение 3'!I666</f>
        <v>10.8</v>
      </c>
      <c r="G411" s="65">
        <f t="shared" si="31"/>
        <v>82.44274809160305</v>
      </c>
      <c r="H411" s="66">
        <f t="shared" si="32"/>
        <v>-2.299999999999999</v>
      </c>
      <c r="J411" s="115"/>
      <c r="K411" s="114"/>
    </row>
    <row r="412" spans="1:11" ht="78.75">
      <c r="A412" s="91" t="s">
        <v>560</v>
      </c>
      <c r="B412" s="92"/>
      <c r="C412" s="93" t="s">
        <v>561</v>
      </c>
      <c r="D412" s="112">
        <f>D413</f>
        <v>6.7</v>
      </c>
      <c r="E412" s="112">
        <f>E413</f>
        <v>1.7</v>
      </c>
      <c r="F412" s="113">
        <f>F413</f>
        <v>0</v>
      </c>
      <c r="G412" s="65">
        <f t="shared" si="31"/>
        <v>0</v>
      </c>
      <c r="H412" s="66">
        <f t="shared" si="32"/>
        <v>-1.7</v>
      </c>
      <c r="J412" s="115"/>
      <c r="K412" s="114"/>
    </row>
    <row r="413" spans="1:11" ht="47.25">
      <c r="A413" s="91" t="s">
        <v>560</v>
      </c>
      <c r="B413" s="91" t="s">
        <v>1</v>
      </c>
      <c r="C413" s="95" t="s">
        <v>41</v>
      </c>
      <c r="D413" s="112">
        <f>'[2]приложение 3'!G730</f>
        <v>6.7</v>
      </c>
      <c r="E413" s="112">
        <f>'[2]приложение 3'!H730</f>
        <v>1.7</v>
      </c>
      <c r="F413" s="113">
        <f>'[2]приложение 3'!I730</f>
        <v>0</v>
      </c>
      <c r="G413" s="65">
        <f t="shared" si="31"/>
        <v>0</v>
      </c>
      <c r="H413" s="66">
        <f t="shared" si="32"/>
        <v>-1.7</v>
      </c>
      <c r="J413" s="115"/>
      <c r="K413" s="114"/>
    </row>
    <row r="414" spans="1:11" ht="31.5">
      <c r="A414" s="91" t="s">
        <v>150</v>
      </c>
      <c r="B414" s="92"/>
      <c r="C414" s="93" t="s">
        <v>151</v>
      </c>
      <c r="D414" s="112">
        <f>D415+D416</f>
        <v>1585.3999999999999</v>
      </c>
      <c r="E414" s="112">
        <f>E415+E416</f>
        <v>396.3</v>
      </c>
      <c r="F414" s="113">
        <f>F415+F416</f>
        <v>265</v>
      </c>
      <c r="G414" s="65">
        <f t="shared" si="31"/>
        <v>66.86853393893514</v>
      </c>
      <c r="H414" s="66">
        <f t="shared" si="32"/>
        <v>-131.3</v>
      </c>
      <c r="J414" s="115"/>
      <c r="K414" s="114"/>
    </row>
    <row r="415" spans="1:8" ht="94.5">
      <c r="A415" s="91" t="s">
        <v>150</v>
      </c>
      <c r="B415" s="91" t="s">
        <v>0</v>
      </c>
      <c r="C415" s="95" t="s">
        <v>40</v>
      </c>
      <c r="D415" s="112">
        <f>'[2]приложение 3'!G782</f>
        <v>1300.6</v>
      </c>
      <c r="E415" s="112">
        <f>'[2]приложение 3'!H782</f>
        <v>325.1</v>
      </c>
      <c r="F415" s="112">
        <f>'[2]приложение 3'!I782</f>
        <v>214.3</v>
      </c>
      <c r="G415" s="65">
        <f t="shared" si="31"/>
        <v>65.91817902183944</v>
      </c>
      <c r="H415" s="66">
        <f t="shared" si="32"/>
        <v>-110.80000000000001</v>
      </c>
    </row>
    <row r="416" spans="1:8" ht="47.25">
      <c r="A416" s="91" t="s">
        <v>150</v>
      </c>
      <c r="B416" s="91" t="s">
        <v>1</v>
      </c>
      <c r="C416" s="95" t="s">
        <v>41</v>
      </c>
      <c r="D416" s="112">
        <f>'[2]приложение 3'!G783</f>
        <v>284.8</v>
      </c>
      <c r="E416" s="112">
        <f>'[2]приложение 3'!H783</f>
        <v>71.2</v>
      </c>
      <c r="F416" s="112">
        <f>'[2]приложение 3'!I783</f>
        <v>50.7</v>
      </c>
      <c r="G416" s="65">
        <f t="shared" si="31"/>
        <v>71.20786516853933</v>
      </c>
      <c r="H416" s="66">
        <f t="shared" si="32"/>
        <v>-20.5</v>
      </c>
    </row>
    <row r="417" spans="1:8" ht="31.5">
      <c r="A417" s="91" t="s">
        <v>93</v>
      </c>
      <c r="B417" s="92"/>
      <c r="C417" s="93" t="s">
        <v>12</v>
      </c>
      <c r="D417" s="113">
        <f>D418+D420</f>
        <v>14363.6</v>
      </c>
      <c r="E417" s="113">
        <f>E418+E420</f>
        <v>3210.3</v>
      </c>
      <c r="F417" s="113">
        <f>F418+F420</f>
        <v>3198.3</v>
      </c>
      <c r="G417" s="65">
        <f t="shared" si="31"/>
        <v>99.62620315858331</v>
      </c>
      <c r="H417" s="66">
        <f t="shared" si="32"/>
        <v>-12</v>
      </c>
    </row>
    <row r="418" spans="1:8" ht="31.5">
      <c r="A418" s="91" t="s">
        <v>110</v>
      </c>
      <c r="B418" s="92"/>
      <c r="C418" s="93" t="s">
        <v>44</v>
      </c>
      <c r="D418" s="113">
        <f>D419</f>
        <v>1343.2</v>
      </c>
      <c r="E418" s="113">
        <f>E419</f>
        <v>549</v>
      </c>
      <c r="F418" s="113">
        <f>F419</f>
        <v>549</v>
      </c>
      <c r="G418" s="65">
        <f t="shared" si="31"/>
        <v>100</v>
      </c>
      <c r="H418" s="66">
        <f t="shared" si="32"/>
        <v>0</v>
      </c>
    </row>
    <row r="419" spans="1:8" ht="47.25">
      <c r="A419" s="91" t="s">
        <v>110</v>
      </c>
      <c r="B419" s="91" t="s">
        <v>4</v>
      </c>
      <c r="C419" s="95" t="s">
        <v>13</v>
      </c>
      <c r="D419" s="113">
        <f>'[2]приложение 3'!G1072</f>
        <v>1343.2</v>
      </c>
      <c r="E419" s="113">
        <f>'[2]приложение 3'!H1072</f>
        <v>549</v>
      </c>
      <c r="F419" s="113">
        <f>'[2]приложение 3'!I1072</f>
        <v>549</v>
      </c>
      <c r="G419" s="65">
        <f t="shared" si="31"/>
        <v>100</v>
      </c>
      <c r="H419" s="66">
        <f t="shared" si="32"/>
        <v>0</v>
      </c>
    </row>
    <row r="420" spans="1:8" ht="47.25">
      <c r="A420" s="91" t="s">
        <v>219</v>
      </c>
      <c r="B420" s="92"/>
      <c r="C420" s="93" t="s">
        <v>562</v>
      </c>
      <c r="D420" s="113">
        <f>D421+D422</f>
        <v>13020.4</v>
      </c>
      <c r="E420" s="113">
        <f>E421+E422</f>
        <v>2661.3</v>
      </c>
      <c r="F420" s="113">
        <f>F421+F422</f>
        <v>2649.3</v>
      </c>
      <c r="G420" s="65">
        <f t="shared" si="31"/>
        <v>99.54909254875437</v>
      </c>
      <c r="H420" s="66">
        <f t="shared" si="32"/>
        <v>-12</v>
      </c>
    </row>
    <row r="421" spans="1:8" ht="94.5">
      <c r="A421" s="91" t="s">
        <v>219</v>
      </c>
      <c r="B421" s="91" t="s">
        <v>0</v>
      </c>
      <c r="C421" s="95" t="s">
        <v>40</v>
      </c>
      <c r="D421" s="113">
        <f>'[2]приложение 3'!G670</f>
        <v>12522.3</v>
      </c>
      <c r="E421" s="113">
        <f>'[2]приложение 3'!H670</f>
        <v>2469.4</v>
      </c>
      <c r="F421" s="113">
        <f>'[2]приложение 3'!I670</f>
        <v>2457.9</v>
      </c>
      <c r="G421" s="65">
        <f t="shared" si="31"/>
        <v>99.5342998299182</v>
      </c>
      <c r="H421" s="66">
        <f t="shared" si="32"/>
        <v>-11.5</v>
      </c>
    </row>
    <row r="422" spans="1:8" ht="47.25">
      <c r="A422" s="91" t="s">
        <v>219</v>
      </c>
      <c r="B422" s="91" t="s">
        <v>1</v>
      </c>
      <c r="C422" s="95" t="s">
        <v>41</v>
      </c>
      <c r="D422" s="113">
        <f>'[2]приложение 3'!G671</f>
        <v>498.1</v>
      </c>
      <c r="E422" s="113">
        <f>'[2]приложение 3'!H671</f>
        <v>191.9</v>
      </c>
      <c r="F422" s="113">
        <f>'[2]приложение 3'!I671</f>
        <v>191.4</v>
      </c>
      <c r="G422" s="65">
        <f t="shared" si="31"/>
        <v>99.73944762897342</v>
      </c>
      <c r="H422" s="66">
        <f t="shared" si="32"/>
        <v>-0.5</v>
      </c>
    </row>
    <row r="423" spans="1:8" ht="15.75">
      <c r="A423" s="91" t="s">
        <v>91</v>
      </c>
      <c r="B423" s="92"/>
      <c r="C423" s="93" t="s">
        <v>17</v>
      </c>
      <c r="D423" s="113">
        <f>D424+D426</f>
        <v>1000</v>
      </c>
      <c r="E423" s="113">
        <f>E424+E426</f>
        <v>10</v>
      </c>
      <c r="F423" s="113">
        <f>F424+F426</f>
        <v>10</v>
      </c>
      <c r="G423" s="65">
        <f t="shared" si="31"/>
        <v>100</v>
      </c>
      <c r="H423" s="66">
        <f t="shared" si="32"/>
        <v>0</v>
      </c>
    </row>
    <row r="424" spans="1:8" ht="31.5">
      <c r="A424" s="91" t="s">
        <v>183</v>
      </c>
      <c r="B424" s="92"/>
      <c r="C424" s="93" t="s">
        <v>563</v>
      </c>
      <c r="D424" s="113">
        <f>D425</f>
        <v>990</v>
      </c>
      <c r="E424" s="113">
        <f>E425</f>
        <v>0</v>
      </c>
      <c r="F424" s="113">
        <f>F425</f>
        <v>0</v>
      </c>
      <c r="G424" s="65">
        <v>0</v>
      </c>
      <c r="H424" s="66">
        <f t="shared" si="32"/>
        <v>0</v>
      </c>
    </row>
    <row r="425" spans="1:8" ht="15.75">
      <c r="A425" s="91" t="s">
        <v>183</v>
      </c>
      <c r="B425" s="91" t="s">
        <v>6</v>
      </c>
      <c r="C425" s="95" t="s">
        <v>7</v>
      </c>
      <c r="D425" s="113">
        <f>'[2]приложение 3'!G740</f>
        <v>990</v>
      </c>
      <c r="E425" s="113">
        <f>'[2]приложение 3'!H740</f>
        <v>0</v>
      </c>
      <c r="F425" s="113">
        <f>'[2]приложение 3'!I740</f>
        <v>0</v>
      </c>
      <c r="G425" s="65">
        <v>0</v>
      </c>
      <c r="H425" s="66">
        <f t="shared" si="32"/>
        <v>0</v>
      </c>
    </row>
    <row r="426" spans="1:8" ht="31.5">
      <c r="A426" s="32" t="s">
        <v>195</v>
      </c>
      <c r="B426" s="31"/>
      <c r="C426" s="116" t="s">
        <v>196</v>
      </c>
      <c r="D426" s="113">
        <f>D427</f>
        <v>10</v>
      </c>
      <c r="E426" s="113">
        <f>E427</f>
        <v>10</v>
      </c>
      <c r="F426" s="113">
        <f>F427</f>
        <v>10</v>
      </c>
      <c r="G426" s="65">
        <f t="shared" si="31"/>
        <v>100</v>
      </c>
      <c r="H426" s="66">
        <f t="shared" si="32"/>
        <v>0</v>
      </c>
    </row>
    <row r="427" spans="1:8" ht="31.5">
      <c r="A427" s="117" t="s">
        <v>195</v>
      </c>
      <c r="B427" s="31" t="s">
        <v>2</v>
      </c>
      <c r="C427" s="101" t="s">
        <v>3</v>
      </c>
      <c r="D427" s="113">
        <f>'[2]приложение 3'!G786</f>
        <v>10</v>
      </c>
      <c r="E427" s="113">
        <f>'[2]приложение 3'!H786</f>
        <v>10</v>
      </c>
      <c r="F427" s="113">
        <f>'[2]приложение 3'!I786</f>
        <v>10</v>
      </c>
      <c r="G427" s="65">
        <f>F427/E427*100</f>
        <v>100</v>
      </c>
      <c r="H427" s="66">
        <f t="shared" si="32"/>
        <v>0</v>
      </c>
    </row>
    <row r="428" spans="1:8" ht="47.25">
      <c r="A428" s="91" t="s">
        <v>138</v>
      </c>
      <c r="B428" s="92"/>
      <c r="C428" s="93" t="s">
        <v>206</v>
      </c>
      <c r="D428" s="113">
        <f>D429+D431+D433+D435</f>
        <v>4068.8999999999996</v>
      </c>
      <c r="E428" s="113">
        <f>E429+E431+E433+E435</f>
        <v>1427.6</v>
      </c>
      <c r="F428" s="113">
        <f>F429+F431+F433+F435</f>
        <v>937.8000000000001</v>
      </c>
      <c r="G428" s="65">
        <f>F428/E428*100</f>
        <v>65.69066965536565</v>
      </c>
      <c r="H428" s="66">
        <f t="shared" si="32"/>
        <v>-489.79999999999984</v>
      </c>
    </row>
    <row r="429" spans="1:8" ht="47.25">
      <c r="A429" s="91" t="s">
        <v>564</v>
      </c>
      <c r="B429" s="92"/>
      <c r="C429" s="93" t="s">
        <v>565</v>
      </c>
      <c r="D429" s="113">
        <f>D430</f>
        <v>7</v>
      </c>
      <c r="E429" s="113">
        <f>E430</f>
        <v>0</v>
      </c>
      <c r="F429" s="113">
        <f>F430</f>
        <v>0</v>
      </c>
      <c r="G429" s="65">
        <v>0</v>
      </c>
      <c r="H429" s="66">
        <f t="shared" si="32"/>
        <v>0</v>
      </c>
    </row>
    <row r="430" spans="1:8" ht="31.5">
      <c r="A430" s="91" t="s">
        <v>564</v>
      </c>
      <c r="B430" s="91" t="s">
        <v>204</v>
      </c>
      <c r="C430" s="95" t="s">
        <v>205</v>
      </c>
      <c r="D430" s="113">
        <f>'[2]приложение 3'!G1077</f>
        <v>7</v>
      </c>
      <c r="E430" s="113">
        <f>'[2]приложение 3'!H1077</f>
        <v>0</v>
      </c>
      <c r="F430" s="113">
        <f>'[2]приложение 3'!I1077</f>
        <v>0</v>
      </c>
      <c r="G430" s="65">
        <v>0</v>
      </c>
      <c r="H430" s="66">
        <f t="shared" si="32"/>
        <v>0</v>
      </c>
    </row>
    <row r="431" spans="1:8" ht="31.5">
      <c r="A431" s="91" t="s">
        <v>566</v>
      </c>
      <c r="B431" s="92"/>
      <c r="C431" s="93" t="s">
        <v>567</v>
      </c>
      <c r="D431" s="112">
        <f>D432</f>
        <v>27.7</v>
      </c>
      <c r="E431" s="112">
        <f>E432</f>
        <v>27.7</v>
      </c>
      <c r="F431" s="112">
        <f>F432</f>
        <v>27.7</v>
      </c>
      <c r="G431" s="65">
        <f aca="true" t="shared" si="33" ref="G431:G440">F431/E431*100</f>
        <v>100</v>
      </c>
      <c r="H431" s="66">
        <f t="shared" si="32"/>
        <v>0</v>
      </c>
    </row>
    <row r="432" spans="1:8" ht="47.25">
      <c r="A432" s="91" t="s">
        <v>566</v>
      </c>
      <c r="B432" s="91" t="s">
        <v>1</v>
      </c>
      <c r="C432" s="95" t="s">
        <v>41</v>
      </c>
      <c r="D432" s="112">
        <f>'[2]приложение 3'!G955</f>
        <v>27.7</v>
      </c>
      <c r="E432" s="112">
        <f>'[2]приложение 3'!H955</f>
        <v>27.7</v>
      </c>
      <c r="F432" s="112">
        <f>'[2]приложение 3'!I955</f>
        <v>27.7</v>
      </c>
      <c r="G432" s="65">
        <f t="shared" si="33"/>
        <v>100</v>
      </c>
      <c r="H432" s="66">
        <f t="shared" si="32"/>
        <v>0</v>
      </c>
    </row>
    <row r="433" spans="1:8" ht="47.25">
      <c r="A433" s="91" t="s">
        <v>214</v>
      </c>
      <c r="B433" s="92"/>
      <c r="C433" s="93" t="s">
        <v>207</v>
      </c>
      <c r="D433" s="112">
        <f>D434</f>
        <v>3445.7</v>
      </c>
      <c r="E433" s="112">
        <f>E434</f>
        <v>1252.8</v>
      </c>
      <c r="F433" s="112">
        <f>F434</f>
        <v>910.1</v>
      </c>
      <c r="G433" s="65">
        <f t="shared" si="33"/>
        <v>72.64527458492977</v>
      </c>
      <c r="H433" s="66">
        <f t="shared" si="32"/>
        <v>-342.69999999999993</v>
      </c>
    </row>
    <row r="434" spans="1:8" ht="15.75">
      <c r="A434" s="91" t="s">
        <v>214</v>
      </c>
      <c r="B434" s="91" t="s">
        <v>6</v>
      </c>
      <c r="C434" s="95" t="s">
        <v>7</v>
      </c>
      <c r="D434" s="112">
        <f>'[2]приложение 3'!G789</f>
        <v>3445.7</v>
      </c>
      <c r="E434" s="112">
        <f>'[2]приложение 3'!H789</f>
        <v>1252.8</v>
      </c>
      <c r="F434" s="112">
        <f>'[2]приложение 3'!I789</f>
        <v>910.1</v>
      </c>
      <c r="G434" s="65">
        <f t="shared" si="33"/>
        <v>72.64527458492977</v>
      </c>
      <c r="H434" s="66">
        <f t="shared" si="32"/>
        <v>-342.69999999999993</v>
      </c>
    </row>
    <row r="435" spans="1:8" ht="47.25">
      <c r="A435" s="91" t="s">
        <v>568</v>
      </c>
      <c r="B435" s="92"/>
      <c r="C435" s="93" t="s">
        <v>569</v>
      </c>
      <c r="D435" s="112">
        <f>D436</f>
        <v>588.5</v>
      </c>
      <c r="E435" s="112">
        <f>E436</f>
        <v>147.1</v>
      </c>
      <c r="F435" s="113">
        <f>F436</f>
        <v>0</v>
      </c>
      <c r="G435" s="65">
        <f t="shared" si="33"/>
        <v>0</v>
      </c>
      <c r="H435" s="66">
        <f t="shared" si="32"/>
        <v>-147.1</v>
      </c>
    </row>
    <row r="436" spans="1:8" ht="47.25">
      <c r="A436" s="91" t="s">
        <v>568</v>
      </c>
      <c r="B436" s="91" t="s">
        <v>1</v>
      </c>
      <c r="C436" s="95" t="s">
        <v>41</v>
      </c>
      <c r="D436" s="112">
        <f>'[2]приложение 3'!G822</f>
        <v>588.5</v>
      </c>
      <c r="E436" s="112">
        <f>'[2]приложение 3'!H822</f>
        <v>147.1</v>
      </c>
      <c r="F436" s="113">
        <f>'[2]приложение 3'!I822</f>
        <v>0</v>
      </c>
      <c r="G436" s="65">
        <f t="shared" si="33"/>
        <v>0</v>
      </c>
      <c r="H436" s="66">
        <f t="shared" si="32"/>
        <v>-147.1</v>
      </c>
    </row>
    <row r="437" spans="1:8" ht="15.75">
      <c r="A437" s="36" t="s">
        <v>100</v>
      </c>
      <c r="B437" s="31"/>
      <c r="C437" s="116" t="s">
        <v>227</v>
      </c>
      <c r="D437" s="112">
        <f aca="true" t="shared" si="34" ref="D437:F438">D438</f>
        <v>665.9</v>
      </c>
      <c r="E437" s="112">
        <f t="shared" si="34"/>
        <v>665.9</v>
      </c>
      <c r="F437" s="113">
        <f t="shared" si="34"/>
        <v>0</v>
      </c>
      <c r="G437" s="65">
        <f t="shared" si="33"/>
        <v>0</v>
      </c>
      <c r="H437" s="66">
        <f t="shared" si="32"/>
        <v>-665.9</v>
      </c>
    </row>
    <row r="438" spans="1:8" ht="47.25">
      <c r="A438" s="36" t="s">
        <v>570</v>
      </c>
      <c r="B438" s="31"/>
      <c r="C438" s="116" t="s">
        <v>571</v>
      </c>
      <c r="D438" s="112">
        <f t="shared" si="34"/>
        <v>665.9</v>
      </c>
      <c r="E438" s="112">
        <f t="shared" si="34"/>
        <v>665.9</v>
      </c>
      <c r="F438" s="113">
        <f t="shared" si="34"/>
        <v>0</v>
      </c>
      <c r="G438" s="65">
        <f t="shared" si="33"/>
        <v>0</v>
      </c>
      <c r="H438" s="66">
        <f t="shared" si="32"/>
        <v>-665.9</v>
      </c>
    </row>
    <row r="439" spans="1:8" ht="47.25">
      <c r="A439" s="36" t="s">
        <v>570</v>
      </c>
      <c r="B439" s="31" t="s">
        <v>1</v>
      </c>
      <c r="C439" s="100" t="s">
        <v>41</v>
      </c>
      <c r="D439" s="112">
        <f>'[2]приложение 3'!G1008</f>
        <v>665.9</v>
      </c>
      <c r="E439" s="112">
        <f>'[2]приложение 3'!H1008</f>
        <v>665.9</v>
      </c>
      <c r="F439" s="113">
        <f>'[2]приложение 3'!I1008</f>
        <v>0</v>
      </c>
      <c r="G439" s="65">
        <f t="shared" si="33"/>
        <v>0</v>
      </c>
      <c r="H439" s="66">
        <f t="shared" si="32"/>
        <v>-665.9</v>
      </c>
    </row>
    <row r="440" spans="1:8" ht="15.75">
      <c r="A440" s="118"/>
      <c r="B440" s="119"/>
      <c r="C440" s="119" t="s">
        <v>572</v>
      </c>
      <c r="D440" s="120" t="e">
        <f>D363+D350+D343+D338+D321+D299+D287+D280+D267+D263+D239+D231+D203+D156+D127+D116+D95+D9</f>
        <v>#REF!</v>
      </c>
      <c r="E440" s="120" t="e">
        <f>E363+E350+E343+E338+E321+E299+E287+E280+E267+E263+E239+E231+E203+E156+E127+E116+E95+E9</f>
        <v>#REF!</v>
      </c>
      <c r="F440" s="120" t="e">
        <f>F363+F350+F343+F338+F321+F299+F287+F280+F267+F263+F239+F231+F203+F156+F127+F116+F95+F9</f>
        <v>#REF!</v>
      </c>
      <c r="G440" s="121" t="e">
        <f t="shared" si="33"/>
        <v>#REF!</v>
      </c>
      <c r="H440" s="122" t="e">
        <f t="shared" si="32"/>
        <v>#REF!</v>
      </c>
    </row>
    <row r="443" spans="4:6" ht="12.75">
      <c r="D443" s="123"/>
      <c r="E443" s="123"/>
      <c r="F443" s="123"/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Мухина</cp:lastModifiedBy>
  <cp:lastPrinted>2021-08-12T08:45:52Z</cp:lastPrinted>
  <dcterms:created xsi:type="dcterms:W3CDTF">2014-10-27T05:12:31Z</dcterms:created>
  <dcterms:modified xsi:type="dcterms:W3CDTF">2021-08-12T08:48:29Z</dcterms:modified>
  <cp:category/>
  <cp:version/>
  <cp:contentType/>
  <cp:contentStatus/>
</cp:coreProperties>
</file>