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120" windowWidth="12405" windowHeight="5700" activeTab="0"/>
  </bookViews>
  <sheets>
    <sheet name="2021" sheetId="1" r:id="rId1"/>
  </sheets>
  <definedNames>
    <definedName name="_xlnm.Print_Titles" localSheetId="0">'2021'!$7:$7</definedName>
    <definedName name="_xlnm.Print_Area" localSheetId="0">'2021'!$A$1:$I$183</definedName>
  </definedNames>
  <calcPr fullCalcOnLoad="1" refMode="R1C1"/>
</workbook>
</file>

<file path=xl/sharedStrings.xml><?xml version="1.0" encoding="utf-8"?>
<sst xmlns="http://schemas.openxmlformats.org/spreadsheetml/2006/main" count="469" uniqueCount="361">
  <si>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</si>
  <si>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</si>
  <si>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</si>
  <si>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</si>
  <si>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</si>
  <si>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</si>
  <si>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</si>
  <si>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</si>
  <si>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</si>
  <si>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ВСЕГО ДОХОДОВ</t>
  </si>
  <si>
    <t>Транспортный налог с организаций</t>
  </si>
  <si>
    <t>Транспортный налог с физических лиц</t>
  </si>
  <si>
    <t>НАЛОГИ НА ИМУЩЕСТВО</t>
  </si>
  <si>
    <t>Транспортный налог</t>
  </si>
  <si>
    <t>НАЛОГОВЫЕ ДОХОДЫ</t>
  </si>
  <si>
    <t>НЕНАЛОГОВЫЕ ДОХОДЫ</t>
  </si>
  <si>
    <t>Наименование кода поступлений в бюджет, группы, подгруппы, статьи,  кода экономической классификации доходов</t>
  </si>
  <si>
    <t>ДОХОДЫ ОТ ПРОДАЖИ МАТЕРИАЛЬНЫХ И НЕМАТЕРИАЛЬНЫХ АКТИВОВ</t>
  </si>
  <si>
    <t>Государственная пошлина по делам, рассматриваемым в судах общей юрисдикции, мировыми судьями</t>
  </si>
  <si>
    <t>Платежи от государственных и муниципальных унитарных предприятий</t>
  </si>
  <si>
    <t>Прочие доходы от оказания платных услуг (работ)</t>
  </si>
  <si>
    <t>Доходы от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</si>
  <si>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</si>
  <si>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</si>
  <si>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Дотации на выравнивание бюджетной обеспеченности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</si>
  <si>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</si>
  <si>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</si>
  <si>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</si>
  <si>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Плата за сбросы загрязняющих веществ в водные объекты</t>
  </si>
  <si>
    <t>Налог, взимаемый в связи с применением патентной системы налогообложения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</si>
  <si>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</si>
  <si>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</si>
  <si>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</si>
  <si>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</si>
  <si>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</si>
  <si>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</si>
  <si>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</si>
  <si>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</si>
  <si>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</si>
  <si>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</t>
  </si>
  <si>
    <t>Код</t>
  </si>
  <si>
    <t>000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</si>
  <si>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</si>
  <si>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Акцизы по подакцизным товарам (продукции), производимым на территории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</si>
  <si>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</si>
  <si>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</si>
  <si>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</si>
  <si>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</si>
  <si>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</si>
  <si>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</si>
  <si>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</si>
  <si>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</si>
  <si>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</si>
  <si>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</si>
  <si>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НАЛОГИ НА ТОВАРЫ (РАБОТЫ, УСЛУГИ), РЕАЛИЗУЕМЫЕ НА ТЕРРИТОРИИ РОССИЙСКОЙ ФЕДЕРАЦИИ</t>
  </si>
  <si>
    <t>Налог на имущество физических лиц</t>
  </si>
  <si>
    <t>Земельный налог с организаций</t>
  </si>
  <si>
    <t>Земельный налог</t>
  </si>
  <si>
    <t>Земельный налог с физических лиц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</si>
  <si>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</si>
  <si>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</si>
  <si>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</si>
  <si>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</t>
  </si>
  <si>
    <t>Плата за выбросы загрязняющих веществ в атмосферный воздух стационарными объектами</t>
  </si>
  <si>
    <t>Субсидии бюджетам на обеспечение комплексного развития сельских территорий</t>
  </si>
  <si>
    <t>Субсидии бюджетам на софинансирование капитальных вложений в объекты муниципальной собственности</t>
  </si>
  <si>
    <t>Субсидии бюджетам на реализацию программ формирования современной городской среды</t>
  </si>
  <si>
    <t>Утверждено решением о бюджете</t>
  </si>
  <si>
    <t>Уточненные показатели</t>
  </si>
  <si>
    <t>Фактически исполнено</t>
  </si>
  <si>
    <t>Приложение 1</t>
  </si>
  <si>
    <t xml:space="preserve">к постановлению </t>
  </si>
  <si>
    <t xml:space="preserve">от              №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</si>
  <si>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</si>
  <si>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</si>
  <si>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</si>
  <si>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</si>
  <si>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</si>
  <si>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</si>
  <si>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</si>
  <si>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</si>
  <si>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</si>
  <si>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</si>
  <si>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</si>
  <si>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</si>
  <si>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</si>
  <si>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</si>
  <si>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</si>
  <si>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</si>
  <si>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</si>
  <si>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</si>
  <si>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ПРОЧИЕ НЕНАЛОГОВЫЕ ДОХОДЫ</t>
  </si>
  <si>
    <t>Невыясненные поступления</t>
  </si>
  <si>
    <t>Субсидии бюджетам на реализацию мероприятий по обеспечению жильем молодых семей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</si>
  <si>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</si>
  <si>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</si>
  <si>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</si>
  <si>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тыс. рублей</t>
  </si>
  <si>
    <t xml:space="preserve">1 00 00 000 00 0000 000 </t>
  </si>
  <si>
    <t>НАЛОГОВЫЕ И НЕНАЛОГОВЫЕ ДОХОДЫ</t>
  </si>
  <si>
    <t xml:space="preserve">1 01 00 000 00 0000 000 </t>
  </si>
  <si>
    <t xml:space="preserve">1 01 02 000 01 0000 110 </t>
  </si>
  <si>
    <t xml:space="preserve">1 01 02 010 01 0000 110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</si>
  <si>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</si>
  <si>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1 01 02 020 01 0000 110 </t>
  </si>
  <si>
    <t xml:space="preserve">1 01 02 030 01 0000 110 </t>
  </si>
  <si>
    <t xml:space="preserve">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</si>
  <si>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</si>
  <si>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1 03 00 000 00 0000 000 </t>
  </si>
  <si>
    <t xml:space="preserve">1 03 02 000 01 0000 110 </t>
  </si>
  <si>
    <t xml:space="preserve">1 03 02 230 01 0000 110 </t>
  </si>
  <si>
    <t xml:space="preserve">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</si>
  <si>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</si>
  <si>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1 03 02 240 01 0000 110 </t>
  </si>
  <si>
    <t xml:space="preserve">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</si>
  <si>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</si>
  <si>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1 03 02 250 01 0000 110 </t>
  </si>
  <si>
    <t xml:space="preserve">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</si>
  <si>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</si>
  <si>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1 05 00 000 00 0000 000 </t>
  </si>
  <si>
    <t xml:space="preserve">1 05 04 000 02 0000 110 </t>
  </si>
  <si>
    <t xml:space="preserve">1 05 04 010 02 0000 110 </t>
  </si>
  <si>
    <t>Налог, взимаемый в связи с применением патентной системы налогообложения, зачисляемый в бюджеты муниципальных округов</t>
  </si>
  <si>
    <t xml:space="preserve">1 06 00 000 00 0000 000 </t>
  </si>
  <si>
    <t xml:space="preserve">1 06 01 000 00 0000 110 </t>
  </si>
  <si>
    <t xml:space="preserve">1 06 01 020 14 0000 110 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</si>
  <si>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</si>
  <si>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1 06 04 000 02 0000 110 </t>
  </si>
  <si>
    <t xml:space="preserve">1 06 04 011 02 0000 110 </t>
  </si>
  <si>
    <t xml:space="preserve">1 06 04 012 02 0000 110 </t>
  </si>
  <si>
    <t xml:space="preserve">1 06 06 000 00 0000 110 </t>
  </si>
  <si>
    <t xml:space="preserve">1 06 06 030 00 0000 110 </t>
  </si>
  <si>
    <t xml:space="preserve">1 06 06 032 14 0000 110 </t>
  </si>
  <si>
    <t>Земельный налог с организаций, обладающих земельным участком, расположенным в границах муниципальных округов</t>
  </si>
  <si>
    <t xml:space="preserve">1 06 06 040 00 0000 110 </t>
  </si>
  <si>
    <t xml:space="preserve">1 06 06 042 14 0000 110 </t>
  </si>
  <si>
    <t>Земельный налог с физических лиц, обладающих земельным участком, расположенным в границах муниципальных округов</t>
  </si>
  <si>
    <t xml:space="preserve">1 08 00 000 00 0000 000 </t>
  </si>
  <si>
    <t xml:space="preserve">1 08 03 000 01 0000 110 </t>
  </si>
  <si>
    <t xml:space="preserve">1 08 03 010 01 0000 110 </t>
  </si>
  <si>
    <t xml:space="preserve">1 11 00 000 00 0000 000 </t>
  </si>
  <si>
    <t xml:space="preserve">1 11 05 000 00 0000 120 </t>
  </si>
  <si>
    <t xml:space="preserve">1 11 05 010 00 0000 120 </t>
  </si>
  <si>
    <t xml:space="preserve">1 11 05 012 14 0000 120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</si>
  <si>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</si>
  <si>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1 11 05 020 00 0000 120 </t>
  </si>
  <si>
    <t xml:space="preserve">1 11 05 024 14 0000 120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</si>
  <si>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</si>
  <si>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</si>
  <si>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</si>
  <si>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 xml:space="preserve">1 11 05 034 14 0000 120 </t>
  </si>
  <si>
    <t xml:space="preserve">1 11 07 000 00 0000 120 </t>
  </si>
  <si>
    <t xml:space="preserve">1 11 07 010 00 0000 120 </t>
  </si>
  <si>
    <t xml:space="preserve">1 11 07 014 14 0000 120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</si>
  <si>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</si>
  <si>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 xml:space="preserve">1 11 09 000 00 0000 120 </t>
  </si>
  <si>
    <t xml:space="preserve">1 11 09 040 00 0000 120 </t>
  </si>
  <si>
    <t xml:space="preserve">1 11 09 044 14 0000 120 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</si>
  <si>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</si>
  <si>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1 12 00 000 00 0000 000 </t>
  </si>
  <si>
    <t xml:space="preserve">1 12 01 000 01 0000 120 </t>
  </si>
  <si>
    <t xml:space="preserve">1 12 01 010 01 0000 120 </t>
  </si>
  <si>
    <t xml:space="preserve">1 12 01 030 01 0000 120 </t>
  </si>
  <si>
    <t xml:space="preserve">1 12 01 040 01 0000 120 </t>
  </si>
  <si>
    <t xml:space="preserve">1 12 01 041 01 0000 120 </t>
  </si>
  <si>
    <t>Плата за размещение отходов производства</t>
  </si>
  <si>
    <t xml:space="preserve">1 12 01 070 01 0000 120 </t>
  </si>
  <si>
    <t xml:space="preserve">1 13 00 000 00 0000 000 </t>
  </si>
  <si>
    <t xml:space="preserve">1 13 01 000 00 0000 130 </t>
  </si>
  <si>
    <t xml:space="preserve">1 13 01 990 00 0000 130 </t>
  </si>
  <si>
    <t xml:space="preserve">1 13 01 994 14 0000 130 </t>
  </si>
  <si>
    <t>Прочие доходы от оказания платных услуг (работ) получателями средств бюджетов муниципальных округов</t>
  </si>
  <si>
    <t xml:space="preserve">1 13 02 000 00 0000 130 </t>
  </si>
  <si>
    <t xml:space="preserve">1 13 02 060 00 0000 130 </t>
  </si>
  <si>
    <t xml:space="preserve">1 13 02 064 14 0000 130 </t>
  </si>
  <si>
    <t>Доходы, поступающие в порядке возмещения расходов, понесенных в связи с эксплуатацией имущества муниципальных округов</t>
  </si>
  <si>
    <t xml:space="preserve">1 13 02 990 00 0000 130 </t>
  </si>
  <si>
    <t>Прочие доходы от компенсации затрат государства</t>
  </si>
  <si>
    <t xml:space="preserve">1 13 02 994 14 0000 130 </t>
  </si>
  <si>
    <t>Прочие доходы от компенсации затрат бюджетов муниципальных округов</t>
  </si>
  <si>
    <t xml:space="preserve">1 14 00 000 00 0000 000 </t>
  </si>
  <si>
    <t xml:space="preserve">1 14 02 000 00 0000 000 </t>
  </si>
  <si>
    <t xml:space="preserve">1 14 02 040 14 0000 410 </t>
  </si>
  <si>
    <t>Доходы от реализации имущества, находящегося в собственности муниципальных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</si>
  <si>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1 14 02 043 14 0000 410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</si>
  <si>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</si>
  <si>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1 14 06 000 00 0000 430 </t>
  </si>
  <si>
    <t xml:space="preserve">1 14 06 010 00 0000 430 </t>
  </si>
  <si>
    <t xml:space="preserve">1 14 06 012 14 0000 430 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</si>
  <si>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</si>
  <si>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1 16 00 000 00 0000 000 </t>
  </si>
  <si>
    <t xml:space="preserve">1 16 01 000 01 0000 140 </t>
  </si>
  <si>
    <t xml:space="preserve">1 16 01 050 01 0000 140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</si>
  <si>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</si>
  <si>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1 16 01 053 01 0000 140 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</si>
  <si>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</si>
  <si>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1 16 01 060 01 0000 140 </t>
  </si>
  <si>
    <t xml:space="preserve">1 16 01 063 01 0000 140 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</si>
  <si>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</si>
  <si>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1 16 01 070 01 0000 140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</si>
  <si>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</si>
  <si>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1 16 01 073 01 0000 140 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</si>
  <si>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</si>
  <si>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1 16 01 080 01 0000 140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</si>
  <si>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</si>
  <si>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1 16 01 083 01 0000 140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</si>
  <si>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</si>
  <si>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1 16 01 090 01 0000 140 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</si>
  <si>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</si>
  <si>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 xml:space="preserve">1 16 01 093 01 0000 140 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</si>
  <si>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</si>
  <si>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 xml:space="preserve">1 16 01 140 01 0000 140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</si>
  <si>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</si>
  <si>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1 16 01 143 01 0000 140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</si>
  <si>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</si>
  <si>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1 16 01 150 01 0000 140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</si>
  <si>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</si>
  <si>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1 16 01 153 01 0000 140 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</si>
  <si>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</si>
  <si>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1 16 01 170 01 0000 140 </t>
  </si>
  <si>
    <t xml:space="preserve">1 16 01 173 01 0000 140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</si>
  <si>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</si>
  <si>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1 16 01 190 01 0000 140 </t>
  </si>
  <si>
    <t xml:space="preserve">1 16 01 193 01 0000 140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</si>
  <si>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</si>
  <si>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1 16 01 200 01 0000 140 </t>
  </si>
  <si>
    <t xml:space="preserve">1 16 01 203 01 0000 140 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</si>
  <si>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</si>
  <si>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1 16 01 330 00 0000 140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</si>
  <si>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</si>
  <si>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 xml:space="preserve">1 16 01 333 01 0000 140 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</si>
  <si>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</si>
  <si>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 xml:space="preserve">2 00 00 000 00 0000 000 </t>
  </si>
  <si>
    <t xml:space="preserve">2 02 00 000 00 0000 000 </t>
  </si>
  <si>
    <t>БЕЗВОЗМЕЗДНЫЕ ПОСТУПЛЕНИЯ ОТ ДРУГИХ БЮДЖЕТОВ БЮДЖЕТНОЙ СИСТЕМЫ РОССИЙСКОЙ ФЕДЕРАЦИИ</t>
  </si>
  <si>
    <t xml:space="preserve">2 02 10 000 00 0000 150 </t>
  </si>
  <si>
    <t xml:space="preserve">2 02 15 001 00 0000 150 </t>
  </si>
  <si>
    <t xml:space="preserve">2 02 15 001 14 0000 150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</si>
  <si>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</si>
  <si>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2 02 15 002 00 0000 150 </t>
  </si>
  <si>
    <t>Дотации бюджетам на поддержку мер по обеспечению сбалансированности бюджетов</t>
  </si>
  <si>
    <t xml:space="preserve">2 02 15 002 14 0000 150 </t>
  </si>
  <si>
    <t>Дотации бюджетам муниципальных округов на поддержку мер по обеспечению сбалансированности бюджетов</t>
  </si>
  <si>
    <t xml:space="preserve">2 02 20 000 00 0000 150 </t>
  </si>
  <si>
    <t xml:space="preserve">2 02 20 077 00 0000 150 </t>
  </si>
  <si>
    <t xml:space="preserve">2 02 20 077 14 0000 150 </t>
  </si>
  <si>
    <t>Субсидии бюджетам муниципальных округов на софинансирование капитальных вложений в объекты муниципальной собственности</t>
  </si>
  <si>
    <t xml:space="preserve">2 02 25 555 14 0000 150 </t>
  </si>
  <si>
    <t>Субсидии бюджетам муниципальных округов на реализацию программ формирования современной городской среды</t>
  </si>
  <si>
    <t xml:space="preserve">2 02 25 497 00 0000 150 </t>
  </si>
  <si>
    <t xml:space="preserve">2 02 25 497 14 0000 150 </t>
  </si>
  <si>
    <t>Субсидии бюджетам муниципальных округов на реализацию мероприятий по обеспечению жильем молодых семей</t>
  </si>
  <si>
    <t xml:space="preserve">2 02 25 576 00 0000 150 </t>
  </si>
  <si>
    <t xml:space="preserve">2 02 25 576 14 0000 150 </t>
  </si>
  <si>
    <t>Субсидии бюджетам муниципальных округов на обеспечение комплексного развития сельских территорий</t>
  </si>
  <si>
    <t xml:space="preserve">2 02 29 999 00 0000 150 </t>
  </si>
  <si>
    <t xml:space="preserve">2 02 29 999 14 0000 150 </t>
  </si>
  <si>
    <t>Прочие субсидии бюджетам муниципальных округов</t>
  </si>
  <si>
    <t xml:space="preserve">2 02 30 000 00 0000 150 </t>
  </si>
  <si>
    <t xml:space="preserve">2 02 30 024 00 0000 150 </t>
  </si>
  <si>
    <t xml:space="preserve">2 02 30 024 14 0000 150 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</si>
  <si>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</si>
  <si>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2 02 35 082 00 0000 150 </t>
  </si>
  <si>
    <t xml:space="preserve">2 02 35 082 14 0000 150 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</si>
  <si>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</si>
  <si>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2 02 35 120 00 0000 150 </t>
  </si>
  <si>
    <t xml:space="preserve">2 02 35 120 14 0000 150 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</si>
  <si>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</si>
  <si>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2 02 35 134 00 0000 150 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</si>
  <si>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</si>
  <si>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2 02 35 134 14 0000 150 </t>
  </si>
  <si>
    <t>Субвенции бюджетам муниципальных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</si>
  <si>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2 02 35 469 00 0000 150 </t>
  </si>
  <si>
    <t>Субвенции бюджетам на проведение Всероссийской переписи населения 2020 года</t>
  </si>
  <si>
    <t xml:space="preserve">2 02 35 469 14 0000 150 </t>
  </si>
  <si>
    <t>Субвенции бюджетам муниципальных округов на проведение Всероссийской переписи населения 2020 года</t>
  </si>
  <si>
    <t xml:space="preserve">2 02 35 930 00 0000 150 </t>
  </si>
  <si>
    <t xml:space="preserve">2 02 35 930 14 0000 150 </t>
  </si>
  <si>
    <t>Субвенции бюджетам муниципальных округов на государственную регистрацию актов гражданского состояния</t>
  </si>
  <si>
    <t xml:space="preserve">2 02 39 999 00 0000 150 </t>
  </si>
  <si>
    <t xml:space="preserve">2 02 39 999 14 0000 150 </t>
  </si>
  <si>
    <t>Прочие субвенции бюджетам муниципальных округов</t>
  </si>
  <si>
    <t xml:space="preserve">2 02 40 000 00 0000 150 </t>
  </si>
  <si>
    <t xml:space="preserve">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</si>
  <si>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</si>
  <si>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2 02 45 303 14 0000 150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</si>
  <si>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</si>
  <si>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2 02 49 999 00 0000 150 </t>
  </si>
  <si>
    <t xml:space="preserve">2 02 49 999 14 0000 150 </t>
  </si>
  <si>
    <t>Прочие межбюджетные трансферты, передаваемые бюджетам муниципальных округов</t>
  </si>
  <si>
    <t>2 02 25 555 00 0000 150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</si>
  <si>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</si>
  <si>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</si>
  <si>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 xml:space="preserve"> 2 19 60010 14 0000 150   </t>
  </si>
  <si>
    <t xml:space="preserve">2 19 00000 14 0000 150  </t>
  </si>
  <si>
    <t xml:space="preserve">2 19 00000 00 0000 000  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</si>
  <si>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</si>
  <si>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муниципальных округов от возврата организациями остатков субсидий прошлых лет</t>
  </si>
  <si>
    <t>Доходы бюджетов муниципальных округов от возврата бюджетными учреждениями остатков субсидий прошлых лет</t>
  </si>
  <si>
    <t>2 18 00 00000 0000 000</t>
  </si>
  <si>
    <t>2 18 00 00000 0000 150</t>
  </si>
  <si>
    <t>2 18 00000 14 0000 150</t>
  </si>
  <si>
    <t>2 18 04000 14 0000 150</t>
  </si>
  <si>
    <t>2 18 04010 14 0000 150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</si>
  <si>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</si>
  <si>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</si>
  <si>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Невыясненные поступления, зачисляемые в бюджеты муниципальных округов</t>
  </si>
  <si>
    <t>1 17 01 00000 0000 180</t>
  </si>
  <si>
    <t>1 17 01 04014 0000 180</t>
  </si>
  <si>
    <t xml:space="preserve">1 17 00 00000 0000 000  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</si>
  <si>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</si>
  <si>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</si>
  <si>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1 16 07 00000 0000 140</t>
  </si>
  <si>
    <t>1 16 07 01000 0000 140</t>
  </si>
  <si>
    <t>1 16 07 01014 0000 140</t>
  </si>
  <si>
    <t>1 16 07 09000 0000 140</t>
  </si>
  <si>
    <t>1 16 07 09014 0000 140</t>
  </si>
  <si>
    <t>1 16 10 00000 0000 140</t>
  </si>
  <si>
    <t>1 16 10 12000 0000 140</t>
  </si>
  <si>
    <t>1 16 10 12301 0000 140</t>
  </si>
  <si>
    <t>1 16 11 00001 0000 140</t>
  </si>
  <si>
    <t>1 16 11 05001 0000 140</t>
  </si>
  <si>
    <t>1 16 11 06001 0000 140</t>
  </si>
  <si>
    <t>1 16 11 06401 0000 140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</si>
  <si>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</si>
  <si>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</si>
  <si>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1 16 01 180 01 0000 140</t>
  </si>
  <si>
    <t>1 16 01 183 01 0000 140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</si>
  <si>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</si>
  <si>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</si>
  <si>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</si>
  <si>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</si>
  <si>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1 16 01 110 01 0000 140</t>
  </si>
  <si>
    <t>1 16 01 113 01 0000 140</t>
  </si>
  <si>
    <t>1 16 01 130 01 0000 140</t>
  </si>
  <si>
    <t>1 16 01 133 01 0000 140</t>
  </si>
  <si>
    <t>Единый сельскохозяйственный налог</t>
  </si>
  <si>
    <t>1 05 02 000 02 0000 110</t>
  </si>
  <si>
    <t>1 05 02 010 02 0000 110</t>
  </si>
  <si>
    <t xml:space="preserve">1 05 03 000 01 0000 110   </t>
  </si>
  <si>
    <t xml:space="preserve">1 05 03 01 001 0000 110 </t>
  </si>
  <si>
    <t xml:space="preserve">1 03 02 261 01 0000 110 </t>
  </si>
  <si>
    <t xml:space="preserve">1 03 02 260 01 0000 110   </t>
  </si>
  <si>
    <t>администрации округа</t>
  </si>
  <si>
    <t>-</t>
  </si>
  <si>
    <t xml:space="preserve"> Доходы бюджета Александровского муниципального округа за 1 полугодие 2021 года по кодам классификации доходов бюджета 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</si>
  <si>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</si>
  <si>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</si>
  <si>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</si>
  <si>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1 14 06 312 14 0000 430</t>
  </si>
  <si>
    <t>1 14 06 310 00 0000 430</t>
  </si>
  <si>
    <t>1 14 06 300 00 0000 430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</si>
  <si>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</si>
  <si>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муниципальных округов</t>
  </si>
  <si>
    <t>Поступления от денежных пожертвований, предоставляемых негосударственными организациями получателям средств бюджетов муниципальных округов</t>
  </si>
  <si>
    <t>2 04 04 020 14 0000 150</t>
  </si>
  <si>
    <t>2 04 04 000 14 0000 150</t>
  </si>
  <si>
    <t>2 04 00 000 00 0000 150</t>
  </si>
  <si>
    <t>Кассовый план 1 полугодие</t>
  </si>
  <si>
    <t>Процент исполнения к кассовому плану за 1 полугодие</t>
  </si>
  <si>
    <t>Отклонение показателя исполнения от планового показателя за 1 полугодие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</si>
</sst>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_(* #,##0.00_);_(* \(#,##0.00\);_(* &quot;-&quot;??_);_(@_)"/>
    <numFmt numFmtId="179" formatCode="_-* #,##0.00\ _D_M_-;\-* #,##0.00\ _D_M_-;_-* &quot;-&quot;??\ _D_M_-;_-@_-"/>
    <numFmt numFmtId="180" formatCode="?"/>
  </numFmts>
  <fonts count="7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sz val="10"/>
      <color indexed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91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3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49" fillId="8" borderId="0" applyNumberFormat="0" applyBorder="0" applyAlignment="0" applyProtection="0"/>
    <xf numFmtId="0" fontId="9" fillId="9" borderId="0" applyNumberFormat="0" applyBorder="0" applyAlignment="0" applyProtection="0"/>
    <xf numFmtId="0" fontId="49" fillId="10" borderId="0" applyNumberFormat="0" applyBorder="0" applyAlignment="0" applyProtection="0"/>
    <xf numFmtId="0" fontId="9" fillId="7" borderId="0" applyNumberFormat="0" applyBorder="0" applyAlignment="0" applyProtection="0"/>
    <xf numFmtId="0" fontId="49" fillId="11" borderId="0" applyNumberFormat="0" applyBorder="0" applyAlignment="0" applyProtection="0"/>
    <xf numFmtId="0" fontId="9" fillId="12" borderId="0" applyNumberFormat="0" applyBorder="0" applyAlignment="0" applyProtection="0"/>
    <xf numFmtId="0" fontId="49" fillId="13" borderId="0" applyNumberFormat="0" applyBorder="0" applyAlignment="0" applyProtection="0"/>
    <xf numFmtId="0" fontId="9" fillId="14" borderId="0" applyNumberFormat="0" applyBorder="0" applyAlignment="0" applyProtection="0"/>
    <xf numFmtId="0" fontId="49" fillId="15" borderId="0" applyNumberFormat="0" applyBorder="0" applyAlignment="0" applyProtection="0"/>
    <xf numFmtId="0" fontId="9" fillId="16" borderId="0" applyNumberFormat="0" applyBorder="0" applyAlignment="0" applyProtection="0"/>
    <xf numFmtId="0" fontId="49" fillId="17" borderId="0" applyNumberFormat="0" applyBorder="0" applyAlignment="0" applyProtection="0"/>
    <xf numFmtId="0" fontId="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3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19" borderId="0" applyNumberFormat="0" applyBorder="0" applyAlignment="0" applyProtection="0"/>
    <xf numFmtId="0" fontId="26" fillId="18" borderId="0" applyNumberFormat="0" applyBorder="0" applyAlignment="0" applyProtection="0"/>
    <xf numFmtId="0" fontId="49" fillId="22" borderId="0" applyNumberFormat="0" applyBorder="0" applyAlignment="0" applyProtection="0"/>
    <xf numFmtId="0" fontId="9" fillId="6" borderId="0" applyNumberFormat="0" applyBorder="0" applyAlignment="0" applyProtection="0"/>
    <xf numFmtId="0" fontId="49" fillId="23" borderId="0" applyNumberFormat="0" applyBorder="0" applyAlignment="0" applyProtection="0"/>
    <xf numFmtId="0" fontId="9" fillId="3" borderId="0" applyNumberFormat="0" applyBorder="0" applyAlignment="0" applyProtection="0"/>
    <xf numFmtId="0" fontId="49" fillId="24" borderId="0" applyNumberFormat="0" applyBorder="0" applyAlignment="0" applyProtection="0"/>
    <xf numFmtId="0" fontId="9" fillId="25" borderId="0" applyNumberFormat="0" applyBorder="0" applyAlignment="0" applyProtection="0"/>
    <xf numFmtId="0" fontId="49" fillId="26" borderId="0" applyNumberFormat="0" applyBorder="0" applyAlignment="0" applyProtection="0"/>
    <xf numFmtId="0" fontId="9" fillId="14" borderId="0" applyNumberFormat="0" applyBorder="0" applyAlignment="0" applyProtection="0"/>
    <xf numFmtId="0" fontId="49" fillId="27" borderId="0" applyNumberFormat="0" applyBorder="0" applyAlignment="0" applyProtection="0"/>
    <xf numFmtId="0" fontId="9" fillId="6" borderId="0" applyNumberFormat="0" applyBorder="0" applyAlignment="0" applyProtection="0"/>
    <xf numFmtId="0" fontId="49" fillId="28" borderId="0" applyNumberFormat="0" applyBorder="0" applyAlignment="0" applyProtection="0"/>
    <xf numFmtId="0" fontId="9" fillId="29" borderId="0" applyNumberFormat="0" applyBorder="0" applyAlignment="0" applyProtection="0"/>
    <xf numFmtId="0" fontId="27" fillId="19" borderId="0" applyNumberFormat="0" applyBorder="0" applyAlignment="0" applyProtection="0"/>
    <xf numFmtId="0" fontId="27" fillId="3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9" borderId="0" applyNumberFormat="0" applyBorder="0" applyAlignment="0" applyProtection="0"/>
    <xf numFmtId="0" fontId="27" fillId="18" borderId="0" applyNumberFormat="0" applyBorder="0" applyAlignment="0" applyProtection="0"/>
    <xf numFmtId="0" fontId="50" fillId="30" borderId="0" applyNumberFormat="0" applyBorder="0" applyAlignment="0" applyProtection="0"/>
    <xf numFmtId="0" fontId="10" fillId="31" borderId="0" applyNumberFormat="0" applyBorder="0" applyAlignment="0" applyProtection="0"/>
    <xf numFmtId="0" fontId="50" fillId="32" borderId="0" applyNumberFormat="0" applyBorder="0" applyAlignment="0" applyProtection="0"/>
    <xf numFmtId="0" fontId="10" fillId="3" borderId="0" applyNumberFormat="0" applyBorder="0" applyAlignment="0" applyProtection="0"/>
    <xf numFmtId="0" fontId="50" fillId="33" borderId="0" applyNumberFormat="0" applyBorder="0" applyAlignment="0" applyProtection="0"/>
    <xf numFmtId="0" fontId="10" fillId="25" borderId="0" applyNumberFormat="0" applyBorder="0" applyAlignment="0" applyProtection="0"/>
    <xf numFmtId="0" fontId="50" fillId="34" borderId="0" applyNumberFormat="0" applyBorder="0" applyAlignment="0" applyProtection="0"/>
    <xf numFmtId="0" fontId="10" fillId="35" borderId="0" applyNumberFormat="0" applyBorder="0" applyAlignment="0" applyProtection="0"/>
    <xf numFmtId="0" fontId="50" fillId="36" borderId="0" applyNumberFormat="0" applyBorder="0" applyAlignment="0" applyProtection="0"/>
    <xf numFmtId="0" fontId="10" fillId="37" borderId="0" applyNumberFormat="0" applyBorder="0" applyAlignment="0" applyProtection="0"/>
    <xf numFmtId="0" fontId="5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9" fillId="48" borderId="0" applyNumberFormat="0" applyBorder="0" applyAlignment="0" applyProtection="0"/>
    <xf numFmtId="0" fontId="9" fillId="49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9" fillId="49" borderId="0" applyNumberFormat="0" applyBorder="0" applyAlignment="0" applyProtection="0"/>
    <xf numFmtId="0" fontId="9" fillId="50" borderId="0" applyNumberFormat="0" applyBorder="0" applyAlignment="0" applyProtection="0"/>
    <xf numFmtId="0" fontId="10" fillId="50" borderId="0" applyNumberFormat="0" applyBorder="0" applyAlignment="0" applyProtection="0"/>
    <xf numFmtId="0" fontId="10" fillId="53" borderId="0" applyNumberFormat="0" applyBorder="0" applyAlignment="0" applyProtection="0"/>
    <xf numFmtId="0" fontId="10" fillId="54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9" fillId="57" borderId="0" applyNumberFormat="0" applyBorder="0" applyAlignment="0" applyProtection="0"/>
    <xf numFmtId="0" fontId="9" fillId="46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28" fillId="46" borderId="0" applyNumberFormat="0" applyBorder="0" applyAlignment="0" applyProtection="0"/>
    <xf numFmtId="0" fontId="29" fillId="60" borderId="1" applyNumberFormat="0" applyAlignment="0" applyProtection="0"/>
    <xf numFmtId="0" fontId="18" fillId="47" borderId="2" applyNumberFormat="0" applyAlignment="0" applyProtection="0"/>
    <xf numFmtId="0" fontId="17" fillId="61" borderId="0" applyNumberFormat="0" applyBorder="0" applyAlignment="0" applyProtection="0"/>
    <xf numFmtId="0" fontId="17" fillId="62" borderId="0" applyNumberFormat="0" applyBorder="0" applyAlignment="0" applyProtection="0"/>
    <xf numFmtId="0" fontId="17" fillId="63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6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58" borderId="1" applyNumberFormat="0" applyAlignment="0" applyProtection="0"/>
    <xf numFmtId="0" fontId="35" fillId="0" borderId="6" applyNumberFormat="0" applyFill="0" applyAlignment="0" applyProtection="0"/>
    <xf numFmtId="0" fontId="20" fillId="58" borderId="0" applyNumberFormat="0" applyBorder="0" applyAlignment="0" applyProtection="0"/>
    <xf numFmtId="0" fontId="51" fillId="0" borderId="0">
      <alignment/>
      <protection/>
    </xf>
    <xf numFmtId="0" fontId="4" fillId="57" borderId="7" applyNumberFormat="0" applyFont="0" applyAlignment="0" applyProtection="0"/>
    <xf numFmtId="0" fontId="12" fillId="60" borderId="8" applyNumberFormat="0" applyAlignment="0" applyProtection="0"/>
    <xf numFmtId="0" fontId="4" fillId="0" borderId="0">
      <alignment/>
      <protection/>
    </xf>
    <xf numFmtId="4" fontId="36" fillId="65" borderId="9" applyNumberFormat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" fontId="37" fillId="65" borderId="9" applyNumberFormat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4" fontId="36" fillId="65" borderId="9" applyNumberFormat="0" applyProtection="0">
      <alignment horizontal="left" vertical="center" indent="1"/>
    </xf>
    <xf numFmtId="0" fontId="4" fillId="0" borderId="0">
      <alignment/>
      <protection/>
    </xf>
    <xf numFmtId="4" fontId="38" fillId="65" borderId="10" applyNumberFormat="0" applyProtection="0">
      <alignment horizontal="left" vertical="center" indent="1"/>
    </xf>
    <xf numFmtId="0" fontId="4" fillId="0" borderId="0">
      <alignment/>
      <protection/>
    </xf>
    <xf numFmtId="0" fontId="36" fillId="65" borderId="9" applyNumberFormat="0" applyProtection="0">
      <alignment horizontal="left" vertical="top" indent="1"/>
    </xf>
    <xf numFmtId="0" fontId="4" fillId="0" borderId="0">
      <alignment/>
      <protection/>
    </xf>
    <xf numFmtId="0" fontId="4" fillId="0" borderId="0">
      <alignment/>
      <protection/>
    </xf>
    <xf numFmtId="4" fontId="36" fillId="2" borderId="0" applyNumberFormat="0" applyProtection="0">
      <alignment horizontal="left" vertical="center" indent="1"/>
    </xf>
    <xf numFmtId="0" fontId="4" fillId="0" borderId="0">
      <alignment/>
      <protection/>
    </xf>
    <xf numFmtId="0" fontId="4" fillId="0" borderId="0">
      <alignment/>
      <protection/>
    </xf>
    <xf numFmtId="4" fontId="26" fillId="7" borderId="9" applyNumberFormat="0" applyProtection="0">
      <alignment horizontal="right" vertical="center"/>
    </xf>
    <xf numFmtId="0" fontId="4" fillId="0" borderId="0">
      <alignment/>
      <protection/>
    </xf>
    <xf numFmtId="0" fontId="4" fillId="0" borderId="0">
      <alignment/>
      <protection/>
    </xf>
    <xf numFmtId="4" fontId="26" fillId="3" borderId="9" applyNumberFormat="0" applyProtection="0">
      <alignment horizontal="right" vertical="center"/>
    </xf>
    <xf numFmtId="0" fontId="4" fillId="0" borderId="0">
      <alignment/>
      <protection/>
    </xf>
    <xf numFmtId="0" fontId="4" fillId="0" borderId="0">
      <alignment/>
      <protection/>
    </xf>
    <xf numFmtId="4" fontId="26" fillId="66" borderId="9" applyNumberFormat="0" applyProtection="0">
      <alignment horizontal="right" vertical="center"/>
    </xf>
    <xf numFmtId="0" fontId="4" fillId="0" borderId="0">
      <alignment/>
      <protection/>
    </xf>
    <xf numFmtId="0" fontId="4" fillId="0" borderId="0">
      <alignment/>
      <protection/>
    </xf>
    <xf numFmtId="4" fontId="26" fillId="29" borderId="9" applyNumberFormat="0" applyProtection="0">
      <alignment horizontal="right" vertical="center"/>
    </xf>
    <xf numFmtId="0" fontId="4" fillId="0" borderId="0">
      <alignment/>
      <protection/>
    </xf>
    <xf numFmtId="0" fontId="4" fillId="0" borderId="0">
      <alignment/>
      <protection/>
    </xf>
    <xf numFmtId="4" fontId="26" fillId="39" borderId="9" applyNumberFormat="0" applyProtection="0">
      <alignment horizontal="right" vertical="center"/>
    </xf>
    <xf numFmtId="0" fontId="4" fillId="0" borderId="0">
      <alignment/>
      <protection/>
    </xf>
    <xf numFmtId="0" fontId="4" fillId="0" borderId="0">
      <alignment/>
      <protection/>
    </xf>
    <xf numFmtId="4" fontId="26" fillId="67" borderId="9" applyNumberFormat="0" applyProtection="0">
      <alignment horizontal="right" vertical="center"/>
    </xf>
    <xf numFmtId="0" fontId="4" fillId="0" borderId="0">
      <alignment/>
      <protection/>
    </xf>
    <xf numFmtId="0" fontId="4" fillId="0" borderId="0">
      <alignment/>
      <protection/>
    </xf>
    <xf numFmtId="4" fontId="26" fillId="20" borderId="9" applyNumberFormat="0" applyProtection="0">
      <alignment horizontal="right" vertical="center"/>
    </xf>
    <xf numFmtId="0" fontId="4" fillId="0" borderId="0">
      <alignment/>
      <protection/>
    </xf>
    <xf numFmtId="0" fontId="4" fillId="0" borderId="0">
      <alignment/>
      <protection/>
    </xf>
    <xf numFmtId="4" fontId="26" fillId="68" borderId="9" applyNumberFormat="0" applyProtection="0">
      <alignment horizontal="right" vertical="center"/>
    </xf>
    <xf numFmtId="0" fontId="4" fillId="0" borderId="0">
      <alignment/>
      <protection/>
    </xf>
    <xf numFmtId="0" fontId="4" fillId="0" borderId="0">
      <alignment/>
      <protection/>
    </xf>
    <xf numFmtId="4" fontId="26" fillId="25" borderId="9" applyNumberFormat="0" applyProtection="0">
      <alignment horizontal="right" vertical="center"/>
    </xf>
    <xf numFmtId="0" fontId="4" fillId="0" borderId="0">
      <alignment/>
      <protection/>
    </xf>
    <xf numFmtId="0" fontId="4" fillId="0" borderId="0">
      <alignment/>
      <protection/>
    </xf>
    <xf numFmtId="4" fontId="36" fillId="69" borderId="11" applyNumberFormat="0" applyProtection="0">
      <alignment horizontal="left" vertical="center" indent="1"/>
    </xf>
    <xf numFmtId="0" fontId="4" fillId="0" borderId="0">
      <alignment/>
      <protection/>
    </xf>
    <xf numFmtId="0" fontId="4" fillId="0" borderId="0">
      <alignment/>
      <protection/>
    </xf>
    <xf numFmtId="4" fontId="26" fillId="70" borderId="0" applyNumberFormat="0" applyProtection="0">
      <alignment horizontal="left" vertical="center" indent="1"/>
    </xf>
    <xf numFmtId="0" fontId="4" fillId="0" borderId="0">
      <alignment/>
      <protection/>
    </xf>
    <xf numFmtId="0" fontId="4" fillId="0" borderId="0">
      <alignment/>
      <protection/>
    </xf>
    <xf numFmtId="4" fontId="39" fillId="19" borderId="0" applyNumberFormat="0" applyProtection="0">
      <alignment horizontal="left" vertical="center" indent="1"/>
    </xf>
    <xf numFmtId="0" fontId="4" fillId="0" borderId="0">
      <alignment/>
      <protection/>
    </xf>
    <xf numFmtId="0" fontId="4" fillId="0" borderId="0">
      <alignment/>
      <protection/>
    </xf>
    <xf numFmtId="4" fontId="26" fillId="2" borderId="9" applyNumberFormat="0" applyProtection="0">
      <alignment horizontal="right" vertical="center"/>
    </xf>
    <xf numFmtId="0" fontId="4" fillId="0" borderId="0">
      <alignment/>
      <protection/>
    </xf>
    <xf numFmtId="0" fontId="4" fillId="0" borderId="0">
      <alignment/>
      <protection/>
    </xf>
    <xf numFmtId="4" fontId="26" fillId="70" borderId="0" applyNumberFormat="0" applyProtection="0">
      <alignment horizontal="left" vertical="center" indent="1"/>
    </xf>
    <xf numFmtId="0" fontId="4" fillId="0" borderId="0">
      <alignment/>
      <protection/>
    </xf>
    <xf numFmtId="0" fontId="4" fillId="0" borderId="0">
      <alignment/>
      <protection/>
    </xf>
    <xf numFmtId="4" fontId="26" fillId="2" borderId="0" applyNumberFormat="0" applyProtection="0">
      <alignment horizontal="left" vertical="center" indent="1"/>
    </xf>
    <xf numFmtId="0" fontId="4" fillId="0" borderId="0">
      <alignment/>
      <protection/>
    </xf>
    <xf numFmtId="0" fontId="38" fillId="21" borderId="10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4" fillId="19" borderId="9" applyNumberFormat="0" applyProtection="0">
      <alignment horizontal="left" vertical="center" indent="1"/>
    </xf>
    <xf numFmtId="0" fontId="4" fillId="0" borderId="0">
      <alignment/>
      <protection/>
    </xf>
    <xf numFmtId="0" fontId="4" fillId="19" borderId="9" applyNumberFormat="0" applyProtection="0">
      <alignment horizontal="left" vertical="top" indent="1"/>
    </xf>
    <xf numFmtId="0" fontId="4" fillId="0" borderId="0">
      <alignment/>
      <protection/>
    </xf>
    <xf numFmtId="0" fontId="38" fillId="71" borderId="10" applyNumberFormat="0" applyProtection="0">
      <alignment horizontal="left" vertical="center" indent="1"/>
    </xf>
    <xf numFmtId="0" fontId="4" fillId="2" borderId="9" applyNumberFormat="0" applyProtection="0">
      <alignment horizontal="left" vertical="center" indent="1"/>
    </xf>
    <xf numFmtId="0" fontId="4" fillId="0" borderId="0">
      <alignment/>
      <protection/>
    </xf>
    <xf numFmtId="0" fontId="4" fillId="2" borderId="9" applyNumberFormat="0" applyProtection="0">
      <alignment horizontal="left" vertical="top" indent="1"/>
    </xf>
    <xf numFmtId="0" fontId="4" fillId="0" borderId="0">
      <alignment/>
      <protection/>
    </xf>
    <xf numFmtId="0" fontId="38" fillId="6" borderId="10" applyNumberFormat="0" applyProtection="0">
      <alignment horizontal="left" vertical="center" indent="1"/>
    </xf>
    <xf numFmtId="0" fontId="38" fillId="6" borderId="10" applyNumberFormat="0" applyProtection="0">
      <alignment horizontal="left" vertical="center" indent="1"/>
    </xf>
    <xf numFmtId="0" fontId="4" fillId="0" borderId="0">
      <alignment/>
      <protection/>
    </xf>
    <xf numFmtId="0" fontId="4" fillId="6" borderId="9" applyNumberFormat="0" applyProtection="0">
      <alignment horizontal="left" vertical="top" indent="1"/>
    </xf>
    <xf numFmtId="0" fontId="4" fillId="0" borderId="0">
      <alignment/>
      <protection/>
    </xf>
    <xf numFmtId="0" fontId="4" fillId="0" borderId="0">
      <alignment/>
      <protection/>
    </xf>
    <xf numFmtId="0" fontId="4" fillId="70" borderId="9" applyNumberFormat="0" applyProtection="0">
      <alignment horizontal="left" vertical="center" indent="1"/>
    </xf>
    <xf numFmtId="0" fontId="4" fillId="0" borderId="0">
      <alignment/>
      <protection/>
    </xf>
    <xf numFmtId="0" fontId="4" fillId="0" borderId="0">
      <alignment/>
      <protection/>
    </xf>
    <xf numFmtId="0" fontId="4" fillId="70" borderId="9" applyNumberFormat="0" applyProtection="0">
      <alignment horizontal="left" vertical="top" indent="1"/>
    </xf>
    <xf numFmtId="0" fontId="4" fillId="0" borderId="0">
      <alignment/>
      <protection/>
    </xf>
    <xf numFmtId="0" fontId="4" fillId="0" borderId="0">
      <alignment/>
      <protection/>
    </xf>
    <xf numFmtId="0" fontId="4" fillId="5" borderId="12" applyNumberFormat="0">
      <alignment/>
      <protection locked="0"/>
    </xf>
    <xf numFmtId="0" fontId="4" fillId="0" borderId="0">
      <alignment/>
      <protection/>
    </xf>
    <xf numFmtId="0" fontId="40" fillId="19" borderId="13" applyBorder="0">
      <alignment/>
      <protection/>
    </xf>
    <xf numFmtId="0" fontId="4" fillId="0" borderId="0">
      <alignment/>
      <protection/>
    </xf>
    <xf numFmtId="4" fontId="26" fillId="4" borderId="9" applyNumberFormat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4" fontId="41" fillId="4" borderId="9" applyNumberFormat="0" applyProtection="0">
      <alignment vertical="center"/>
    </xf>
    <xf numFmtId="0" fontId="4" fillId="0" borderId="0">
      <alignment/>
      <protection/>
    </xf>
    <xf numFmtId="0" fontId="4" fillId="0" borderId="0">
      <alignment/>
      <protection/>
    </xf>
    <xf numFmtId="4" fontId="26" fillId="4" borderId="9" applyNumberFormat="0" applyProtection="0">
      <alignment horizontal="left" vertical="center" indent="1"/>
    </xf>
    <xf numFmtId="0" fontId="4" fillId="0" borderId="0">
      <alignment/>
      <protection/>
    </xf>
    <xf numFmtId="0" fontId="4" fillId="0" borderId="0">
      <alignment/>
      <protection/>
    </xf>
    <xf numFmtId="0" fontId="26" fillId="4" borderId="9" applyNumberFormat="0" applyProtection="0">
      <alignment horizontal="left" vertical="top" indent="1"/>
    </xf>
    <xf numFmtId="0" fontId="4" fillId="0" borderId="0">
      <alignment/>
      <protection/>
    </xf>
    <xf numFmtId="4" fontId="38" fillId="0" borderId="10" applyNumberFormat="0" applyProtection="0">
      <alignment horizontal="right" vertical="center"/>
    </xf>
    <xf numFmtId="4" fontId="38" fillId="0" borderId="10" applyNumberFormat="0" applyProtection="0">
      <alignment horizontal="right" vertical="center"/>
    </xf>
    <xf numFmtId="4" fontId="38" fillId="0" borderId="10" applyNumberFormat="0" applyProtection="0">
      <alignment horizontal="right" vertical="center"/>
    </xf>
    <xf numFmtId="0" fontId="4" fillId="0" borderId="0">
      <alignment/>
      <protection/>
    </xf>
    <xf numFmtId="4" fontId="41" fillId="70" borderId="9" applyNumberFormat="0" applyProtection="0">
      <alignment horizontal="right" vertical="center"/>
    </xf>
    <xf numFmtId="0" fontId="4" fillId="0" borderId="0">
      <alignment/>
      <protection/>
    </xf>
    <xf numFmtId="0" fontId="4" fillId="0" borderId="0">
      <alignment/>
      <protection/>
    </xf>
    <xf numFmtId="4" fontId="26" fillId="2" borderId="9" applyNumberFormat="0" applyProtection="0">
      <alignment horizontal="left" vertical="center" indent="1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6" fillId="2" borderId="9" applyNumberFormat="0" applyProtection="0">
      <alignment horizontal="left" vertical="top" indent="1"/>
    </xf>
    <xf numFmtId="0" fontId="4" fillId="0" borderId="0">
      <alignment/>
      <protection/>
    </xf>
    <xf numFmtId="0" fontId="4" fillId="0" borderId="0">
      <alignment/>
      <protection/>
    </xf>
    <xf numFmtId="4" fontId="42" fillId="72" borderId="0" applyNumberFormat="0" applyProtection="0">
      <alignment horizontal="left" vertical="center" indent="1"/>
    </xf>
    <xf numFmtId="0" fontId="4" fillId="0" borderId="0">
      <alignment/>
      <protection/>
    </xf>
    <xf numFmtId="0" fontId="38" fillId="73" borderId="12">
      <alignment/>
      <protection/>
    </xf>
    <xf numFmtId="0" fontId="4" fillId="0" borderId="0">
      <alignment/>
      <protection/>
    </xf>
    <xf numFmtId="4" fontId="43" fillId="70" borderId="9" applyNumberFormat="0" applyProtection="0">
      <alignment horizontal="right" vertical="center"/>
    </xf>
    <xf numFmtId="0" fontId="4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50" fillId="74" borderId="0" applyNumberFormat="0" applyBorder="0" applyAlignment="0" applyProtection="0"/>
    <xf numFmtId="0" fontId="10" fillId="75" borderId="0" applyNumberFormat="0" applyBorder="0" applyAlignment="0" applyProtection="0"/>
    <xf numFmtId="0" fontId="50" fillId="76" borderId="0" applyNumberFormat="0" applyBorder="0" applyAlignment="0" applyProtection="0"/>
    <xf numFmtId="0" fontId="10" fillId="66" borderId="0" applyNumberFormat="0" applyBorder="0" applyAlignment="0" applyProtection="0"/>
    <xf numFmtId="0" fontId="50" fillId="77" borderId="0" applyNumberFormat="0" applyBorder="0" applyAlignment="0" applyProtection="0"/>
    <xf numFmtId="0" fontId="10" fillId="20" borderId="0" applyNumberFormat="0" applyBorder="0" applyAlignment="0" applyProtection="0"/>
    <xf numFmtId="0" fontId="50" fillId="78" borderId="0" applyNumberFormat="0" applyBorder="0" applyAlignment="0" applyProtection="0"/>
    <xf numFmtId="0" fontId="10" fillId="35" borderId="0" applyNumberFormat="0" applyBorder="0" applyAlignment="0" applyProtection="0"/>
    <xf numFmtId="0" fontId="50" fillId="79" borderId="0" applyNumberFormat="0" applyBorder="0" applyAlignment="0" applyProtection="0"/>
    <xf numFmtId="0" fontId="10" fillId="37" borderId="0" applyNumberFormat="0" applyBorder="0" applyAlignment="0" applyProtection="0"/>
    <xf numFmtId="0" fontId="50" fillId="80" borderId="0" applyNumberFormat="0" applyBorder="0" applyAlignment="0" applyProtection="0"/>
    <xf numFmtId="0" fontId="10" fillId="67" borderId="0" applyNumberFormat="0" applyBorder="0" applyAlignment="0" applyProtection="0"/>
    <xf numFmtId="0" fontId="52" fillId="81" borderId="15" applyNumberFormat="0" applyAlignment="0" applyProtection="0"/>
    <xf numFmtId="0" fontId="11" fillId="18" borderId="1" applyNumberFormat="0" applyAlignment="0" applyProtection="0"/>
    <xf numFmtId="0" fontId="53" fillId="82" borderId="16" applyNumberFormat="0" applyAlignment="0" applyProtection="0"/>
    <xf numFmtId="0" fontId="12" fillId="21" borderId="8" applyNumberFormat="0" applyAlignment="0" applyProtection="0"/>
    <xf numFmtId="0" fontId="54" fillId="82" borderId="15" applyNumberFormat="0" applyAlignment="0" applyProtection="0"/>
    <xf numFmtId="0" fontId="13" fillId="21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17" applyNumberFormat="0" applyFill="0" applyAlignment="0" applyProtection="0"/>
    <xf numFmtId="0" fontId="14" fillId="0" borderId="18" applyNumberFormat="0" applyFill="0" applyAlignment="0" applyProtection="0"/>
    <xf numFmtId="0" fontId="56" fillId="0" borderId="19" applyNumberFormat="0" applyFill="0" applyAlignment="0" applyProtection="0"/>
    <xf numFmtId="0" fontId="15" fillId="0" borderId="4" applyNumberFormat="0" applyFill="0" applyAlignment="0" applyProtection="0"/>
    <xf numFmtId="0" fontId="57" fillId="0" borderId="20" applyNumberFormat="0" applyFill="0" applyAlignment="0" applyProtection="0"/>
    <xf numFmtId="0" fontId="16" fillId="0" borderId="21" applyNumberFormat="0" applyFill="0" applyAlignment="0" applyProtection="0"/>
    <xf numFmtId="0" fontId="5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8" fillId="0" borderId="22" applyNumberFormat="0" applyFill="0" applyAlignment="0" applyProtection="0"/>
    <xf numFmtId="0" fontId="17" fillId="0" borderId="23" applyNumberFormat="0" applyFill="0" applyAlignment="0" applyProtection="0"/>
    <xf numFmtId="0" fontId="59" fillId="83" borderId="24" applyNumberFormat="0" applyAlignment="0" applyProtection="0"/>
    <xf numFmtId="0" fontId="18" fillId="84" borderId="2" applyNumberFormat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1" fillId="85" borderId="0" applyNumberFormat="0" applyBorder="0" applyAlignment="0" applyProtection="0"/>
    <xf numFmtId="0" fontId="20" fillId="65" borderId="0" applyNumberFormat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8" fillId="86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86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62" fillId="87" borderId="0" applyNumberFormat="0" applyBorder="0" applyAlignment="0" applyProtection="0"/>
    <xf numFmtId="0" fontId="21" fillId="7" borderId="0" applyNumberFormat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88" borderId="25" applyNumberFormat="0" applyFont="0" applyAlignment="0" applyProtection="0"/>
    <xf numFmtId="0" fontId="4" fillId="4" borderId="7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64" fillId="0" borderId="26" applyNumberFormat="0" applyFill="0" applyAlignment="0" applyProtection="0"/>
    <xf numFmtId="0" fontId="23" fillId="0" borderId="27" applyNumberFormat="0" applyFill="0" applyAlignment="0" applyProtection="0"/>
    <xf numFmtId="0" fontId="45" fillId="0" borderId="0">
      <alignment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66" fillId="89" borderId="0" applyNumberFormat="0" applyBorder="0" applyAlignment="0" applyProtection="0"/>
    <xf numFmtId="0" fontId="25" fillId="1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center" wrapText="1"/>
    </xf>
    <xf numFmtId="176" fontId="5" fillId="9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7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Alignment="1">
      <alignment horizontal="right"/>
    </xf>
    <xf numFmtId="0" fontId="0" fillId="0" borderId="12" xfId="0" applyBorder="1" applyAlignment="1">
      <alignment/>
    </xf>
    <xf numFmtId="176" fontId="5" fillId="90" borderId="12" xfId="0" applyNumberFormat="1" applyFont="1" applyFill="1" applyBorder="1" applyAlignment="1">
      <alignment horizontal="center" vertical="center" wrapText="1"/>
    </xf>
    <xf numFmtId="176" fontId="8" fillId="90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313" applyFont="1" applyBorder="1" applyAlignment="1">
      <alignment horizontal="left" vertical="center" wrapText="1"/>
      <protection/>
    </xf>
    <xf numFmtId="0" fontId="7" fillId="90" borderId="12" xfId="0" applyFont="1" applyFill="1" applyBorder="1" applyAlignment="1">
      <alignment horizontal="left" vertical="center" wrapText="1"/>
    </xf>
    <xf numFmtId="0" fontId="6" fillId="90" borderId="12" xfId="0" applyFont="1" applyFill="1" applyBorder="1" applyAlignment="1">
      <alignment horizontal="left" vertical="center" wrapText="1"/>
    </xf>
    <xf numFmtId="0" fontId="8" fillId="90" borderId="12" xfId="0" applyFont="1" applyFill="1" applyBorder="1" applyAlignment="1">
      <alignment horizontal="center" vertical="center" wrapText="1"/>
    </xf>
    <xf numFmtId="0" fontId="5" fillId="90" borderId="12" xfId="0" applyFont="1" applyFill="1" applyBorder="1" applyAlignment="1">
      <alignment horizontal="center" vertical="center" wrapText="1"/>
    </xf>
    <xf numFmtId="0" fontId="7" fillId="0" borderId="12" xfId="313" applyFont="1" applyBorder="1" applyAlignment="1">
      <alignment horizontal="left" vertical="center" wrapText="1"/>
      <protection/>
    </xf>
    <xf numFmtId="0" fontId="5" fillId="90" borderId="12" xfId="0" applyFont="1" applyFill="1" applyBorder="1" applyAlignment="1">
      <alignment horizontal="center" vertical="center" wrapText="1"/>
    </xf>
    <xf numFmtId="0" fontId="6" fillId="90" borderId="12" xfId="313" applyFont="1" applyFill="1" applyBorder="1" applyAlignment="1">
      <alignment horizontal="left" vertical="center" wrapText="1"/>
      <protection/>
    </xf>
    <xf numFmtId="0" fontId="7" fillId="90" borderId="12" xfId="313" applyFont="1" applyFill="1" applyBorder="1" applyAlignment="1">
      <alignment horizontal="left" vertical="center" wrapText="1"/>
      <protection/>
    </xf>
    <xf numFmtId="0" fontId="5" fillId="90" borderId="12" xfId="0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wrapText="1"/>
    </xf>
    <xf numFmtId="176" fontId="5" fillId="90" borderId="12" xfId="0" applyNumberFormat="1" applyFont="1" applyFill="1" applyBorder="1" applyAlignment="1">
      <alignment horizontal="center" vertical="center" wrapText="1"/>
    </xf>
    <xf numFmtId="176" fontId="8" fillId="90" borderId="1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12" xfId="0" applyNumberFormat="1" applyFont="1" applyFill="1" applyBorder="1" applyAlignment="1">
      <alignment horizontal="left" vertical="center" wrapText="1"/>
    </xf>
    <xf numFmtId="0" fontId="68" fillId="0" borderId="12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0" borderId="12" xfId="313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horizontal="left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33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1 2" xfId="22"/>
    <cellStyle name="20% - Акцент2" xfId="23"/>
    <cellStyle name="20% - Акцент2 2" xfId="24"/>
    <cellStyle name="20% - Акцент3" xfId="25"/>
    <cellStyle name="20% - Акцент3 2" xfId="26"/>
    <cellStyle name="20% - Акцент4" xfId="27"/>
    <cellStyle name="20% - Акцент4 2" xfId="28"/>
    <cellStyle name="20% - Акцент5" xfId="29"/>
    <cellStyle name="20% - Акцент5 2" xfId="30"/>
    <cellStyle name="20% - Акцент6" xfId="31"/>
    <cellStyle name="20% - Акцент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- Акцент1 2" xfId="40"/>
    <cellStyle name="40% - Акцент2" xfId="41"/>
    <cellStyle name="40% - Акцент2 2" xfId="42"/>
    <cellStyle name="40% - Акцент3" xfId="43"/>
    <cellStyle name="40% - Акцент3 2" xfId="44"/>
    <cellStyle name="40% - Акцент4" xfId="45"/>
    <cellStyle name="40% - Акцент4 2" xfId="46"/>
    <cellStyle name="40% - Акцент5" xfId="47"/>
    <cellStyle name="40% - Акцент5 2" xfId="48"/>
    <cellStyle name="40% - Акцент6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- Акцент1 2" xfId="58"/>
    <cellStyle name="60% - Акцент2" xfId="59"/>
    <cellStyle name="60% - Акцент2 2" xfId="60"/>
    <cellStyle name="60% - Акцент3" xfId="61"/>
    <cellStyle name="60% - Акцент3 2" xfId="62"/>
    <cellStyle name="60% - Акцент4" xfId="63"/>
    <cellStyle name="60% - Акцент4 2" xfId="64"/>
    <cellStyle name="60% - Акцент5" xfId="65"/>
    <cellStyle name="60% - Акцент5 2" xfId="66"/>
    <cellStyle name="60% - Акцент6" xfId="67"/>
    <cellStyle name="60% - Акцент6 2" xfId="68"/>
    <cellStyle name="Accent1" xfId="69"/>
    <cellStyle name="Accent1 - 20%" xfId="70"/>
    <cellStyle name="Accent1 - 40%" xfId="71"/>
    <cellStyle name="Accent1 - 60%" xfId="72"/>
    <cellStyle name="Accent2" xfId="73"/>
    <cellStyle name="Accent2 - 20%" xfId="74"/>
    <cellStyle name="Accent2 - 40%" xfId="75"/>
    <cellStyle name="Accent2 - 60%" xfId="76"/>
    <cellStyle name="Accent3" xfId="77"/>
    <cellStyle name="Accent3 - 20%" xfId="78"/>
    <cellStyle name="Accent3 - 40%" xfId="79"/>
    <cellStyle name="Accent3 - 60%" xfId="80"/>
    <cellStyle name="Accent3_10" xfId="81"/>
    <cellStyle name="Accent4" xfId="82"/>
    <cellStyle name="Accent4 - 20%" xfId="83"/>
    <cellStyle name="Accent4 - 40%" xfId="84"/>
    <cellStyle name="Accent4 - 60%" xfId="85"/>
    <cellStyle name="Accent4_10" xfId="86"/>
    <cellStyle name="Accent5" xfId="87"/>
    <cellStyle name="Accent5 - 20%" xfId="88"/>
    <cellStyle name="Accent5 - 40%" xfId="89"/>
    <cellStyle name="Accent5 - 60%" xfId="90"/>
    <cellStyle name="Accent5_10" xfId="91"/>
    <cellStyle name="Accent6" xfId="92"/>
    <cellStyle name="Accent6 - 20%" xfId="93"/>
    <cellStyle name="Accent6 - 40%" xfId="94"/>
    <cellStyle name="Accent6 - 60%" xfId="95"/>
    <cellStyle name="Accent6_10" xfId="96"/>
    <cellStyle name="Bad" xfId="97"/>
    <cellStyle name="Calculation" xfId="98"/>
    <cellStyle name="Check Cell" xfId="99"/>
    <cellStyle name="Emphasis 1" xfId="100"/>
    <cellStyle name="Emphasis 2" xfId="101"/>
    <cellStyle name="Emphasis 3" xfId="102"/>
    <cellStyle name="Explanatory Text" xfId="103"/>
    <cellStyle name="Good" xfId="104"/>
    <cellStyle name="Heading 1" xfId="105"/>
    <cellStyle name="Heading 2" xfId="106"/>
    <cellStyle name="Heading 3" xfId="107"/>
    <cellStyle name="Heading 4" xfId="108"/>
    <cellStyle name="Input" xfId="109"/>
    <cellStyle name="Linked Cell" xfId="110"/>
    <cellStyle name="Neutral" xfId="111"/>
    <cellStyle name="Normal" xfId="112"/>
    <cellStyle name="Note" xfId="113"/>
    <cellStyle name="Output" xfId="114"/>
    <cellStyle name="SAPBEXaggData" xfId="115"/>
    <cellStyle name="SAPBEXaggData 2" xfId="116"/>
    <cellStyle name="SAPBEXaggData 3" xfId="117"/>
    <cellStyle name="SAPBEXaggData_Приложения к закону (поправки)" xfId="118"/>
    <cellStyle name="SAPBEXaggDataEmph" xfId="119"/>
    <cellStyle name="SAPBEXaggDataEmph 2" xfId="120"/>
    <cellStyle name="SAPBEXaggDataEmph 3" xfId="121"/>
    <cellStyle name="SAPBEXaggItem" xfId="122"/>
    <cellStyle name="SAPBEXaggItem 2" xfId="123"/>
    <cellStyle name="SAPBEXaggItem 3" xfId="124"/>
    <cellStyle name="SAPBEXaggItem_8" xfId="125"/>
    <cellStyle name="SAPBEXaggItemX" xfId="126"/>
    <cellStyle name="SAPBEXaggItemX 2" xfId="127"/>
    <cellStyle name="SAPBEXaggItemX 3" xfId="128"/>
    <cellStyle name="SAPBEXchaText" xfId="129"/>
    <cellStyle name="SAPBEXchaText 2" xfId="130"/>
    <cellStyle name="SAPBEXchaText 3" xfId="131"/>
    <cellStyle name="SAPBEXexcBad7" xfId="132"/>
    <cellStyle name="SAPBEXexcBad7 2" xfId="133"/>
    <cellStyle name="SAPBEXexcBad7 3" xfId="134"/>
    <cellStyle name="SAPBEXexcBad8" xfId="135"/>
    <cellStyle name="SAPBEXexcBad8 2" xfId="136"/>
    <cellStyle name="SAPBEXexcBad8 3" xfId="137"/>
    <cellStyle name="SAPBEXexcBad9" xfId="138"/>
    <cellStyle name="SAPBEXexcBad9 2" xfId="139"/>
    <cellStyle name="SAPBEXexcBad9 3" xfId="140"/>
    <cellStyle name="SAPBEXexcCritical4" xfId="141"/>
    <cellStyle name="SAPBEXexcCritical4 2" xfId="142"/>
    <cellStyle name="SAPBEXexcCritical4 3" xfId="143"/>
    <cellStyle name="SAPBEXexcCritical5" xfId="144"/>
    <cellStyle name="SAPBEXexcCritical5 2" xfId="145"/>
    <cellStyle name="SAPBEXexcCritical5 3" xfId="146"/>
    <cellStyle name="SAPBEXexcCritical6" xfId="147"/>
    <cellStyle name="SAPBEXexcCritical6 2" xfId="148"/>
    <cellStyle name="SAPBEXexcCritical6 3" xfId="149"/>
    <cellStyle name="SAPBEXexcGood1" xfId="150"/>
    <cellStyle name="SAPBEXexcGood1 2" xfId="151"/>
    <cellStyle name="SAPBEXexcGood1 3" xfId="152"/>
    <cellStyle name="SAPBEXexcGood2" xfId="153"/>
    <cellStyle name="SAPBEXexcGood2 2" xfId="154"/>
    <cellStyle name="SAPBEXexcGood2 3" xfId="155"/>
    <cellStyle name="SAPBEXexcGood3" xfId="156"/>
    <cellStyle name="SAPBEXexcGood3 2" xfId="157"/>
    <cellStyle name="SAPBEXexcGood3 3" xfId="158"/>
    <cellStyle name="SAPBEXfilterDrill" xfId="159"/>
    <cellStyle name="SAPBEXfilterDrill 2" xfId="160"/>
    <cellStyle name="SAPBEXfilterDrill 3" xfId="161"/>
    <cellStyle name="SAPBEXfilterItem" xfId="162"/>
    <cellStyle name="SAPBEXfilterItem 2" xfId="163"/>
    <cellStyle name="SAPBEXfilterItem 3" xfId="164"/>
    <cellStyle name="SAPBEXfilterText" xfId="165"/>
    <cellStyle name="SAPBEXfilterText 2" xfId="166"/>
    <cellStyle name="SAPBEXfilterText 3" xfId="167"/>
    <cellStyle name="SAPBEXformats" xfId="168"/>
    <cellStyle name="SAPBEXformats 2" xfId="169"/>
    <cellStyle name="SAPBEXformats 3" xfId="170"/>
    <cellStyle name="SAPBEXheaderItem" xfId="171"/>
    <cellStyle name="SAPBEXheaderItem 2" xfId="172"/>
    <cellStyle name="SAPBEXheaderItem 3" xfId="173"/>
    <cellStyle name="SAPBEXheaderText" xfId="174"/>
    <cellStyle name="SAPBEXheaderText 2" xfId="175"/>
    <cellStyle name="SAPBEXheaderText 3" xfId="176"/>
    <cellStyle name="SAPBEXHLevel0" xfId="177"/>
    <cellStyle name="SAPBEXHLevel0 2" xfId="178"/>
    <cellStyle name="SAPBEXHLevel0 2 2 3" xfId="179"/>
    <cellStyle name="SAPBEXHLevel0X" xfId="180"/>
    <cellStyle name="SAPBEXHLevel0X 2" xfId="181"/>
    <cellStyle name="SAPBEXHLevel0X 3" xfId="182"/>
    <cellStyle name="SAPBEXHLevel1" xfId="183"/>
    <cellStyle name="SAPBEXHLevel1 2" xfId="184"/>
    <cellStyle name="SAPBEXHLevel1X" xfId="185"/>
    <cellStyle name="SAPBEXHLevel1X 2" xfId="186"/>
    <cellStyle name="SAPBEXHLevel1X 3" xfId="187"/>
    <cellStyle name="SAPBEXHLevel2" xfId="188"/>
    <cellStyle name="SAPBEXHLevel2 2" xfId="189"/>
    <cellStyle name="SAPBEXHLevel2X" xfId="190"/>
    <cellStyle name="SAPBEXHLevel2X 2" xfId="191"/>
    <cellStyle name="SAPBEXHLevel2X 3" xfId="192"/>
    <cellStyle name="SAPBEXHLevel3" xfId="193"/>
    <cellStyle name="SAPBEXHLevel3 2" xfId="194"/>
    <cellStyle name="SAPBEXHLevel3 3" xfId="195"/>
    <cellStyle name="SAPBEXHLevel3X" xfId="196"/>
    <cellStyle name="SAPBEXHLevel3X 2" xfId="197"/>
    <cellStyle name="SAPBEXHLevel3X 3" xfId="198"/>
    <cellStyle name="SAPBEXinputData" xfId="199"/>
    <cellStyle name="SAPBEXinputData 2" xfId="200"/>
    <cellStyle name="SAPBEXinputData 3" xfId="201"/>
    <cellStyle name="SAPBEXItemHeader" xfId="202"/>
    <cellStyle name="SAPBEXresData" xfId="203"/>
    <cellStyle name="SAPBEXresData 2" xfId="204"/>
    <cellStyle name="SAPBEXresData 3" xfId="205"/>
    <cellStyle name="SAPBEXresDataEmph" xfId="206"/>
    <cellStyle name="SAPBEXresDataEmph 2" xfId="207"/>
    <cellStyle name="SAPBEXresDataEmph 3" xfId="208"/>
    <cellStyle name="SAPBEXresItem" xfId="209"/>
    <cellStyle name="SAPBEXresItem 2" xfId="210"/>
    <cellStyle name="SAPBEXresItem 3" xfId="211"/>
    <cellStyle name="SAPBEXresItemX" xfId="212"/>
    <cellStyle name="SAPBEXresItemX 2" xfId="213"/>
    <cellStyle name="SAPBEXresItemX 3" xfId="214"/>
    <cellStyle name="SAPBEXstdData" xfId="215"/>
    <cellStyle name="SAPBEXstdData 2" xfId="216"/>
    <cellStyle name="SAPBEXstdData_726-ПК (прил.)" xfId="217"/>
    <cellStyle name="SAPBEXstdDataEmph" xfId="218"/>
    <cellStyle name="SAPBEXstdDataEmph 2" xfId="219"/>
    <cellStyle name="SAPBEXstdDataEmph 3" xfId="220"/>
    <cellStyle name="SAPBEXstdItem" xfId="221"/>
    <cellStyle name="SAPBEXstdItem 2" xfId="222"/>
    <cellStyle name="SAPBEXstdItem 3" xfId="223"/>
    <cellStyle name="SAPBEXstdItem_726-ПК (прил.)" xfId="224"/>
    <cellStyle name="SAPBEXstdItemX" xfId="225"/>
    <cellStyle name="SAPBEXstdItemX 2" xfId="226"/>
    <cellStyle name="SAPBEXstdItemX 3" xfId="227"/>
    <cellStyle name="SAPBEXtitle" xfId="228"/>
    <cellStyle name="SAPBEXtitle 2" xfId="229"/>
    <cellStyle name="SAPBEXtitle 3" xfId="230"/>
    <cellStyle name="SAPBEXunassignedItem" xfId="231"/>
    <cellStyle name="SAPBEXundefined" xfId="232"/>
    <cellStyle name="SAPBEXundefined 2" xfId="233"/>
    <cellStyle name="SAPBEXundefined 3" xfId="234"/>
    <cellStyle name="Sheet Title" xfId="235"/>
    <cellStyle name="Title" xfId="236"/>
    <cellStyle name="Total" xfId="237"/>
    <cellStyle name="Warning Text" xfId="238"/>
    <cellStyle name="Акцент1" xfId="239"/>
    <cellStyle name="Акцент1 2" xfId="240"/>
    <cellStyle name="Акцент2" xfId="241"/>
    <cellStyle name="Акцент2 2" xfId="242"/>
    <cellStyle name="Акцент3" xfId="243"/>
    <cellStyle name="Акцент3 2" xfId="244"/>
    <cellStyle name="Акцент4" xfId="245"/>
    <cellStyle name="Акцент4 2" xfId="246"/>
    <cellStyle name="Акцент5" xfId="247"/>
    <cellStyle name="Акцент5 2" xfId="248"/>
    <cellStyle name="Акцент6" xfId="249"/>
    <cellStyle name="Акцент6 2" xfId="250"/>
    <cellStyle name="Ввод " xfId="251"/>
    <cellStyle name="Ввод  2" xfId="252"/>
    <cellStyle name="Вывод" xfId="253"/>
    <cellStyle name="Вывод 2" xfId="254"/>
    <cellStyle name="Вычисление" xfId="255"/>
    <cellStyle name="Вычисление 2" xfId="256"/>
    <cellStyle name="Hyperlink" xfId="257"/>
    <cellStyle name="Currency" xfId="258"/>
    <cellStyle name="Currency [0]" xfId="259"/>
    <cellStyle name="Заголовок 1" xfId="260"/>
    <cellStyle name="Заголовок 1 2" xfId="261"/>
    <cellStyle name="Заголовок 2" xfId="262"/>
    <cellStyle name="Заголовок 2 2" xfId="263"/>
    <cellStyle name="Заголовок 3" xfId="264"/>
    <cellStyle name="Заголовок 3 2" xfId="265"/>
    <cellStyle name="Заголовок 4" xfId="266"/>
    <cellStyle name="Заголовок 4 2" xfId="267"/>
    <cellStyle name="Итог" xfId="268"/>
    <cellStyle name="Итог 2" xfId="269"/>
    <cellStyle name="Контрольная ячейка" xfId="270"/>
    <cellStyle name="Контрольная ячейка 2" xfId="271"/>
    <cellStyle name="Название" xfId="272"/>
    <cellStyle name="Название 2" xfId="273"/>
    <cellStyle name="Нейтральный" xfId="274"/>
    <cellStyle name="Нейтральный 2" xfId="275"/>
    <cellStyle name="Обычный 10" xfId="276"/>
    <cellStyle name="Обычный 11" xfId="277"/>
    <cellStyle name="Обычный 11 2" xfId="278"/>
    <cellStyle name="Обычный 11 3" xfId="279"/>
    <cellStyle name="Обычный 11 4" xfId="280"/>
    <cellStyle name="Обычный 11 5" xfId="281"/>
    <cellStyle name="Обычный 11 6" xfId="282"/>
    <cellStyle name="Обычный 12" xfId="283"/>
    <cellStyle name="Обычный 12 2" xfId="284"/>
    <cellStyle name="Обычный 13" xfId="285"/>
    <cellStyle name="Обычный 14" xfId="286"/>
    <cellStyle name="Обычный 14 2" xfId="287"/>
    <cellStyle name="Обычный 15" xfId="288"/>
    <cellStyle name="Обычный 16" xfId="289"/>
    <cellStyle name="Обычный 17" xfId="290"/>
    <cellStyle name="Обычный 18" xfId="291"/>
    <cellStyle name="Обычный 2" xfId="292"/>
    <cellStyle name="Обычный 2 2" xfId="293"/>
    <cellStyle name="Обычный 2 3" xfId="294"/>
    <cellStyle name="Обычный 2 3 2" xfId="295"/>
    <cellStyle name="Обычный 2 3 3" xfId="296"/>
    <cellStyle name="Обычный 2 4" xfId="297"/>
    <cellStyle name="Обычный 2 5" xfId="298"/>
    <cellStyle name="Обычный 20" xfId="299"/>
    <cellStyle name="Обычный 3" xfId="300"/>
    <cellStyle name="Обычный 3 2" xfId="301"/>
    <cellStyle name="Обычный 4" xfId="302"/>
    <cellStyle name="Обычный 4 2" xfId="303"/>
    <cellStyle name="Обычный 5" xfId="304"/>
    <cellStyle name="Обычный 5 2" xfId="305"/>
    <cellStyle name="Обычный 6" xfId="306"/>
    <cellStyle name="Обычный 7" xfId="307"/>
    <cellStyle name="Обычный 7 2" xfId="308"/>
    <cellStyle name="Обычный 8" xfId="309"/>
    <cellStyle name="Обычный 8 2" xfId="310"/>
    <cellStyle name="Обычный 9" xfId="311"/>
    <cellStyle name="Обычный 9 2" xfId="312"/>
    <cellStyle name="Обычный_Прил" xfId="313"/>
    <cellStyle name="Followed Hyperlink" xfId="314"/>
    <cellStyle name="Плохой" xfId="315"/>
    <cellStyle name="Плохой 2" xfId="316"/>
    <cellStyle name="Пояснение" xfId="317"/>
    <cellStyle name="Пояснение 2" xfId="318"/>
    <cellStyle name="Примечание" xfId="319"/>
    <cellStyle name="Примечание 2" xfId="320"/>
    <cellStyle name="Percent" xfId="321"/>
    <cellStyle name="Процентный 2" xfId="322"/>
    <cellStyle name="Процентный 2 2" xfId="323"/>
    <cellStyle name="Процентный 3" xfId="324"/>
    <cellStyle name="Процентный 3 2" xfId="325"/>
    <cellStyle name="Процентный 3 3" xfId="326"/>
    <cellStyle name="Процентный 4" xfId="327"/>
    <cellStyle name="Процентный 5" xfId="328"/>
    <cellStyle name="Процентный 6" xfId="329"/>
    <cellStyle name="Процентный 7" xfId="330"/>
    <cellStyle name="Связанная ячейка" xfId="331"/>
    <cellStyle name="Связанная ячейка 2" xfId="332"/>
    <cellStyle name="Стиль 1" xfId="333"/>
    <cellStyle name="Текст предупреждения" xfId="334"/>
    <cellStyle name="Текст предупреждения 2" xfId="335"/>
    <cellStyle name="Comma" xfId="336"/>
    <cellStyle name="Comma [0]" xfId="337"/>
    <cellStyle name="Финансовый 2" xfId="338"/>
    <cellStyle name="Финансовый 3" xfId="339"/>
    <cellStyle name="Финансовый 4" xfId="340"/>
    <cellStyle name="Финансовый 5" xfId="341"/>
    <cellStyle name="Хороший" xfId="342"/>
    <cellStyle name="Хороший 2" xfId="3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9"/>
  <sheetViews>
    <sheetView tabSelected="1" view="pageBreakPreview" zoomScale="115" zoomScaleSheetLayoutView="115" zoomScalePageLayoutView="0" workbookViewId="0" topLeftCell="B170">
      <selection activeCell="F189" sqref="F189"/>
    </sheetView>
  </sheetViews>
  <sheetFormatPr defaultColWidth="9.00390625" defaultRowHeight="12.75"/>
  <cols>
    <col min="1" max="1" width="0.2421875" style="0" hidden="1" customWidth="1"/>
    <col min="2" max="2" width="23.125" style="0" customWidth="1"/>
    <col min="3" max="3" width="70.625" style="0" customWidth="1"/>
    <col min="4" max="4" width="12.75390625" style="0" hidden="1" customWidth="1"/>
    <col min="5" max="5" width="12.375" style="0" customWidth="1"/>
    <col min="6" max="6" width="10.375" style="0" customWidth="1"/>
    <col min="7" max="7" width="12.875" style="0" customWidth="1"/>
    <col min="8" max="8" width="11.00390625" style="0" customWidth="1"/>
    <col min="9" max="9" width="13.125" style="0" customWidth="1"/>
  </cols>
  <sheetData>
    <row r="1" spans="2:9" ht="12.75">
      <c r="B1" s="19"/>
      <c r="D1" s="20"/>
      <c r="H1" s="57" t="s">
        <v>70</v>
      </c>
      <c r="I1" s="57"/>
    </row>
    <row r="2" spans="2:9" ht="12.75">
      <c r="B2" s="3"/>
      <c r="D2" s="20"/>
      <c r="H2" s="57" t="s">
        <v>71</v>
      </c>
      <c r="I2" s="57"/>
    </row>
    <row r="3" spans="2:9" ht="12.75">
      <c r="B3" s="3"/>
      <c r="D3" s="20"/>
      <c r="H3" s="47" t="s">
        <v>343</v>
      </c>
      <c r="I3" s="47"/>
    </row>
    <row r="4" spans="2:9" ht="12.75">
      <c r="B4" s="3"/>
      <c r="C4" s="20"/>
      <c r="D4" s="20"/>
      <c r="E4" s="20"/>
      <c r="F4" s="20"/>
      <c r="H4" s="47" t="s">
        <v>72</v>
      </c>
      <c r="I4" s="20"/>
    </row>
    <row r="5" spans="2:9" ht="12.75" customHeight="1">
      <c r="B5" s="59" t="s">
        <v>345</v>
      </c>
      <c r="C5" s="59"/>
      <c r="D5" s="59"/>
      <c r="E5" s="59"/>
      <c r="F5" s="59"/>
      <c r="G5" s="59"/>
      <c r="H5" s="59"/>
      <c r="I5" s="59"/>
    </row>
    <row r="6" spans="2:9" ht="15">
      <c r="B6" s="3"/>
      <c r="C6" s="20"/>
      <c r="D6" s="20"/>
      <c r="E6" s="20"/>
      <c r="F6" s="20"/>
      <c r="I6" s="48" t="s">
        <v>97</v>
      </c>
    </row>
    <row r="7" spans="1:9" ht="83.25" customHeight="1">
      <c r="A7" s="58" t="s">
        <v>40</v>
      </c>
      <c r="B7" s="58"/>
      <c r="C7" s="10" t="s">
        <v>16</v>
      </c>
      <c r="D7" s="43" t="s">
        <v>67</v>
      </c>
      <c r="E7" s="43" t="s">
        <v>68</v>
      </c>
      <c r="F7" s="43" t="s">
        <v>358</v>
      </c>
      <c r="G7" s="43" t="s">
        <v>69</v>
      </c>
      <c r="H7" s="43" t="s">
        <v>359</v>
      </c>
      <c r="I7" s="43" t="s">
        <v>360</v>
      </c>
    </row>
    <row r="8" spans="1:9" ht="14.25" customHeight="1">
      <c r="A8" s="10"/>
      <c r="B8" s="10">
        <v>1</v>
      </c>
      <c r="C8" s="10">
        <v>2</v>
      </c>
      <c r="D8" s="43">
        <v>3</v>
      </c>
      <c r="E8" s="43">
        <v>3</v>
      </c>
      <c r="F8" s="43">
        <v>4</v>
      </c>
      <c r="G8" s="43">
        <v>5</v>
      </c>
      <c r="H8" s="43">
        <v>6</v>
      </c>
      <c r="I8" s="43">
        <v>7</v>
      </c>
    </row>
    <row r="9" spans="1:9" s="54" customFormat="1" ht="15" customHeight="1">
      <c r="A9" s="11" t="s">
        <v>41</v>
      </c>
      <c r="B9" s="10" t="s">
        <v>98</v>
      </c>
      <c r="C9" s="33" t="s">
        <v>99</v>
      </c>
      <c r="D9" s="12">
        <f>158895.5+5163</f>
        <v>164058.5</v>
      </c>
      <c r="E9" s="12">
        <f>158895.5+5163</f>
        <v>164058.5</v>
      </c>
      <c r="F9" s="12">
        <f>F10+F48</f>
        <v>65806.99999999999</v>
      </c>
      <c r="G9" s="12">
        <f>G10+G48</f>
        <v>67155.70000000001</v>
      </c>
      <c r="H9" s="52">
        <f>G9/F9*100</f>
        <v>102.04947801905577</v>
      </c>
      <c r="I9" s="12">
        <f>G9-F9</f>
        <v>1348.7000000000262</v>
      </c>
    </row>
    <row r="10" spans="1:9" ht="15" customHeight="1">
      <c r="A10" s="6"/>
      <c r="B10" s="5"/>
      <c r="C10" s="25" t="s">
        <v>14</v>
      </c>
      <c r="D10" s="22">
        <f>131349.7+5163</f>
        <v>136512.7</v>
      </c>
      <c r="E10" s="45">
        <f>131349.7+5163</f>
        <v>136512.7</v>
      </c>
      <c r="F10" s="45">
        <f>F12+F27+F34+F45+F17</f>
        <v>51799.99999999999</v>
      </c>
      <c r="G10" s="45">
        <f>G12+G27+G34+G45+G17</f>
        <v>51463.700000000004</v>
      </c>
      <c r="H10" s="52">
        <f aca="true" t="shared" si="0" ref="H10:H73">G10/F10*100</f>
        <v>99.35077220077221</v>
      </c>
      <c r="I10" s="45">
        <f aca="true" t="shared" si="1" ref="I10:I79">G10-F10</f>
        <v>-336.29999999998836</v>
      </c>
    </row>
    <row r="11" spans="1:9" ht="22.5" customHeight="1">
      <c r="A11" s="4" t="s">
        <v>41</v>
      </c>
      <c r="B11" s="5" t="s">
        <v>100</v>
      </c>
      <c r="C11" s="25" t="s">
        <v>1</v>
      </c>
      <c r="D11" s="22">
        <f>D12</f>
        <v>78554</v>
      </c>
      <c r="E11" s="45">
        <f>E12</f>
        <v>78554</v>
      </c>
      <c r="F11" s="45">
        <f>F12</f>
        <v>36499.99999999999</v>
      </c>
      <c r="G11" s="45">
        <f>G12</f>
        <v>36106.3</v>
      </c>
      <c r="H11" s="52">
        <f t="shared" si="0"/>
        <v>98.92136986301374</v>
      </c>
      <c r="I11" s="45">
        <f t="shared" si="1"/>
        <v>-393.6999999999898</v>
      </c>
    </row>
    <row r="12" spans="1:9" ht="18.75" customHeight="1">
      <c r="A12" s="4" t="s">
        <v>41</v>
      </c>
      <c r="B12" s="5" t="s">
        <v>101</v>
      </c>
      <c r="C12" s="25" t="s">
        <v>2</v>
      </c>
      <c r="D12" s="7">
        <f>D13+D14+D15+D16</f>
        <v>78554</v>
      </c>
      <c r="E12" s="7">
        <f>E13+E14+E15+E16</f>
        <v>78554</v>
      </c>
      <c r="F12" s="12">
        <f>F13+F14+F15+F16</f>
        <v>36499.99999999999</v>
      </c>
      <c r="G12" s="7">
        <f>G13+G14+G15+G16</f>
        <v>36106.3</v>
      </c>
      <c r="H12" s="52">
        <f t="shared" si="0"/>
        <v>98.92136986301374</v>
      </c>
      <c r="I12" s="45">
        <f t="shared" si="1"/>
        <v>-393.6999999999898</v>
      </c>
    </row>
    <row r="13" spans="1:9" ht="60">
      <c r="A13" s="8" t="s">
        <v>41</v>
      </c>
      <c r="B13" s="6" t="s">
        <v>102</v>
      </c>
      <c r="C13" s="28" t="s">
        <v>103</v>
      </c>
      <c r="D13" s="23">
        <v>77217.5</v>
      </c>
      <c r="E13" s="46">
        <v>77217.5</v>
      </c>
      <c r="F13" s="46">
        <v>35900</v>
      </c>
      <c r="G13" s="46">
        <v>34922.2</v>
      </c>
      <c r="H13" s="52">
        <f t="shared" si="0"/>
        <v>97.27632311977715</v>
      </c>
      <c r="I13" s="45">
        <f t="shared" si="1"/>
        <v>-977.8000000000029</v>
      </c>
    </row>
    <row r="14" spans="1:9" ht="90">
      <c r="A14" s="8" t="s">
        <v>41</v>
      </c>
      <c r="B14" s="6" t="s">
        <v>104</v>
      </c>
      <c r="C14" s="28" t="s">
        <v>32</v>
      </c>
      <c r="D14" s="23">
        <v>603</v>
      </c>
      <c r="E14" s="46">
        <v>603</v>
      </c>
      <c r="F14" s="46">
        <v>280.2</v>
      </c>
      <c r="G14" s="46">
        <v>11.9</v>
      </c>
      <c r="H14" s="52">
        <f t="shared" si="0"/>
        <v>4.246966452533905</v>
      </c>
      <c r="I14" s="45">
        <f t="shared" si="1"/>
        <v>-268.3</v>
      </c>
    </row>
    <row r="15" spans="1:9" ht="42" customHeight="1">
      <c r="A15" s="8" t="s">
        <v>41</v>
      </c>
      <c r="B15" s="6" t="s">
        <v>105</v>
      </c>
      <c r="C15" s="28" t="s">
        <v>33</v>
      </c>
      <c r="D15" s="23">
        <v>703.5</v>
      </c>
      <c r="E15" s="46">
        <v>703.5</v>
      </c>
      <c r="F15" s="46">
        <v>305.7</v>
      </c>
      <c r="G15" s="46">
        <v>1165.4</v>
      </c>
      <c r="H15" s="52">
        <f t="shared" si="0"/>
        <v>381.2234216552176</v>
      </c>
      <c r="I15" s="45">
        <f t="shared" si="1"/>
        <v>859.7</v>
      </c>
    </row>
    <row r="16" spans="1:9" s="18" customFormat="1" ht="78.75" customHeight="1">
      <c r="A16" s="8" t="s">
        <v>41</v>
      </c>
      <c r="B16" s="8" t="s">
        <v>106</v>
      </c>
      <c r="C16" s="28" t="s">
        <v>107</v>
      </c>
      <c r="D16" s="23">
        <v>30</v>
      </c>
      <c r="E16" s="46">
        <v>30</v>
      </c>
      <c r="F16" s="46">
        <v>14.1</v>
      </c>
      <c r="G16" s="46">
        <v>6.8</v>
      </c>
      <c r="H16" s="52">
        <f t="shared" si="0"/>
        <v>48.226950354609926</v>
      </c>
      <c r="I16" s="45">
        <f t="shared" si="1"/>
        <v>-7.3</v>
      </c>
    </row>
    <row r="17" spans="1:9" ht="38.25">
      <c r="A17" s="4" t="s">
        <v>41</v>
      </c>
      <c r="B17" s="4" t="s">
        <v>108</v>
      </c>
      <c r="C17" s="29" t="s">
        <v>54</v>
      </c>
      <c r="D17" s="7">
        <v>9344.7</v>
      </c>
      <c r="E17" s="7">
        <f>E18</f>
        <v>9344.7</v>
      </c>
      <c r="F17" s="12">
        <f>F18</f>
        <v>4760</v>
      </c>
      <c r="G17" s="12">
        <f>G18</f>
        <v>4791.2</v>
      </c>
      <c r="H17" s="52">
        <f t="shared" si="0"/>
        <v>100.65546218487395</v>
      </c>
      <c r="I17" s="45">
        <f t="shared" si="1"/>
        <v>31.199999999999818</v>
      </c>
    </row>
    <row r="18" spans="1:9" ht="34.5" customHeight="1">
      <c r="A18" s="4" t="s">
        <v>41</v>
      </c>
      <c r="B18" s="4" t="s">
        <v>109</v>
      </c>
      <c r="C18" s="29" t="s">
        <v>43</v>
      </c>
      <c r="D18" s="7">
        <v>9344.7</v>
      </c>
      <c r="E18" s="7">
        <f>E23+E19+E21</f>
        <v>9344.7</v>
      </c>
      <c r="F18" s="7">
        <f>F23+F19+F21</f>
        <v>4760</v>
      </c>
      <c r="G18" s="7">
        <f>G23+G19+G21+G25</f>
        <v>4791.2</v>
      </c>
      <c r="H18" s="52">
        <f t="shared" si="0"/>
        <v>100.65546218487395</v>
      </c>
      <c r="I18" s="45">
        <f t="shared" si="1"/>
        <v>31.199999999999818</v>
      </c>
    </row>
    <row r="19" spans="1:9" ht="68.25" customHeight="1">
      <c r="A19" s="8" t="s">
        <v>41</v>
      </c>
      <c r="B19" s="9" t="s">
        <v>110</v>
      </c>
      <c r="C19" s="30" t="s">
        <v>34</v>
      </c>
      <c r="D19" s="23">
        <v>3934.1</v>
      </c>
      <c r="E19" s="46">
        <f>E20</f>
        <v>3934.1</v>
      </c>
      <c r="F19" s="46">
        <f>F20</f>
        <v>1793.5</v>
      </c>
      <c r="G19" s="46">
        <f>G20</f>
        <v>2166.6</v>
      </c>
      <c r="H19" s="52">
        <f t="shared" si="0"/>
        <v>120.80289935879564</v>
      </c>
      <c r="I19" s="45">
        <f t="shared" si="1"/>
        <v>373.0999999999999</v>
      </c>
    </row>
    <row r="20" spans="1:9" ht="90">
      <c r="A20" s="8"/>
      <c r="B20" s="9" t="s">
        <v>111</v>
      </c>
      <c r="C20" s="30" t="s">
        <v>112</v>
      </c>
      <c r="D20" s="23">
        <v>3934.1</v>
      </c>
      <c r="E20" s="46">
        <v>3934.1</v>
      </c>
      <c r="F20" s="46">
        <v>1793.5</v>
      </c>
      <c r="G20" s="46">
        <v>2166.6</v>
      </c>
      <c r="H20" s="52">
        <f t="shared" si="0"/>
        <v>120.80289935879564</v>
      </c>
      <c r="I20" s="45">
        <f t="shared" si="1"/>
        <v>373.0999999999999</v>
      </c>
    </row>
    <row r="21" spans="1:9" ht="86.25" customHeight="1">
      <c r="A21" s="8" t="s">
        <v>41</v>
      </c>
      <c r="B21" s="9" t="s">
        <v>113</v>
      </c>
      <c r="C21" s="30" t="s">
        <v>35</v>
      </c>
      <c r="D21" s="23">
        <v>28</v>
      </c>
      <c r="E21" s="46">
        <f>E22</f>
        <v>28</v>
      </c>
      <c r="F21" s="46">
        <f>F22</f>
        <v>12.7</v>
      </c>
      <c r="G21" s="46">
        <f>G22</f>
        <v>16.3</v>
      </c>
      <c r="H21" s="52">
        <f t="shared" si="0"/>
        <v>128.3464566929134</v>
      </c>
      <c r="I21" s="45">
        <f t="shared" si="1"/>
        <v>3.6000000000000014</v>
      </c>
    </row>
    <row r="22" spans="1:9" ht="105">
      <c r="A22" s="8"/>
      <c r="B22" s="9" t="s">
        <v>114</v>
      </c>
      <c r="C22" s="30" t="s">
        <v>115</v>
      </c>
      <c r="D22" s="23">
        <v>28</v>
      </c>
      <c r="E22" s="46">
        <v>28</v>
      </c>
      <c r="F22" s="46">
        <v>12.7</v>
      </c>
      <c r="G22" s="46">
        <v>16.3</v>
      </c>
      <c r="H22" s="52">
        <f t="shared" si="0"/>
        <v>128.3464566929134</v>
      </c>
      <c r="I22" s="45">
        <f t="shared" si="1"/>
        <v>3.6000000000000014</v>
      </c>
    </row>
    <row r="23" spans="1:9" ht="60">
      <c r="A23" s="8" t="s">
        <v>41</v>
      </c>
      <c r="B23" s="9" t="s">
        <v>116</v>
      </c>
      <c r="C23" s="27" t="s">
        <v>36</v>
      </c>
      <c r="D23" s="23">
        <v>5382.6</v>
      </c>
      <c r="E23" s="46">
        <f>E24</f>
        <v>5382.6</v>
      </c>
      <c r="F23" s="46">
        <f>F24</f>
        <v>2953.8</v>
      </c>
      <c r="G23" s="46">
        <f>G24</f>
        <v>3012.7</v>
      </c>
      <c r="H23" s="52">
        <f t="shared" si="0"/>
        <v>101.99404157356624</v>
      </c>
      <c r="I23" s="45">
        <f t="shared" si="1"/>
        <v>58.899999999999636</v>
      </c>
    </row>
    <row r="24" spans="1:9" ht="90">
      <c r="A24" s="8"/>
      <c r="B24" s="9" t="s">
        <v>117</v>
      </c>
      <c r="C24" s="27" t="s">
        <v>118</v>
      </c>
      <c r="D24" s="23">
        <v>5382.6</v>
      </c>
      <c r="E24" s="46">
        <v>5382.6</v>
      </c>
      <c r="F24" s="46">
        <v>2953.8</v>
      </c>
      <c r="G24" s="46">
        <v>3012.7</v>
      </c>
      <c r="H24" s="52">
        <f t="shared" si="0"/>
        <v>101.99404157356624</v>
      </c>
      <c r="I24" s="45">
        <f t="shared" si="1"/>
        <v>58.899999999999636</v>
      </c>
    </row>
    <row r="25" spans="1:9" s="53" customFormat="1" ht="71.25">
      <c r="A25" s="11"/>
      <c r="B25" s="11" t="s">
        <v>342</v>
      </c>
      <c r="C25" s="49" t="s">
        <v>73</v>
      </c>
      <c r="D25" s="12" t="s">
        <v>344</v>
      </c>
      <c r="E25" s="12">
        <v>0</v>
      </c>
      <c r="F25" s="12">
        <v>0</v>
      </c>
      <c r="G25" s="12">
        <f>G26</f>
        <v>-404.4</v>
      </c>
      <c r="H25" s="52">
        <v>0</v>
      </c>
      <c r="I25" s="45">
        <f t="shared" si="1"/>
        <v>-404.4</v>
      </c>
    </row>
    <row r="26" spans="1:9" s="54" customFormat="1" ht="90">
      <c r="A26" s="9"/>
      <c r="B26" s="9" t="s">
        <v>341</v>
      </c>
      <c r="C26" s="27" t="s">
        <v>74</v>
      </c>
      <c r="D26" s="44" t="s">
        <v>344</v>
      </c>
      <c r="E26" s="44">
        <v>0</v>
      </c>
      <c r="F26" s="44">
        <v>0</v>
      </c>
      <c r="G26" s="44">
        <v>-404.4</v>
      </c>
      <c r="H26" s="52">
        <v>0</v>
      </c>
      <c r="I26" s="45">
        <f t="shared" si="1"/>
        <v>-404.4</v>
      </c>
    </row>
    <row r="27" spans="1:9" s="53" customFormat="1" ht="14.25">
      <c r="A27" s="11"/>
      <c r="B27" s="11" t="s">
        <v>119</v>
      </c>
      <c r="C27" s="49" t="s">
        <v>3</v>
      </c>
      <c r="D27" s="12">
        <v>1600</v>
      </c>
      <c r="E27" s="12">
        <v>1600</v>
      </c>
      <c r="F27" s="12">
        <f>F32</f>
        <v>1170</v>
      </c>
      <c r="G27" s="12">
        <f>G32+G28+G30</f>
        <v>1214.5</v>
      </c>
      <c r="H27" s="52">
        <f t="shared" si="0"/>
        <v>103.80341880341881</v>
      </c>
      <c r="I27" s="45">
        <f t="shared" si="1"/>
        <v>44.5</v>
      </c>
    </row>
    <row r="28" spans="1:9" s="53" customFormat="1" ht="28.5">
      <c r="A28" s="11"/>
      <c r="B28" s="11" t="s">
        <v>337</v>
      </c>
      <c r="C28" s="49" t="s">
        <v>4</v>
      </c>
      <c r="D28" s="12" t="s">
        <v>344</v>
      </c>
      <c r="E28" s="12">
        <f>E29</f>
        <v>0</v>
      </c>
      <c r="F28" s="12">
        <f>F29</f>
        <v>0</v>
      </c>
      <c r="G28" s="12">
        <f>G29</f>
        <v>-21.1</v>
      </c>
      <c r="H28" s="52">
        <v>0</v>
      </c>
      <c r="I28" s="45">
        <f t="shared" si="1"/>
        <v>-21.1</v>
      </c>
    </row>
    <row r="29" spans="1:9" s="55" customFormat="1" ht="15">
      <c r="A29" s="9"/>
      <c r="B29" s="9" t="s">
        <v>338</v>
      </c>
      <c r="C29" s="27" t="s">
        <v>4</v>
      </c>
      <c r="D29" s="12" t="s">
        <v>344</v>
      </c>
      <c r="E29" s="44">
        <f>E30</f>
        <v>0</v>
      </c>
      <c r="F29" s="44">
        <f>F30</f>
        <v>0</v>
      </c>
      <c r="G29" s="44">
        <v>-21.1</v>
      </c>
      <c r="H29" s="52">
        <v>0</v>
      </c>
      <c r="I29" s="45">
        <f t="shared" si="1"/>
        <v>-21.1</v>
      </c>
    </row>
    <row r="30" spans="1:9" s="53" customFormat="1" ht="15.75" customHeight="1">
      <c r="A30" s="11"/>
      <c r="B30" s="11" t="s">
        <v>339</v>
      </c>
      <c r="C30" s="49" t="s">
        <v>336</v>
      </c>
      <c r="D30" s="12" t="s">
        <v>344</v>
      </c>
      <c r="E30" s="12">
        <f>E31</f>
        <v>0</v>
      </c>
      <c r="F30" s="12">
        <f>F31</f>
        <v>0</v>
      </c>
      <c r="G30" s="12">
        <f>G31</f>
        <v>61.3</v>
      </c>
      <c r="H30" s="52">
        <v>0</v>
      </c>
      <c r="I30" s="45">
        <f t="shared" si="1"/>
        <v>61.3</v>
      </c>
    </row>
    <row r="31" spans="1:9" s="55" customFormat="1" ht="15.75" customHeight="1">
      <c r="A31" s="9"/>
      <c r="B31" s="9" t="s">
        <v>340</v>
      </c>
      <c r="C31" s="27" t="s">
        <v>336</v>
      </c>
      <c r="D31" s="12" t="s">
        <v>344</v>
      </c>
      <c r="E31" s="44">
        <v>0</v>
      </c>
      <c r="F31" s="44">
        <v>0</v>
      </c>
      <c r="G31" s="44">
        <v>61.3</v>
      </c>
      <c r="H31" s="52">
        <v>0</v>
      </c>
      <c r="I31" s="45">
        <f t="shared" si="1"/>
        <v>61.3</v>
      </c>
    </row>
    <row r="32" spans="1:9" s="2" customFormat="1" ht="28.5">
      <c r="A32" s="4"/>
      <c r="B32" s="11" t="s">
        <v>120</v>
      </c>
      <c r="C32" s="49" t="s">
        <v>29</v>
      </c>
      <c r="D32" s="45">
        <v>1600</v>
      </c>
      <c r="E32" s="45">
        <v>1600</v>
      </c>
      <c r="F32" s="45">
        <f>F33</f>
        <v>1170</v>
      </c>
      <c r="G32" s="45">
        <f>G33</f>
        <v>1174.3</v>
      </c>
      <c r="H32" s="52">
        <f t="shared" si="0"/>
        <v>100.36752136752136</v>
      </c>
      <c r="I32" s="45">
        <f t="shared" si="1"/>
        <v>4.2999999999999545</v>
      </c>
    </row>
    <row r="33" spans="1:9" s="24" customFormat="1" ht="38.25">
      <c r="A33" s="8" t="s">
        <v>41</v>
      </c>
      <c r="B33" s="13" t="s">
        <v>121</v>
      </c>
      <c r="C33" s="26" t="s">
        <v>122</v>
      </c>
      <c r="D33" s="14">
        <v>1600</v>
      </c>
      <c r="E33" s="14">
        <v>1600</v>
      </c>
      <c r="F33" s="14">
        <v>1170</v>
      </c>
      <c r="G33" s="14">
        <v>1174.3</v>
      </c>
      <c r="H33" s="52">
        <f t="shared" si="0"/>
        <v>100.36752136752136</v>
      </c>
      <c r="I33" s="45">
        <f t="shared" si="1"/>
        <v>4.2999999999999545</v>
      </c>
    </row>
    <row r="34" spans="1:9" ht="13.5" customHeight="1">
      <c r="A34" s="4" t="s">
        <v>41</v>
      </c>
      <c r="B34" s="11" t="s">
        <v>123</v>
      </c>
      <c r="C34" s="25" t="s">
        <v>12</v>
      </c>
      <c r="D34" s="7">
        <v>43314</v>
      </c>
      <c r="E34" s="7">
        <v>43314</v>
      </c>
      <c r="F34" s="7">
        <f>F35+F37+F40</f>
        <v>7270</v>
      </c>
      <c r="G34" s="7">
        <f>G35+G37+G40</f>
        <v>7258.4</v>
      </c>
      <c r="H34" s="52">
        <f t="shared" si="0"/>
        <v>99.84044016506189</v>
      </c>
      <c r="I34" s="45">
        <f t="shared" si="1"/>
        <v>-11.600000000000364</v>
      </c>
    </row>
    <row r="35" spans="1:9" s="2" customFormat="1" ht="24.75" customHeight="1">
      <c r="A35" s="4" t="s">
        <v>41</v>
      </c>
      <c r="B35" s="11" t="s">
        <v>124</v>
      </c>
      <c r="C35" s="25" t="s">
        <v>55</v>
      </c>
      <c r="D35" s="45">
        <v>10500</v>
      </c>
      <c r="E35" s="45">
        <v>10500</v>
      </c>
      <c r="F35" s="45">
        <f>F36</f>
        <v>920</v>
      </c>
      <c r="G35" s="45">
        <f>G36</f>
        <v>919</v>
      </c>
      <c r="H35" s="52">
        <f t="shared" si="0"/>
        <v>99.89130434782608</v>
      </c>
      <c r="I35" s="45">
        <f t="shared" si="1"/>
        <v>-1</v>
      </c>
    </row>
    <row r="36" spans="1:9" s="24" customFormat="1" ht="45">
      <c r="A36" s="8" t="s">
        <v>41</v>
      </c>
      <c r="B36" s="13" t="s">
        <v>125</v>
      </c>
      <c r="C36" s="32" t="s">
        <v>126</v>
      </c>
      <c r="D36" s="44">
        <v>10500</v>
      </c>
      <c r="E36" s="44">
        <v>10500</v>
      </c>
      <c r="F36" s="44">
        <v>920</v>
      </c>
      <c r="G36" s="44">
        <v>919</v>
      </c>
      <c r="H36" s="52">
        <f t="shared" si="0"/>
        <v>99.89130434782608</v>
      </c>
      <c r="I36" s="45">
        <f t="shared" si="1"/>
        <v>-1</v>
      </c>
    </row>
    <row r="37" spans="1:9" s="2" customFormat="1" ht="30" customHeight="1">
      <c r="A37" s="4" t="s">
        <v>41</v>
      </c>
      <c r="B37" s="10" t="s">
        <v>127</v>
      </c>
      <c r="C37" s="31" t="s">
        <v>13</v>
      </c>
      <c r="D37" s="45">
        <v>20526</v>
      </c>
      <c r="E37" s="45">
        <v>20526</v>
      </c>
      <c r="F37" s="45">
        <f>F38+F39</f>
        <v>3500</v>
      </c>
      <c r="G37" s="45">
        <f>G38+G39</f>
        <v>3515.1</v>
      </c>
      <c r="H37" s="52">
        <f t="shared" si="0"/>
        <v>100.43142857142857</v>
      </c>
      <c r="I37" s="45">
        <f t="shared" si="1"/>
        <v>15.099999999999909</v>
      </c>
    </row>
    <row r="38" spans="1:9" s="24" customFormat="1" ht="25.5" customHeight="1">
      <c r="A38" s="8" t="s">
        <v>41</v>
      </c>
      <c r="B38" s="50" t="s">
        <v>128</v>
      </c>
      <c r="C38" s="51" t="s">
        <v>10</v>
      </c>
      <c r="D38" s="44">
        <v>2826</v>
      </c>
      <c r="E38" s="44">
        <v>2826</v>
      </c>
      <c r="F38" s="44">
        <v>1413</v>
      </c>
      <c r="G38" s="44">
        <v>1432.1</v>
      </c>
      <c r="H38" s="52">
        <f t="shared" si="0"/>
        <v>101.35173389950461</v>
      </c>
      <c r="I38" s="45">
        <f t="shared" si="1"/>
        <v>19.09999999999991</v>
      </c>
    </row>
    <row r="39" spans="1:9" ht="25.5" customHeight="1">
      <c r="A39" s="8" t="s">
        <v>41</v>
      </c>
      <c r="B39" s="8" t="s">
        <v>129</v>
      </c>
      <c r="C39" s="27" t="s">
        <v>11</v>
      </c>
      <c r="D39" s="23">
        <v>17700</v>
      </c>
      <c r="E39" s="46">
        <v>17700</v>
      </c>
      <c r="F39" s="46">
        <v>2087</v>
      </c>
      <c r="G39" s="46">
        <v>2083</v>
      </c>
      <c r="H39" s="52">
        <f t="shared" si="0"/>
        <v>99.8083373263057</v>
      </c>
      <c r="I39" s="45">
        <f t="shared" si="1"/>
        <v>-4</v>
      </c>
    </row>
    <row r="40" spans="1:9" ht="29.25" customHeight="1">
      <c r="A40" s="4" t="s">
        <v>41</v>
      </c>
      <c r="B40" s="10" t="s">
        <v>130</v>
      </c>
      <c r="C40" s="25" t="s">
        <v>57</v>
      </c>
      <c r="D40" s="7">
        <v>12288</v>
      </c>
      <c r="E40" s="7">
        <v>12288</v>
      </c>
      <c r="F40" s="7">
        <f>F41+F43</f>
        <v>2850</v>
      </c>
      <c r="G40" s="7">
        <f>G43+G41</f>
        <v>2824.2999999999997</v>
      </c>
      <c r="H40" s="52">
        <f t="shared" si="0"/>
        <v>99.09824561403508</v>
      </c>
      <c r="I40" s="45">
        <f t="shared" si="1"/>
        <v>-25.700000000000273</v>
      </c>
    </row>
    <row r="41" spans="1:9" ht="14.25">
      <c r="A41" s="4"/>
      <c r="B41" s="10" t="s">
        <v>131</v>
      </c>
      <c r="C41" s="25" t="s">
        <v>56</v>
      </c>
      <c r="D41" s="7">
        <v>9500</v>
      </c>
      <c r="E41" s="7">
        <v>9500</v>
      </c>
      <c r="F41" s="7">
        <f>F42</f>
        <v>2460</v>
      </c>
      <c r="G41" s="7">
        <f>G42</f>
        <v>2434.2</v>
      </c>
      <c r="H41" s="52">
        <f t="shared" si="0"/>
        <v>98.95121951219511</v>
      </c>
      <c r="I41" s="45">
        <f t="shared" si="1"/>
        <v>-25.800000000000182</v>
      </c>
    </row>
    <row r="42" spans="1:9" ht="30">
      <c r="A42" s="4"/>
      <c r="B42" s="13" t="s">
        <v>132</v>
      </c>
      <c r="C42" s="26" t="s">
        <v>133</v>
      </c>
      <c r="D42" s="14">
        <v>9500</v>
      </c>
      <c r="E42" s="14">
        <v>9500</v>
      </c>
      <c r="F42" s="14">
        <v>2460</v>
      </c>
      <c r="G42" s="14">
        <v>2434.2</v>
      </c>
      <c r="H42" s="52">
        <f t="shared" si="0"/>
        <v>98.95121951219511</v>
      </c>
      <c r="I42" s="45">
        <f t="shared" si="1"/>
        <v>-25.800000000000182</v>
      </c>
    </row>
    <row r="43" spans="1:9" ht="26.25" customHeight="1">
      <c r="A43" s="4" t="s">
        <v>41</v>
      </c>
      <c r="B43" s="10" t="s">
        <v>134</v>
      </c>
      <c r="C43" s="25" t="s">
        <v>58</v>
      </c>
      <c r="D43" s="7">
        <v>2788</v>
      </c>
      <c r="E43" s="7">
        <v>2788</v>
      </c>
      <c r="F43" s="7">
        <f>F44</f>
        <v>390</v>
      </c>
      <c r="G43" s="7">
        <f>G44</f>
        <v>390.1</v>
      </c>
      <c r="H43" s="52">
        <f t="shared" si="0"/>
        <v>100.02564102564102</v>
      </c>
      <c r="I43" s="45">
        <f t="shared" si="1"/>
        <v>0.10000000000002274</v>
      </c>
    </row>
    <row r="44" spans="1:9" ht="29.25" customHeight="1">
      <c r="A44" s="8" t="s">
        <v>41</v>
      </c>
      <c r="B44" s="13" t="s">
        <v>135</v>
      </c>
      <c r="C44" s="26" t="s">
        <v>136</v>
      </c>
      <c r="D44" s="23">
        <v>2788</v>
      </c>
      <c r="E44" s="46">
        <v>2788</v>
      </c>
      <c r="F44" s="46">
        <v>390</v>
      </c>
      <c r="G44" s="46">
        <v>390.1</v>
      </c>
      <c r="H44" s="52">
        <f t="shared" si="0"/>
        <v>100.02564102564102</v>
      </c>
      <c r="I44" s="45">
        <f t="shared" si="1"/>
        <v>0.10000000000002274</v>
      </c>
    </row>
    <row r="45" spans="1:9" s="2" customFormat="1" ht="25.5" customHeight="1">
      <c r="A45" s="4" t="s">
        <v>41</v>
      </c>
      <c r="B45" s="10" t="s">
        <v>137</v>
      </c>
      <c r="C45" s="25" t="s">
        <v>5</v>
      </c>
      <c r="D45" s="45">
        <v>3700</v>
      </c>
      <c r="E45" s="45">
        <v>3700</v>
      </c>
      <c r="F45" s="45">
        <f>F46</f>
        <v>2100</v>
      </c>
      <c r="G45" s="45">
        <f>G46</f>
        <v>2093.3</v>
      </c>
      <c r="H45" s="52">
        <f t="shared" si="0"/>
        <v>99.68095238095239</v>
      </c>
      <c r="I45" s="45">
        <f t="shared" si="1"/>
        <v>-6.699999999999818</v>
      </c>
    </row>
    <row r="46" spans="1:9" s="2" customFormat="1" ht="28.5">
      <c r="A46" s="4"/>
      <c r="B46" s="10" t="s">
        <v>138</v>
      </c>
      <c r="C46" s="25" t="s">
        <v>18</v>
      </c>
      <c r="D46" s="7">
        <v>3700</v>
      </c>
      <c r="E46" s="7">
        <v>3700</v>
      </c>
      <c r="F46" s="7">
        <f>F47</f>
        <v>2100</v>
      </c>
      <c r="G46" s="7">
        <f>G47</f>
        <v>2093.3</v>
      </c>
      <c r="H46" s="52">
        <f t="shared" si="0"/>
        <v>99.68095238095239</v>
      </c>
      <c r="I46" s="45">
        <f t="shared" si="1"/>
        <v>-6.699999999999818</v>
      </c>
    </row>
    <row r="47" spans="1:9" s="24" customFormat="1" ht="45">
      <c r="A47" s="8"/>
      <c r="B47" s="13" t="s">
        <v>139</v>
      </c>
      <c r="C47" s="26" t="s">
        <v>37</v>
      </c>
      <c r="D47" s="14">
        <v>3700</v>
      </c>
      <c r="E47" s="14">
        <v>3700</v>
      </c>
      <c r="F47" s="14">
        <v>2100</v>
      </c>
      <c r="G47" s="14">
        <v>2093.3</v>
      </c>
      <c r="H47" s="52">
        <f t="shared" si="0"/>
        <v>99.68095238095239</v>
      </c>
      <c r="I47" s="45">
        <f t="shared" si="1"/>
        <v>-6.699999999999818</v>
      </c>
    </row>
    <row r="48" spans="1:9" s="2" customFormat="1" ht="14.25">
      <c r="A48" s="4"/>
      <c r="B48" s="10"/>
      <c r="C48" s="25" t="s">
        <v>15</v>
      </c>
      <c r="D48" s="7">
        <v>27545.8</v>
      </c>
      <c r="E48" s="7">
        <v>27545.8</v>
      </c>
      <c r="F48" s="7">
        <f>F49+F63+F70+F79+F89</f>
        <v>14006.999999999998</v>
      </c>
      <c r="G48" s="7">
        <f>G49+G63+G70+G79+G89+G131</f>
        <v>15692</v>
      </c>
      <c r="H48" s="52">
        <f t="shared" si="0"/>
        <v>112.02969943599629</v>
      </c>
      <c r="I48" s="45">
        <f t="shared" si="1"/>
        <v>1685.0000000000018</v>
      </c>
    </row>
    <row r="49" spans="1:9" ht="42.75">
      <c r="A49" s="4"/>
      <c r="B49" s="10" t="s">
        <v>140</v>
      </c>
      <c r="C49" s="25" t="s">
        <v>6</v>
      </c>
      <c r="D49" s="7">
        <v>18944.3</v>
      </c>
      <c r="E49" s="7">
        <v>18944.3</v>
      </c>
      <c r="F49" s="7">
        <f>F50+F57+F60</f>
        <v>9321.599999999999</v>
      </c>
      <c r="G49" s="7">
        <f>G50+G57+G60</f>
        <v>8048.3</v>
      </c>
      <c r="H49" s="52">
        <f t="shared" si="0"/>
        <v>86.34032784071405</v>
      </c>
      <c r="I49" s="45">
        <f t="shared" si="1"/>
        <v>-1273.2999999999984</v>
      </c>
    </row>
    <row r="50" spans="1:9" s="2" customFormat="1" ht="85.5">
      <c r="A50" s="4"/>
      <c r="B50" s="10" t="s">
        <v>141</v>
      </c>
      <c r="C50" s="25" t="s">
        <v>38</v>
      </c>
      <c r="D50" s="7">
        <v>14716.1</v>
      </c>
      <c r="E50" s="7">
        <v>14716.1</v>
      </c>
      <c r="F50" s="7">
        <f>F51+F53+F55</f>
        <v>7401.599999999999</v>
      </c>
      <c r="G50" s="7">
        <f>G51+G53+G55</f>
        <v>7407.900000000001</v>
      </c>
      <c r="H50" s="52">
        <f t="shared" si="0"/>
        <v>100.08511673151752</v>
      </c>
      <c r="I50" s="45">
        <f t="shared" si="1"/>
        <v>6.300000000001091</v>
      </c>
    </row>
    <row r="51" spans="1:9" s="2" customFormat="1" ht="57">
      <c r="A51" s="4" t="s">
        <v>41</v>
      </c>
      <c r="B51" s="10" t="s">
        <v>142</v>
      </c>
      <c r="C51" s="25" t="s">
        <v>22</v>
      </c>
      <c r="D51" s="7">
        <v>12149.5</v>
      </c>
      <c r="E51" s="7">
        <v>12149.5</v>
      </c>
      <c r="F51" s="7">
        <f>F52</f>
        <v>6327.3</v>
      </c>
      <c r="G51" s="7">
        <f>G52</f>
        <v>6381.1</v>
      </c>
      <c r="H51" s="52">
        <f t="shared" si="0"/>
        <v>100.85028369130593</v>
      </c>
      <c r="I51" s="45">
        <f t="shared" si="1"/>
        <v>53.80000000000018</v>
      </c>
    </row>
    <row r="52" spans="1:9" s="24" customFormat="1" ht="75">
      <c r="A52" s="8" t="s">
        <v>41</v>
      </c>
      <c r="B52" s="13" t="s">
        <v>143</v>
      </c>
      <c r="C52" s="30" t="s">
        <v>144</v>
      </c>
      <c r="D52" s="14">
        <v>12149.5</v>
      </c>
      <c r="E52" s="14">
        <v>12149.5</v>
      </c>
      <c r="F52" s="14">
        <v>6327.3</v>
      </c>
      <c r="G52" s="14">
        <v>6381.1</v>
      </c>
      <c r="H52" s="52">
        <f t="shared" si="0"/>
        <v>100.85028369130593</v>
      </c>
      <c r="I52" s="45">
        <f t="shared" si="1"/>
        <v>53.80000000000018</v>
      </c>
    </row>
    <row r="53" spans="1:9" s="2" customFormat="1" ht="71.25">
      <c r="A53" s="4" t="s">
        <v>41</v>
      </c>
      <c r="B53" s="10" t="s">
        <v>145</v>
      </c>
      <c r="C53" s="33" t="s">
        <v>42</v>
      </c>
      <c r="D53" s="45">
        <v>179.8</v>
      </c>
      <c r="E53" s="45">
        <v>179.8</v>
      </c>
      <c r="F53" s="45">
        <f>F54</f>
        <v>80.9</v>
      </c>
      <c r="G53" s="45">
        <f>G54</f>
        <v>27.3</v>
      </c>
      <c r="H53" s="52">
        <f t="shared" si="0"/>
        <v>33.74536464771323</v>
      </c>
      <c r="I53" s="45">
        <f t="shared" si="1"/>
        <v>-53.60000000000001</v>
      </c>
    </row>
    <row r="54" spans="1:9" s="24" customFormat="1" ht="60">
      <c r="A54" s="8"/>
      <c r="B54" s="13" t="s">
        <v>146</v>
      </c>
      <c r="C54" s="26" t="s">
        <v>147</v>
      </c>
      <c r="D54" s="46">
        <v>179.8</v>
      </c>
      <c r="E54" s="46">
        <v>179.8</v>
      </c>
      <c r="F54" s="46">
        <v>80.9</v>
      </c>
      <c r="G54" s="46">
        <v>27.3</v>
      </c>
      <c r="H54" s="52">
        <f t="shared" si="0"/>
        <v>33.74536464771323</v>
      </c>
      <c r="I54" s="45">
        <f t="shared" si="1"/>
        <v>-53.60000000000001</v>
      </c>
    </row>
    <row r="55" spans="1:9" ht="71.25">
      <c r="A55" s="4" t="s">
        <v>41</v>
      </c>
      <c r="B55" s="10" t="s">
        <v>148</v>
      </c>
      <c r="C55" s="25" t="s">
        <v>149</v>
      </c>
      <c r="D55" s="7">
        <v>2386.8</v>
      </c>
      <c r="E55" s="7">
        <v>2386.8</v>
      </c>
      <c r="F55" s="7">
        <f>F56</f>
        <v>993.4</v>
      </c>
      <c r="G55" s="7">
        <f>G56</f>
        <v>999.5</v>
      </c>
      <c r="H55" s="52">
        <f t="shared" si="0"/>
        <v>100.61405274813771</v>
      </c>
      <c r="I55" s="45">
        <f t="shared" si="1"/>
        <v>6.100000000000023</v>
      </c>
    </row>
    <row r="56" spans="1:9" s="24" customFormat="1" ht="66" customHeight="1">
      <c r="A56" s="8" t="s">
        <v>41</v>
      </c>
      <c r="B56" s="13" t="s">
        <v>150</v>
      </c>
      <c r="C56" s="26" t="s">
        <v>59</v>
      </c>
      <c r="D56" s="14">
        <v>2386.8</v>
      </c>
      <c r="E56" s="14">
        <v>2386.8</v>
      </c>
      <c r="F56" s="14">
        <v>993.4</v>
      </c>
      <c r="G56" s="14">
        <v>999.5</v>
      </c>
      <c r="H56" s="52">
        <f t="shared" si="0"/>
        <v>100.61405274813771</v>
      </c>
      <c r="I56" s="45">
        <f t="shared" si="1"/>
        <v>6.100000000000023</v>
      </c>
    </row>
    <row r="57" spans="1:9" ht="38.25">
      <c r="A57" s="4" t="s">
        <v>41</v>
      </c>
      <c r="B57" s="10" t="s">
        <v>151</v>
      </c>
      <c r="C57" s="25" t="s">
        <v>19</v>
      </c>
      <c r="D57" s="22">
        <v>121.7</v>
      </c>
      <c r="E57" s="45">
        <v>121.7</v>
      </c>
      <c r="F57" s="45">
        <f>F58</f>
        <v>0</v>
      </c>
      <c r="G57" s="45">
        <f>G58</f>
        <v>0</v>
      </c>
      <c r="H57" s="52">
        <v>0</v>
      </c>
      <c r="I57" s="45">
        <f t="shared" si="1"/>
        <v>0</v>
      </c>
    </row>
    <row r="58" spans="1:9" s="2" customFormat="1" ht="42.75">
      <c r="A58" s="4"/>
      <c r="B58" s="10" t="s">
        <v>152</v>
      </c>
      <c r="C58" s="25" t="s">
        <v>23</v>
      </c>
      <c r="D58" s="45">
        <v>121.7</v>
      </c>
      <c r="E58" s="45">
        <v>121.7</v>
      </c>
      <c r="F58" s="45">
        <v>0</v>
      </c>
      <c r="G58" s="12">
        <f>G59</f>
        <v>0</v>
      </c>
      <c r="H58" s="52">
        <v>0</v>
      </c>
      <c r="I58" s="45">
        <f t="shared" si="1"/>
        <v>0</v>
      </c>
    </row>
    <row r="59" spans="1:9" s="24" customFormat="1" ht="45">
      <c r="A59" s="8" t="s">
        <v>41</v>
      </c>
      <c r="B59" s="13" t="s">
        <v>153</v>
      </c>
      <c r="C59" s="26" t="s">
        <v>154</v>
      </c>
      <c r="D59" s="46">
        <v>121.7</v>
      </c>
      <c r="E59" s="46">
        <v>121.7</v>
      </c>
      <c r="F59" s="46">
        <v>0</v>
      </c>
      <c r="G59" s="46">
        <v>0</v>
      </c>
      <c r="H59" s="52">
        <v>0</v>
      </c>
      <c r="I59" s="45">
        <f t="shared" si="1"/>
        <v>0</v>
      </c>
    </row>
    <row r="60" spans="1:9" s="2" customFormat="1" ht="71.25">
      <c r="A60" s="4" t="s">
        <v>41</v>
      </c>
      <c r="B60" s="10" t="s">
        <v>155</v>
      </c>
      <c r="C60" s="25" t="s">
        <v>61</v>
      </c>
      <c r="D60" s="45">
        <v>4106.5</v>
      </c>
      <c r="E60" s="45">
        <v>4106.5</v>
      </c>
      <c r="F60" s="45">
        <f>F61</f>
        <v>1920</v>
      </c>
      <c r="G60" s="45">
        <f>G61</f>
        <v>640.4</v>
      </c>
      <c r="H60" s="52">
        <f t="shared" si="0"/>
        <v>33.35416666666667</v>
      </c>
      <c r="I60" s="45">
        <f t="shared" si="1"/>
        <v>-1279.6</v>
      </c>
    </row>
    <row r="61" spans="1:9" ht="75" customHeight="1">
      <c r="A61" s="4" t="s">
        <v>41</v>
      </c>
      <c r="B61" s="10" t="s">
        <v>156</v>
      </c>
      <c r="C61" s="25" t="s">
        <v>60</v>
      </c>
      <c r="D61" s="7">
        <v>4106.5</v>
      </c>
      <c r="E61" s="7">
        <v>4106.5</v>
      </c>
      <c r="F61" s="7">
        <f>F62</f>
        <v>1920</v>
      </c>
      <c r="G61" s="7">
        <f>G62</f>
        <v>640.4</v>
      </c>
      <c r="H61" s="52">
        <f t="shared" si="0"/>
        <v>33.35416666666667</v>
      </c>
      <c r="I61" s="45">
        <f t="shared" si="1"/>
        <v>-1279.6</v>
      </c>
    </row>
    <row r="62" spans="1:9" ht="65.25" customHeight="1">
      <c r="A62" s="8" t="s">
        <v>41</v>
      </c>
      <c r="B62" s="13" t="s">
        <v>157</v>
      </c>
      <c r="C62" s="30" t="s">
        <v>158</v>
      </c>
      <c r="D62" s="14">
        <v>4106.5</v>
      </c>
      <c r="E62" s="14">
        <v>4106.5</v>
      </c>
      <c r="F62" s="14">
        <v>1920</v>
      </c>
      <c r="G62" s="14">
        <v>640.4</v>
      </c>
      <c r="H62" s="52">
        <f t="shared" si="0"/>
        <v>33.35416666666667</v>
      </c>
      <c r="I62" s="45">
        <f t="shared" si="1"/>
        <v>-1279.6</v>
      </c>
    </row>
    <row r="63" spans="1:9" s="2" customFormat="1" ht="38.25">
      <c r="A63" s="4" t="s">
        <v>41</v>
      </c>
      <c r="B63" s="10" t="s">
        <v>159</v>
      </c>
      <c r="C63" s="25" t="s">
        <v>7</v>
      </c>
      <c r="D63" s="7">
        <v>514.9</v>
      </c>
      <c r="E63" s="7">
        <v>514.9</v>
      </c>
      <c r="F63" s="7">
        <f>F64</f>
        <v>400.40000000000003</v>
      </c>
      <c r="G63" s="7">
        <f>G64</f>
        <v>404.29999999999995</v>
      </c>
      <c r="H63" s="52">
        <f t="shared" si="0"/>
        <v>100.97402597402596</v>
      </c>
      <c r="I63" s="45">
        <f t="shared" si="1"/>
        <v>3.8999999999999204</v>
      </c>
    </row>
    <row r="64" spans="1:9" s="2" customFormat="1" ht="42" customHeight="1">
      <c r="A64" s="4" t="s">
        <v>41</v>
      </c>
      <c r="B64" s="10" t="s">
        <v>160</v>
      </c>
      <c r="C64" s="25" t="s">
        <v>8</v>
      </c>
      <c r="D64" s="7">
        <v>514.9</v>
      </c>
      <c r="E64" s="7">
        <v>514.9</v>
      </c>
      <c r="F64" s="7">
        <f>F65+F66+F67+F69</f>
        <v>400.40000000000003</v>
      </c>
      <c r="G64" s="7">
        <f>G65+G66+G67+G69</f>
        <v>404.29999999999995</v>
      </c>
      <c r="H64" s="52">
        <f t="shared" si="0"/>
        <v>100.97402597402596</v>
      </c>
      <c r="I64" s="45">
        <f t="shared" si="1"/>
        <v>3.8999999999999204</v>
      </c>
    </row>
    <row r="65" spans="1:9" s="2" customFormat="1" ht="43.5" customHeight="1">
      <c r="A65" s="4" t="s">
        <v>41</v>
      </c>
      <c r="B65" s="10" t="s">
        <v>161</v>
      </c>
      <c r="C65" s="25" t="s">
        <v>63</v>
      </c>
      <c r="D65" s="45">
        <v>222.9</v>
      </c>
      <c r="E65" s="45">
        <v>222.9</v>
      </c>
      <c r="F65" s="45">
        <v>214.4</v>
      </c>
      <c r="G65" s="45">
        <v>120.6</v>
      </c>
      <c r="H65" s="52">
        <f t="shared" si="0"/>
        <v>56.25</v>
      </c>
      <c r="I65" s="45">
        <f t="shared" si="1"/>
        <v>-93.80000000000001</v>
      </c>
    </row>
    <row r="66" spans="1:9" s="2" customFormat="1" ht="14.25">
      <c r="A66" s="4"/>
      <c r="B66" s="10" t="s">
        <v>162</v>
      </c>
      <c r="C66" s="25" t="s">
        <v>28</v>
      </c>
      <c r="D66" s="22">
        <v>0.2</v>
      </c>
      <c r="E66" s="45">
        <v>0.2</v>
      </c>
      <c r="F66" s="45">
        <v>0.1</v>
      </c>
      <c r="G66" s="45">
        <v>158.7</v>
      </c>
      <c r="H66" s="52">
        <f t="shared" si="0"/>
        <v>158699.99999999997</v>
      </c>
      <c r="I66" s="45">
        <f t="shared" si="1"/>
        <v>158.6</v>
      </c>
    </row>
    <row r="67" spans="1:9" ht="14.25">
      <c r="A67" s="8"/>
      <c r="B67" s="10" t="s">
        <v>163</v>
      </c>
      <c r="C67" s="25" t="s">
        <v>52</v>
      </c>
      <c r="D67" s="22">
        <v>289.2</v>
      </c>
      <c r="E67" s="45">
        <v>289.2</v>
      </c>
      <c r="F67" s="45">
        <f>F68</f>
        <v>184.6</v>
      </c>
      <c r="G67" s="45">
        <f>G68</f>
        <v>124.5</v>
      </c>
      <c r="H67" s="52">
        <f t="shared" si="0"/>
        <v>67.44312026002167</v>
      </c>
      <c r="I67" s="45">
        <f t="shared" si="1"/>
        <v>-60.099999999999994</v>
      </c>
    </row>
    <row r="68" spans="1:9" ht="15">
      <c r="A68" s="8"/>
      <c r="B68" s="13" t="s">
        <v>164</v>
      </c>
      <c r="C68" s="26" t="s">
        <v>165</v>
      </c>
      <c r="D68" s="23">
        <v>289.2</v>
      </c>
      <c r="E68" s="46">
        <v>289.2</v>
      </c>
      <c r="F68" s="46">
        <v>184.6</v>
      </c>
      <c r="G68" s="46">
        <v>124.5</v>
      </c>
      <c r="H68" s="52">
        <f t="shared" si="0"/>
        <v>67.44312026002167</v>
      </c>
      <c r="I68" s="45">
        <f t="shared" si="1"/>
        <v>-60.099999999999994</v>
      </c>
    </row>
    <row r="69" spans="1:9" ht="27.75" customHeight="1">
      <c r="A69" s="4" t="s">
        <v>41</v>
      </c>
      <c r="B69" s="10" t="s">
        <v>166</v>
      </c>
      <c r="C69" s="25" t="s">
        <v>31</v>
      </c>
      <c r="D69" s="22">
        <v>2.6</v>
      </c>
      <c r="E69" s="45">
        <v>2.6</v>
      </c>
      <c r="F69" s="45">
        <v>1.3</v>
      </c>
      <c r="G69" s="45">
        <v>0.5</v>
      </c>
      <c r="H69" s="52">
        <f t="shared" si="0"/>
        <v>38.46153846153846</v>
      </c>
      <c r="I69" s="45">
        <f t="shared" si="1"/>
        <v>-0.8</v>
      </c>
    </row>
    <row r="70" spans="1:9" ht="27.75" customHeight="1">
      <c r="A70" s="4" t="s">
        <v>41</v>
      </c>
      <c r="B70" s="10" t="s">
        <v>167</v>
      </c>
      <c r="C70" s="25" t="s">
        <v>53</v>
      </c>
      <c r="D70" s="22">
        <v>7085.6</v>
      </c>
      <c r="E70" s="45">
        <v>7085.6</v>
      </c>
      <c r="F70" s="45">
        <f>F71+F74</f>
        <v>3697.5</v>
      </c>
      <c r="G70" s="45">
        <f>G71+G74</f>
        <v>6291.799999999999</v>
      </c>
      <c r="H70" s="52">
        <f t="shared" si="0"/>
        <v>170.16362407031775</v>
      </c>
      <c r="I70" s="45">
        <f t="shared" si="1"/>
        <v>2594.2999999999993</v>
      </c>
    </row>
    <row r="71" spans="1:9" ht="30.75" customHeight="1">
      <c r="A71" s="8" t="s">
        <v>41</v>
      </c>
      <c r="B71" s="10" t="s">
        <v>168</v>
      </c>
      <c r="C71" s="25" t="s">
        <v>39</v>
      </c>
      <c r="D71" s="22">
        <v>4554.9</v>
      </c>
      <c r="E71" s="45">
        <v>4554.9</v>
      </c>
      <c r="F71" s="45">
        <f>F72</f>
        <v>2274.9</v>
      </c>
      <c r="G71" s="45">
        <f>G72</f>
        <v>1987.4</v>
      </c>
      <c r="H71" s="52">
        <f t="shared" si="0"/>
        <v>87.36208184975163</v>
      </c>
      <c r="I71" s="45">
        <f t="shared" si="1"/>
        <v>-287.5</v>
      </c>
    </row>
    <row r="72" spans="1:9" s="2" customFormat="1" ht="28.5" customHeight="1">
      <c r="A72" s="4" t="s">
        <v>41</v>
      </c>
      <c r="B72" s="10" t="s">
        <v>169</v>
      </c>
      <c r="C72" s="25" t="s">
        <v>20</v>
      </c>
      <c r="D72" s="45">
        <v>4554.9</v>
      </c>
      <c r="E72" s="45">
        <v>4554.9</v>
      </c>
      <c r="F72" s="45">
        <f>F73</f>
        <v>2274.9</v>
      </c>
      <c r="G72" s="45">
        <f>G73</f>
        <v>1987.4</v>
      </c>
      <c r="H72" s="52">
        <f t="shared" si="0"/>
        <v>87.36208184975163</v>
      </c>
      <c r="I72" s="45">
        <f t="shared" si="1"/>
        <v>-287.5</v>
      </c>
    </row>
    <row r="73" spans="1:9" ht="33.75" customHeight="1">
      <c r="A73" s="8" t="s">
        <v>41</v>
      </c>
      <c r="B73" s="13" t="s">
        <v>170</v>
      </c>
      <c r="C73" s="26" t="s">
        <v>171</v>
      </c>
      <c r="D73" s="23">
        <v>4554.9</v>
      </c>
      <c r="E73" s="46">
        <v>4554.9</v>
      </c>
      <c r="F73" s="46">
        <v>2274.9</v>
      </c>
      <c r="G73" s="46">
        <v>1987.4</v>
      </c>
      <c r="H73" s="52">
        <f t="shared" si="0"/>
        <v>87.36208184975163</v>
      </c>
      <c r="I73" s="45">
        <f t="shared" si="1"/>
        <v>-287.5</v>
      </c>
    </row>
    <row r="74" spans="1:9" s="2" customFormat="1" ht="29.25" customHeight="1">
      <c r="A74" s="4" t="s">
        <v>41</v>
      </c>
      <c r="B74" s="4" t="s">
        <v>172</v>
      </c>
      <c r="C74" s="31" t="s">
        <v>21</v>
      </c>
      <c r="D74" s="45">
        <v>2530.7</v>
      </c>
      <c r="E74" s="45">
        <v>2530.7</v>
      </c>
      <c r="F74" s="45">
        <f>F75+F77</f>
        <v>1422.6000000000001</v>
      </c>
      <c r="G74" s="45">
        <f>G75+G77</f>
        <v>4304.4</v>
      </c>
      <c r="H74" s="52">
        <f aca="true" t="shared" si="2" ref="H74:H137">G74/F74*100</f>
        <v>302.5727541121889</v>
      </c>
      <c r="I74" s="45">
        <f t="shared" si="1"/>
        <v>2881.7999999999993</v>
      </c>
    </row>
    <row r="75" spans="1:9" s="2" customFormat="1" ht="33" customHeight="1">
      <c r="A75" s="4" t="s">
        <v>41</v>
      </c>
      <c r="B75" s="4" t="s">
        <v>173</v>
      </c>
      <c r="C75" s="31" t="s">
        <v>62</v>
      </c>
      <c r="D75" s="45">
        <v>280.3</v>
      </c>
      <c r="E75" s="45">
        <v>280.3</v>
      </c>
      <c r="F75" s="45">
        <f>F76</f>
        <v>140.2</v>
      </c>
      <c r="G75" s="45">
        <f>G76</f>
        <v>152</v>
      </c>
      <c r="H75" s="52">
        <f t="shared" si="2"/>
        <v>108.41654778887305</v>
      </c>
      <c r="I75" s="45">
        <f t="shared" si="1"/>
        <v>11.800000000000011</v>
      </c>
    </row>
    <row r="76" spans="1:9" s="24" customFormat="1" ht="31.5" customHeight="1">
      <c r="A76" s="8"/>
      <c r="B76" s="8" t="s">
        <v>174</v>
      </c>
      <c r="C76" s="32" t="s">
        <v>175</v>
      </c>
      <c r="D76" s="46">
        <v>280.3</v>
      </c>
      <c r="E76" s="46">
        <v>280.3</v>
      </c>
      <c r="F76" s="46">
        <v>140.2</v>
      </c>
      <c r="G76" s="46">
        <v>152</v>
      </c>
      <c r="H76" s="52">
        <f t="shared" si="2"/>
        <v>108.41654778887305</v>
      </c>
      <c r="I76" s="45">
        <f t="shared" si="1"/>
        <v>11.800000000000011</v>
      </c>
    </row>
    <row r="77" spans="1:9" s="2" customFormat="1" ht="21" customHeight="1">
      <c r="A77" s="4" t="s">
        <v>41</v>
      </c>
      <c r="B77" s="4" t="s">
        <v>176</v>
      </c>
      <c r="C77" s="31" t="s">
        <v>177</v>
      </c>
      <c r="D77" s="45">
        <v>2250.4</v>
      </c>
      <c r="E77" s="45">
        <v>2250.4</v>
      </c>
      <c r="F77" s="45">
        <f>F78</f>
        <v>1282.4</v>
      </c>
      <c r="G77" s="45">
        <f>G78</f>
        <v>4152.4</v>
      </c>
      <c r="H77" s="52">
        <f t="shared" si="2"/>
        <v>323.79912663755454</v>
      </c>
      <c r="I77" s="45">
        <f t="shared" si="1"/>
        <v>2869.9999999999995</v>
      </c>
    </row>
    <row r="78" spans="1:9" ht="32.25" customHeight="1">
      <c r="A78" s="8" t="s">
        <v>41</v>
      </c>
      <c r="B78" s="8" t="s">
        <v>178</v>
      </c>
      <c r="C78" s="32" t="s">
        <v>179</v>
      </c>
      <c r="D78" s="14">
        <v>2250.4</v>
      </c>
      <c r="E78" s="14">
        <v>2250.4</v>
      </c>
      <c r="F78" s="14">
        <v>1282.4</v>
      </c>
      <c r="G78" s="14">
        <v>4152.4</v>
      </c>
      <c r="H78" s="52">
        <f t="shared" si="2"/>
        <v>323.79912663755454</v>
      </c>
      <c r="I78" s="45">
        <f t="shared" si="1"/>
        <v>2869.9999999999995</v>
      </c>
    </row>
    <row r="79" spans="1:9" ht="40.5" customHeight="1">
      <c r="A79" s="4" t="s">
        <v>41</v>
      </c>
      <c r="B79" s="10" t="s">
        <v>180</v>
      </c>
      <c r="C79" s="25" t="s">
        <v>17</v>
      </c>
      <c r="D79" s="7">
        <v>343.5</v>
      </c>
      <c r="E79" s="7">
        <v>343.5</v>
      </c>
      <c r="F79" s="7">
        <f>F80+F83</f>
        <v>7.5</v>
      </c>
      <c r="G79" s="7">
        <f>G80+G83+G86</f>
        <v>254.6</v>
      </c>
      <c r="H79" s="52">
        <f t="shared" si="2"/>
        <v>3394.6666666666665</v>
      </c>
      <c r="I79" s="45">
        <f t="shared" si="1"/>
        <v>247.1</v>
      </c>
    </row>
    <row r="80" spans="1:9" ht="71.25">
      <c r="A80" s="4" t="s">
        <v>41</v>
      </c>
      <c r="B80" s="10" t="s">
        <v>181</v>
      </c>
      <c r="C80" s="25" t="s">
        <v>30</v>
      </c>
      <c r="D80" s="7">
        <v>333.5</v>
      </c>
      <c r="E80" s="7">
        <v>333.5</v>
      </c>
      <c r="F80" s="7">
        <f>F82</f>
        <v>0</v>
      </c>
      <c r="G80" s="7">
        <f>G82</f>
        <v>0</v>
      </c>
      <c r="H80" s="52">
        <v>0</v>
      </c>
      <c r="I80" s="45">
        <f aca="true" t="shared" si="3" ref="I80:I143">G80-F80</f>
        <v>0</v>
      </c>
    </row>
    <row r="81" spans="1:9" ht="85.5">
      <c r="A81" s="4" t="s">
        <v>41</v>
      </c>
      <c r="B81" s="10" t="s">
        <v>182</v>
      </c>
      <c r="C81" s="25" t="s">
        <v>183</v>
      </c>
      <c r="D81" s="7">
        <v>333.5</v>
      </c>
      <c r="E81" s="7">
        <v>333.5</v>
      </c>
      <c r="F81" s="7">
        <f>F82</f>
        <v>0</v>
      </c>
      <c r="G81" s="7">
        <f>G82</f>
        <v>0</v>
      </c>
      <c r="H81" s="52">
        <v>0</v>
      </c>
      <c r="I81" s="45">
        <f t="shared" si="3"/>
        <v>0</v>
      </c>
    </row>
    <row r="82" spans="1:9" ht="75">
      <c r="A82" s="8" t="s">
        <v>41</v>
      </c>
      <c r="B82" s="13" t="s">
        <v>184</v>
      </c>
      <c r="C82" s="26" t="s">
        <v>185</v>
      </c>
      <c r="D82" s="23">
        <v>333.5</v>
      </c>
      <c r="E82" s="46">
        <v>333.5</v>
      </c>
      <c r="F82" s="46">
        <v>0</v>
      </c>
      <c r="G82" s="46">
        <v>0</v>
      </c>
      <c r="H82" s="52">
        <v>0</v>
      </c>
      <c r="I82" s="45">
        <f t="shared" si="3"/>
        <v>0</v>
      </c>
    </row>
    <row r="83" spans="1:9" ht="27" customHeight="1">
      <c r="A83" s="4" t="s">
        <v>41</v>
      </c>
      <c r="B83" s="10" t="s">
        <v>186</v>
      </c>
      <c r="C83" s="25" t="s">
        <v>75</v>
      </c>
      <c r="D83" s="7">
        <v>10</v>
      </c>
      <c r="E83" s="7">
        <v>10</v>
      </c>
      <c r="F83" s="7">
        <f>F84</f>
        <v>7.5</v>
      </c>
      <c r="G83" s="7">
        <f>G84</f>
        <v>250.5</v>
      </c>
      <c r="H83" s="52">
        <f t="shared" si="2"/>
        <v>3340</v>
      </c>
      <c r="I83" s="45">
        <f t="shared" si="3"/>
        <v>243</v>
      </c>
    </row>
    <row r="84" spans="2:9" ht="28.5">
      <c r="B84" s="10" t="s">
        <v>187</v>
      </c>
      <c r="C84" s="25" t="s">
        <v>76</v>
      </c>
      <c r="D84" s="7">
        <v>10</v>
      </c>
      <c r="E84" s="7">
        <v>10</v>
      </c>
      <c r="F84" s="7">
        <f>F85</f>
        <v>7.5</v>
      </c>
      <c r="G84" s="7">
        <f>G85</f>
        <v>250.5</v>
      </c>
      <c r="H84" s="52">
        <f t="shared" si="2"/>
        <v>3340</v>
      </c>
      <c r="I84" s="45">
        <f t="shared" si="3"/>
        <v>243</v>
      </c>
    </row>
    <row r="85" spans="1:9" s="24" customFormat="1" ht="27" customHeight="1">
      <c r="A85" s="8"/>
      <c r="B85" s="13" t="s">
        <v>188</v>
      </c>
      <c r="C85" s="26" t="s">
        <v>189</v>
      </c>
      <c r="D85" s="14">
        <v>10</v>
      </c>
      <c r="E85" s="14">
        <v>10</v>
      </c>
      <c r="F85" s="14">
        <v>7.5</v>
      </c>
      <c r="G85" s="14">
        <v>250.5</v>
      </c>
      <c r="H85" s="52">
        <f t="shared" si="2"/>
        <v>3340</v>
      </c>
      <c r="I85" s="45">
        <f t="shared" si="3"/>
        <v>243</v>
      </c>
    </row>
    <row r="86" spans="1:9" s="2" customFormat="1" ht="27" customHeight="1">
      <c r="A86" s="4"/>
      <c r="B86" s="10" t="s">
        <v>351</v>
      </c>
      <c r="C86" s="25" t="s">
        <v>346</v>
      </c>
      <c r="D86" s="7"/>
      <c r="E86" s="7" t="str">
        <f aca="true" t="shared" si="4" ref="E86:G87">E87</f>
        <v>-</v>
      </c>
      <c r="F86" s="7">
        <f t="shared" si="4"/>
        <v>0</v>
      </c>
      <c r="G86" s="7">
        <f t="shared" si="4"/>
        <v>4.1</v>
      </c>
      <c r="H86" s="52">
        <v>0</v>
      </c>
      <c r="I86" s="45">
        <f t="shared" si="3"/>
        <v>4.1</v>
      </c>
    </row>
    <row r="87" spans="1:9" s="2" customFormat="1" ht="27" customHeight="1">
      <c r="A87" s="4"/>
      <c r="B87" s="10" t="s">
        <v>350</v>
      </c>
      <c r="C87" s="25" t="s">
        <v>347</v>
      </c>
      <c r="D87" s="7"/>
      <c r="E87" s="7" t="str">
        <f t="shared" si="4"/>
        <v>-</v>
      </c>
      <c r="F87" s="7">
        <f t="shared" si="4"/>
        <v>0</v>
      </c>
      <c r="G87" s="7">
        <f t="shared" si="4"/>
        <v>4.1</v>
      </c>
      <c r="H87" s="52">
        <v>0</v>
      </c>
      <c r="I87" s="45">
        <f t="shared" si="3"/>
        <v>4.1</v>
      </c>
    </row>
    <row r="88" spans="1:9" s="24" customFormat="1" ht="27" customHeight="1">
      <c r="A88" s="8"/>
      <c r="B88" s="13" t="s">
        <v>349</v>
      </c>
      <c r="C88" s="26" t="s">
        <v>348</v>
      </c>
      <c r="D88" s="14"/>
      <c r="E88" s="14" t="s">
        <v>344</v>
      </c>
      <c r="F88" s="14">
        <v>0</v>
      </c>
      <c r="G88" s="14">
        <v>4.1</v>
      </c>
      <c r="H88" s="52">
        <v>0</v>
      </c>
      <c r="I88" s="45">
        <f t="shared" si="3"/>
        <v>4.1</v>
      </c>
    </row>
    <row r="89" spans="1:9" ht="27" customHeight="1">
      <c r="A89" s="4" t="s">
        <v>41</v>
      </c>
      <c r="B89" s="10" t="s">
        <v>190</v>
      </c>
      <c r="C89" s="25" t="s">
        <v>77</v>
      </c>
      <c r="D89" s="7">
        <v>657.5</v>
      </c>
      <c r="E89" s="7">
        <v>657.5</v>
      </c>
      <c r="F89" s="7">
        <f>F90+F117</f>
        <v>580</v>
      </c>
      <c r="G89" s="7">
        <f>G90+G117+G124+G127+G119</f>
        <v>693.0999999999999</v>
      </c>
      <c r="H89" s="52">
        <f t="shared" si="2"/>
        <v>119.49999999999999</v>
      </c>
      <c r="I89" s="45">
        <f t="shared" si="3"/>
        <v>113.09999999999991</v>
      </c>
    </row>
    <row r="90" spans="1:9" s="2" customFormat="1" ht="38.25">
      <c r="A90" s="4" t="s">
        <v>41</v>
      </c>
      <c r="B90" s="10" t="s">
        <v>191</v>
      </c>
      <c r="C90" s="25" t="s">
        <v>78</v>
      </c>
      <c r="D90" s="7">
        <v>555.3</v>
      </c>
      <c r="E90" s="7">
        <v>555.3</v>
      </c>
      <c r="F90" s="7">
        <f>F91+F93+F97+F95++F99+F115+F105+F107+F109+F113</f>
        <v>477.79999999999995</v>
      </c>
      <c r="G90" s="7">
        <f>G91+G93+G97+G95++G99+G115+G105+G107+G109+G113+G101+G103+G111</f>
        <v>525.9</v>
      </c>
      <c r="H90" s="52">
        <f t="shared" si="2"/>
        <v>110.06697362913354</v>
      </c>
      <c r="I90" s="45">
        <f t="shared" si="3"/>
        <v>48.10000000000002</v>
      </c>
    </row>
    <row r="91" spans="1:9" ht="57">
      <c r="A91" s="4" t="s">
        <v>41</v>
      </c>
      <c r="B91" s="10" t="s">
        <v>192</v>
      </c>
      <c r="C91" s="25" t="s">
        <v>193</v>
      </c>
      <c r="D91" s="22">
        <v>45.6</v>
      </c>
      <c r="E91" s="45">
        <v>45.6</v>
      </c>
      <c r="F91" s="45">
        <f aca="true" t="shared" si="5" ref="F91:G93">F92</f>
        <v>41.8</v>
      </c>
      <c r="G91" s="45">
        <f>G92</f>
        <v>41.9</v>
      </c>
      <c r="H91" s="52">
        <f t="shared" si="2"/>
        <v>100.23923444976077</v>
      </c>
      <c r="I91" s="45">
        <f t="shared" si="3"/>
        <v>0.10000000000000142</v>
      </c>
    </row>
    <row r="92" spans="1:9" s="24" customFormat="1" ht="60">
      <c r="A92" s="8" t="s">
        <v>41</v>
      </c>
      <c r="B92" s="13" t="s">
        <v>194</v>
      </c>
      <c r="C92" s="26" t="s">
        <v>195</v>
      </c>
      <c r="D92" s="46">
        <v>45.6</v>
      </c>
      <c r="E92" s="46">
        <v>45.6</v>
      </c>
      <c r="F92" s="46">
        <v>41.8</v>
      </c>
      <c r="G92" s="46">
        <v>41.9</v>
      </c>
      <c r="H92" s="52">
        <f t="shared" si="2"/>
        <v>100.23923444976077</v>
      </c>
      <c r="I92" s="45">
        <f t="shared" si="3"/>
        <v>0.10000000000000142</v>
      </c>
    </row>
    <row r="93" spans="1:9" s="2" customFormat="1" ht="71.25">
      <c r="A93" s="4" t="s">
        <v>41</v>
      </c>
      <c r="B93" s="10" t="s">
        <v>196</v>
      </c>
      <c r="C93" s="25" t="s">
        <v>79</v>
      </c>
      <c r="D93" s="45">
        <v>108.5</v>
      </c>
      <c r="E93" s="45">
        <v>108.5</v>
      </c>
      <c r="F93" s="45">
        <f t="shared" si="5"/>
        <v>106.8</v>
      </c>
      <c r="G93" s="45">
        <f t="shared" si="5"/>
        <v>100.3</v>
      </c>
      <c r="H93" s="52">
        <f t="shared" si="2"/>
        <v>93.91385767790263</v>
      </c>
      <c r="I93" s="45">
        <f t="shared" si="3"/>
        <v>-6.5</v>
      </c>
    </row>
    <row r="94" spans="1:9" ht="90">
      <c r="A94" s="8" t="s">
        <v>41</v>
      </c>
      <c r="B94" s="13" t="s">
        <v>197</v>
      </c>
      <c r="C94" s="26" t="s">
        <v>198</v>
      </c>
      <c r="D94" s="23">
        <v>108.5</v>
      </c>
      <c r="E94" s="46">
        <v>108.5</v>
      </c>
      <c r="F94" s="14">
        <v>106.8</v>
      </c>
      <c r="G94" s="14">
        <v>100.3</v>
      </c>
      <c r="H94" s="52">
        <f t="shared" si="2"/>
        <v>93.91385767790263</v>
      </c>
      <c r="I94" s="45">
        <f t="shared" si="3"/>
        <v>-6.5</v>
      </c>
    </row>
    <row r="95" spans="1:9" s="2" customFormat="1" ht="57">
      <c r="A95" s="4"/>
      <c r="B95" s="10" t="s">
        <v>199</v>
      </c>
      <c r="C95" s="25" t="s">
        <v>200</v>
      </c>
      <c r="D95" s="45">
        <v>33.9</v>
      </c>
      <c r="E95" s="45">
        <v>33.9</v>
      </c>
      <c r="F95" s="7">
        <f>F96</f>
        <v>33.8</v>
      </c>
      <c r="G95" s="7">
        <f>G96</f>
        <v>60</v>
      </c>
      <c r="H95" s="52">
        <f t="shared" si="2"/>
        <v>177.5147928994083</v>
      </c>
      <c r="I95" s="45">
        <f t="shared" si="3"/>
        <v>26.200000000000003</v>
      </c>
    </row>
    <row r="96" spans="1:9" ht="60">
      <c r="A96" s="8"/>
      <c r="B96" s="13" t="s">
        <v>201</v>
      </c>
      <c r="C96" s="26" t="s">
        <v>202</v>
      </c>
      <c r="D96" s="46">
        <v>33.9</v>
      </c>
      <c r="E96" s="46">
        <v>33.9</v>
      </c>
      <c r="F96" s="14">
        <v>33.8</v>
      </c>
      <c r="G96" s="14">
        <v>60</v>
      </c>
      <c r="H96" s="52">
        <f t="shared" si="2"/>
        <v>177.5147928994083</v>
      </c>
      <c r="I96" s="45">
        <f t="shared" si="3"/>
        <v>26.200000000000003</v>
      </c>
    </row>
    <row r="97" spans="1:9" s="2" customFormat="1" ht="57">
      <c r="A97" s="4"/>
      <c r="B97" s="10" t="s">
        <v>203</v>
      </c>
      <c r="C97" s="25" t="s">
        <v>204</v>
      </c>
      <c r="D97" s="45">
        <v>40</v>
      </c>
      <c r="E97" s="45">
        <v>40</v>
      </c>
      <c r="F97" s="7">
        <f>F98</f>
        <v>20</v>
      </c>
      <c r="G97" s="7">
        <f>G98</f>
        <v>11.6</v>
      </c>
      <c r="H97" s="52">
        <f t="shared" si="2"/>
        <v>57.99999999999999</v>
      </c>
      <c r="I97" s="45">
        <f t="shared" si="3"/>
        <v>-8.4</v>
      </c>
    </row>
    <row r="98" spans="1:9" s="24" customFormat="1" ht="75">
      <c r="A98" s="8"/>
      <c r="B98" s="13" t="s">
        <v>205</v>
      </c>
      <c r="C98" s="26" t="s">
        <v>206</v>
      </c>
      <c r="D98" s="46">
        <v>40</v>
      </c>
      <c r="E98" s="46">
        <v>40</v>
      </c>
      <c r="F98" s="14">
        <v>20</v>
      </c>
      <c r="G98" s="14">
        <v>11.6</v>
      </c>
      <c r="H98" s="52">
        <f t="shared" si="2"/>
        <v>57.99999999999999</v>
      </c>
      <c r="I98" s="45">
        <f t="shared" si="3"/>
        <v>-8.4</v>
      </c>
    </row>
    <row r="99" spans="1:9" s="2" customFormat="1" ht="57">
      <c r="A99" s="4"/>
      <c r="B99" s="10" t="s">
        <v>207</v>
      </c>
      <c r="C99" s="25" t="s">
        <v>208</v>
      </c>
      <c r="D99" s="45">
        <v>7.9</v>
      </c>
      <c r="E99" s="45">
        <v>7.9</v>
      </c>
      <c r="F99" s="7">
        <f>F100</f>
        <v>4</v>
      </c>
      <c r="G99" s="7">
        <f>G100</f>
        <v>0</v>
      </c>
      <c r="H99" s="52">
        <f t="shared" si="2"/>
        <v>0</v>
      </c>
      <c r="I99" s="45">
        <f t="shared" si="3"/>
        <v>-4</v>
      </c>
    </row>
    <row r="100" spans="1:9" ht="75">
      <c r="A100" s="8"/>
      <c r="B100" s="13" t="s">
        <v>209</v>
      </c>
      <c r="C100" s="26" t="s">
        <v>210</v>
      </c>
      <c r="D100" s="46">
        <v>7.9</v>
      </c>
      <c r="E100" s="46">
        <v>7.9</v>
      </c>
      <c r="F100" s="14">
        <v>4</v>
      </c>
      <c r="G100" s="14">
        <v>0</v>
      </c>
      <c r="H100" s="52">
        <f t="shared" si="2"/>
        <v>0</v>
      </c>
      <c r="I100" s="45">
        <f t="shared" si="3"/>
        <v>-4</v>
      </c>
    </row>
    <row r="101" spans="1:9" s="2" customFormat="1" ht="42.75">
      <c r="A101" s="4"/>
      <c r="B101" s="10" t="s">
        <v>332</v>
      </c>
      <c r="C101" s="25" t="s">
        <v>328</v>
      </c>
      <c r="D101" s="45" t="s">
        <v>344</v>
      </c>
      <c r="E101" s="45">
        <v>0</v>
      </c>
      <c r="F101" s="7">
        <v>0</v>
      </c>
      <c r="G101" s="7">
        <f>G102</f>
        <v>3</v>
      </c>
      <c r="H101" s="52">
        <v>0</v>
      </c>
      <c r="I101" s="45">
        <f t="shared" si="3"/>
        <v>3</v>
      </c>
    </row>
    <row r="102" spans="1:9" ht="60">
      <c r="A102" s="8"/>
      <c r="B102" s="13" t="s">
        <v>333</v>
      </c>
      <c r="C102" s="26" t="s">
        <v>329</v>
      </c>
      <c r="D102" s="45" t="s">
        <v>344</v>
      </c>
      <c r="E102" s="46">
        <v>0</v>
      </c>
      <c r="F102" s="14">
        <v>0</v>
      </c>
      <c r="G102" s="14">
        <v>3</v>
      </c>
      <c r="H102" s="52">
        <v>0</v>
      </c>
      <c r="I102" s="45">
        <f t="shared" si="3"/>
        <v>3</v>
      </c>
    </row>
    <row r="103" spans="1:9" s="2" customFormat="1" ht="57">
      <c r="A103" s="4"/>
      <c r="B103" s="10" t="s">
        <v>334</v>
      </c>
      <c r="C103" s="25" t="s">
        <v>330</v>
      </c>
      <c r="D103" s="45" t="s">
        <v>344</v>
      </c>
      <c r="E103" s="45">
        <v>0</v>
      </c>
      <c r="F103" s="7">
        <v>0</v>
      </c>
      <c r="G103" s="7">
        <f>G104</f>
        <v>2.5</v>
      </c>
      <c r="H103" s="52">
        <v>0</v>
      </c>
      <c r="I103" s="45">
        <f t="shared" si="3"/>
        <v>2.5</v>
      </c>
    </row>
    <row r="104" spans="1:9" ht="72.75" customHeight="1">
      <c r="A104" s="8"/>
      <c r="B104" s="13" t="s">
        <v>335</v>
      </c>
      <c r="C104" s="26" t="s">
        <v>331</v>
      </c>
      <c r="D104" s="45" t="s">
        <v>344</v>
      </c>
      <c r="E104" s="46">
        <v>0</v>
      </c>
      <c r="F104" s="14">
        <v>0</v>
      </c>
      <c r="G104" s="14">
        <v>2.5</v>
      </c>
      <c r="H104" s="52">
        <v>0</v>
      </c>
      <c r="I104" s="45">
        <f t="shared" si="3"/>
        <v>2.5</v>
      </c>
    </row>
    <row r="105" spans="1:9" ht="71.25">
      <c r="A105" s="8"/>
      <c r="B105" s="10" t="s">
        <v>211</v>
      </c>
      <c r="C105" s="25" t="s">
        <v>212</v>
      </c>
      <c r="D105" s="45">
        <v>110.8</v>
      </c>
      <c r="E105" s="45">
        <v>110.8</v>
      </c>
      <c r="F105" s="7">
        <f>F106</f>
        <v>68.9</v>
      </c>
      <c r="G105" s="7">
        <f>G106</f>
        <v>87.3</v>
      </c>
      <c r="H105" s="52">
        <f t="shared" si="2"/>
        <v>126.7053701015965</v>
      </c>
      <c r="I105" s="45">
        <f t="shared" si="3"/>
        <v>18.39999999999999</v>
      </c>
    </row>
    <row r="106" spans="1:9" ht="85.5">
      <c r="A106" s="8"/>
      <c r="B106" s="10" t="s">
        <v>213</v>
      </c>
      <c r="C106" s="25" t="s">
        <v>214</v>
      </c>
      <c r="D106" s="45">
        <v>110.8</v>
      </c>
      <c r="E106" s="45">
        <v>110.8</v>
      </c>
      <c r="F106" s="7">
        <v>68.9</v>
      </c>
      <c r="G106" s="7">
        <v>87.3</v>
      </c>
      <c r="H106" s="52">
        <f t="shared" si="2"/>
        <v>126.7053701015965</v>
      </c>
      <c r="I106" s="45">
        <f t="shared" si="3"/>
        <v>18.39999999999999</v>
      </c>
    </row>
    <row r="107" spans="1:9" s="2" customFormat="1" ht="57">
      <c r="A107" s="4"/>
      <c r="B107" s="10" t="s">
        <v>215</v>
      </c>
      <c r="C107" s="25" t="s">
        <v>216</v>
      </c>
      <c r="D107" s="45">
        <v>1.1</v>
      </c>
      <c r="E107" s="45">
        <v>1.1</v>
      </c>
      <c r="F107" s="7">
        <f>F108</f>
        <v>1.1</v>
      </c>
      <c r="G107" s="7">
        <f>G108</f>
        <v>1.5</v>
      </c>
      <c r="H107" s="52">
        <f t="shared" si="2"/>
        <v>136.36363636363635</v>
      </c>
      <c r="I107" s="45">
        <f t="shared" si="3"/>
        <v>0.3999999999999999</v>
      </c>
    </row>
    <row r="108" spans="1:9" ht="105">
      <c r="A108" s="8"/>
      <c r="B108" s="13" t="s">
        <v>217</v>
      </c>
      <c r="C108" s="26" t="s">
        <v>218</v>
      </c>
      <c r="D108" s="46">
        <v>1.1</v>
      </c>
      <c r="E108" s="46">
        <v>1.1</v>
      </c>
      <c r="F108" s="14">
        <v>1.1</v>
      </c>
      <c r="G108" s="14">
        <v>1.5</v>
      </c>
      <c r="H108" s="52">
        <f t="shared" si="2"/>
        <v>136.36363636363635</v>
      </c>
      <c r="I108" s="45">
        <f t="shared" si="3"/>
        <v>0.3999999999999999</v>
      </c>
    </row>
    <row r="109" spans="1:9" s="2" customFormat="1" ht="57">
      <c r="A109" s="4"/>
      <c r="B109" s="10" t="s">
        <v>219</v>
      </c>
      <c r="C109" s="25" t="s">
        <v>80</v>
      </c>
      <c r="D109" s="45">
        <v>0.8</v>
      </c>
      <c r="E109" s="45">
        <v>0.8</v>
      </c>
      <c r="F109" s="7">
        <f>F110</f>
        <v>0.4</v>
      </c>
      <c r="G109" s="7">
        <f>G110</f>
        <v>3.3</v>
      </c>
      <c r="H109" s="52">
        <f t="shared" si="2"/>
        <v>824.9999999999998</v>
      </c>
      <c r="I109" s="45">
        <f t="shared" si="3"/>
        <v>2.9</v>
      </c>
    </row>
    <row r="110" spans="1:9" s="2" customFormat="1" ht="75">
      <c r="A110" s="4"/>
      <c r="B110" s="13" t="s">
        <v>220</v>
      </c>
      <c r="C110" s="26" t="s">
        <v>221</v>
      </c>
      <c r="D110" s="46">
        <v>0.8</v>
      </c>
      <c r="E110" s="46">
        <v>0.8</v>
      </c>
      <c r="F110" s="14">
        <v>0.4</v>
      </c>
      <c r="G110" s="14">
        <v>3.3</v>
      </c>
      <c r="H110" s="52">
        <f t="shared" si="2"/>
        <v>824.9999999999998</v>
      </c>
      <c r="I110" s="45">
        <f t="shared" si="3"/>
        <v>2.9</v>
      </c>
    </row>
    <row r="111" spans="1:9" s="2" customFormat="1" ht="85.5">
      <c r="A111" s="4"/>
      <c r="B111" s="10" t="s">
        <v>326</v>
      </c>
      <c r="C111" s="25" t="s">
        <v>324</v>
      </c>
      <c r="D111" s="45" t="s">
        <v>344</v>
      </c>
      <c r="E111" s="45">
        <v>0</v>
      </c>
      <c r="F111" s="7">
        <v>0</v>
      </c>
      <c r="G111" s="7">
        <f>G112</f>
        <v>35</v>
      </c>
      <c r="H111" s="52">
        <v>0</v>
      </c>
      <c r="I111" s="45">
        <f t="shared" si="3"/>
        <v>35</v>
      </c>
    </row>
    <row r="112" spans="1:9" s="2" customFormat="1" ht="105">
      <c r="A112" s="4"/>
      <c r="B112" s="13" t="s">
        <v>327</v>
      </c>
      <c r="C112" s="26" t="s">
        <v>325</v>
      </c>
      <c r="D112" s="46" t="s">
        <v>344</v>
      </c>
      <c r="E112" s="46">
        <v>0</v>
      </c>
      <c r="F112" s="14">
        <v>0</v>
      </c>
      <c r="G112" s="14">
        <v>35</v>
      </c>
      <c r="H112" s="52">
        <v>0</v>
      </c>
      <c r="I112" s="45">
        <f t="shared" si="3"/>
        <v>35</v>
      </c>
    </row>
    <row r="113" spans="1:9" s="2" customFormat="1" ht="57">
      <c r="A113" s="4"/>
      <c r="B113" s="10" t="s">
        <v>222</v>
      </c>
      <c r="C113" s="25" t="s">
        <v>81</v>
      </c>
      <c r="D113" s="45">
        <v>115.4</v>
      </c>
      <c r="E113" s="45">
        <v>115.4</v>
      </c>
      <c r="F113" s="7">
        <f>F114</f>
        <v>114.1</v>
      </c>
      <c r="G113" s="7">
        <f>G114</f>
        <v>55.5</v>
      </c>
      <c r="H113" s="52">
        <f t="shared" si="2"/>
        <v>48.64154250657318</v>
      </c>
      <c r="I113" s="45">
        <f t="shared" si="3"/>
        <v>-58.599999999999994</v>
      </c>
    </row>
    <row r="114" spans="1:9" ht="75">
      <c r="A114" s="8"/>
      <c r="B114" s="13" t="s">
        <v>223</v>
      </c>
      <c r="C114" s="26" t="s">
        <v>224</v>
      </c>
      <c r="D114" s="46">
        <v>115.4</v>
      </c>
      <c r="E114" s="46">
        <v>115.4</v>
      </c>
      <c r="F114" s="14">
        <v>114.1</v>
      </c>
      <c r="G114" s="14">
        <v>55.5</v>
      </c>
      <c r="H114" s="52">
        <f t="shared" si="2"/>
        <v>48.64154250657318</v>
      </c>
      <c r="I114" s="45">
        <f t="shared" si="3"/>
        <v>-58.599999999999994</v>
      </c>
    </row>
    <row r="115" spans="1:9" s="2" customFormat="1" ht="57">
      <c r="A115" s="4"/>
      <c r="B115" s="10" t="s">
        <v>225</v>
      </c>
      <c r="C115" s="25" t="s">
        <v>82</v>
      </c>
      <c r="D115" s="45">
        <v>91.3</v>
      </c>
      <c r="E115" s="45">
        <v>91.3</v>
      </c>
      <c r="F115" s="7">
        <f>F116</f>
        <v>86.9</v>
      </c>
      <c r="G115" s="7">
        <f>G116</f>
        <v>124</v>
      </c>
      <c r="H115" s="52">
        <f t="shared" si="2"/>
        <v>142.692750287687</v>
      </c>
      <c r="I115" s="45">
        <f t="shared" si="3"/>
        <v>37.099999999999994</v>
      </c>
    </row>
    <row r="116" spans="1:9" s="24" customFormat="1" ht="75">
      <c r="A116" s="8"/>
      <c r="B116" s="13" t="s">
        <v>226</v>
      </c>
      <c r="C116" s="26" t="s">
        <v>227</v>
      </c>
      <c r="D116" s="46">
        <v>91.3</v>
      </c>
      <c r="E116" s="46">
        <v>91.3</v>
      </c>
      <c r="F116" s="14">
        <v>86.9</v>
      </c>
      <c r="G116" s="14">
        <v>124</v>
      </c>
      <c r="H116" s="52">
        <f t="shared" si="2"/>
        <v>142.692750287687</v>
      </c>
      <c r="I116" s="45">
        <f t="shared" si="3"/>
        <v>37.099999999999994</v>
      </c>
    </row>
    <row r="117" spans="1:9" s="2" customFormat="1" ht="99.75">
      <c r="A117" s="4"/>
      <c r="B117" s="10" t="s">
        <v>228</v>
      </c>
      <c r="C117" s="25" t="s">
        <v>229</v>
      </c>
      <c r="D117" s="45">
        <v>102.2</v>
      </c>
      <c r="E117" s="45">
        <v>102.2</v>
      </c>
      <c r="F117" s="7">
        <f>F118</f>
        <v>102.2</v>
      </c>
      <c r="G117" s="7">
        <f>G118</f>
        <v>5</v>
      </c>
      <c r="H117" s="52">
        <f t="shared" si="2"/>
        <v>4.892367906066536</v>
      </c>
      <c r="I117" s="45">
        <f t="shared" si="3"/>
        <v>-97.2</v>
      </c>
    </row>
    <row r="118" spans="1:9" s="24" customFormat="1" ht="120">
      <c r="A118" s="8"/>
      <c r="B118" s="13" t="s">
        <v>230</v>
      </c>
      <c r="C118" s="26" t="s">
        <v>231</v>
      </c>
      <c r="D118" s="46">
        <v>102.2</v>
      </c>
      <c r="E118" s="46">
        <v>102.2</v>
      </c>
      <c r="F118" s="14">
        <v>102.2</v>
      </c>
      <c r="G118" s="14">
        <v>5</v>
      </c>
      <c r="H118" s="52">
        <f t="shared" si="2"/>
        <v>4.892367906066536</v>
      </c>
      <c r="I118" s="45">
        <f t="shared" si="3"/>
        <v>-97.2</v>
      </c>
    </row>
    <row r="119" spans="1:9" s="2" customFormat="1" ht="99.75">
      <c r="A119" s="4"/>
      <c r="B119" s="10" t="s">
        <v>312</v>
      </c>
      <c r="C119" s="25" t="s">
        <v>83</v>
      </c>
      <c r="D119" s="45" t="s">
        <v>344</v>
      </c>
      <c r="E119" s="45">
        <v>0</v>
      </c>
      <c r="F119" s="7">
        <v>0</v>
      </c>
      <c r="G119" s="7">
        <f>G120+G122</f>
        <v>145.6</v>
      </c>
      <c r="H119" s="52">
        <v>0</v>
      </c>
      <c r="I119" s="45">
        <f t="shared" si="3"/>
        <v>145.6</v>
      </c>
    </row>
    <row r="120" spans="1:9" s="2" customFormat="1" ht="57">
      <c r="A120" s="4"/>
      <c r="B120" s="10" t="s">
        <v>313</v>
      </c>
      <c r="C120" s="25" t="s">
        <v>84</v>
      </c>
      <c r="D120" s="45" t="s">
        <v>344</v>
      </c>
      <c r="E120" s="45">
        <v>0</v>
      </c>
      <c r="F120" s="7">
        <v>0</v>
      </c>
      <c r="G120" s="7">
        <f>G121</f>
        <v>19.1</v>
      </c>
      <c r="H120" s="52">
        <v>0</v>
      </c>
      <c r="I120" s="45">
        <f t="shared" si="3"/>
        <v>19.1</v>
      </c>
    </row>
    <row r="121" spans="1:9" s="24" customFormat="1" ht="60">
      <c r="A121" s="8"/>
      <c r="B121" s="13" t="s">
        <v>314</v>
      </c>
      <c r="C121" s="26" t="s">
        <v>311</v>
      </c>
      <c r="D121" s="45" t="s">
        <v>344</v>
      </c>
      <c r="E121" s="46">
        <v>0</v>
      </c>
      <c r="F121" s="14">
        <v>0</v>
      </c>
      <c r="G121" s="14">
        <v>19.1</v>
      </c>
      <c r="H121" s="52">
        <v>0</v>
      </c>
      <c r="I121" s="45">
        <f t="shared" si="3"/>
        <v>19.1</v>
      </c>
    </row>
    <row r="122" spans="1:9" s="2" customFormat="1" ht="71.25">
      <c r="A122" s="4"/>
      <c r="B122" s="10" t="s">
        <v>315</v>
      </c>
      <c r="C122" s="25" t="s">
        <v>85</v>
      </c>
      <c r="D122" s="45" t="s">
        <v>344</v>
      </c>
      <c r="E122" s="45">
        <v>0</v>
      </c>
      <c r="F122" s="7">
        <v>0</v>
      </c>
      <c r="G122" s="7">
        <f>G123</f>
        <v>126.5</v>
      </c>
      <c r="H122" s="52">
        <v>0</v>
      </c>
      <c r="I122" s="45">
        <f t="shared" si="3"/>
        <v>126.5</v>
      </c>
    </row>
    <row r="123" spans="1:9" s="24" customFormat="1" ht="60">
      <c r="A123" s="8"/>
      <c r="B123" s="13" t="s">
        <v>316</v>
      </c>
      <c r="C123" s="26" t="s">
        <v>310</v>
      </c>
      <c r="D123" s="45" t="s">
        <v>344</v>
      </c>
      <c r="E123" s="46">
        <v>0</v>
      </c>
      <c r="F123" s="14">
        <v>0</v>
      </c>
      <c r="G123" s="14">
        <v>126.5</v>
      </c>
      <c r="H123" s="52">
        <v>0</v>
      </c>
      <c r="I123" s="45">
        <f t="shared" si="3"/>
        <v>126.5</v>
      </c>
    </row>
    <row r="124" spans="1:9" s="2" customFormat="1" ht="14.25">
      <c r="A124" s="4"/>
      <c r="B124" s="10" t="s">
        <v>317</v>
      </c>
      <c r="C124" s="25" t="s">
        <v>86</v>
      </c>
      <c r="D124" s="45" t="s">
        <v>344</v>
      </c>
      <c r="E124" s="45">
        <v>0</v>
      </c>
      <c r="F124" s="7">
        <v>0</v>
      </c>
      <c r="G124" s="7">
        <f>G125</f>
        <v>0.3</v>
      </c>
      <c r="H124" s="52">
        <v>0</v>
      </c>
      <c r="I124" s="45">
        <f t="shared" si="3"/>
        <v>0.3</v>
      </c>
    </row>
    <row r="125" spans="1:9" s="2" customFormat="1" ht="71.25">
      <c r="A125" s="4"/>
      <c r="B125" s="10" t="s">
        <v>318</v>
      </c>
      <c r="C125" s="25" t="s">
        <v>87</v>
      </c>
      <c r="D125" s="45" t="s">
        <v>344</v>
      </c>
      <c r="E125" s="45">
        <v>0</v>
      </c>
      <c r="F125" s="7">
        <v>0</v>
      </c>
      <c r="G125" s="7">
        <f>G126</f>
        <v>0.3</v>
      </c>
      <c r="H125" s="52">
        <v>0</v>
      </c>
      <c r="I125" s="45">
        <f t="shared" si="3"/>
        <v>0.3</v>
      </c>
    </row>
    <row r="126" spans="1:9" s="24" customFormat="1" ht="60">
      <c r="A126" s="8"/>
      <c r="B126" s="13" t="s">
        <v>319</v>
      </c>
      <c r="C126" s="26" t="s">
        <v>88</v>
      </c>
      <c r="D126" s="45" t="s">
        <v>344</v>
      </c>
      <c r="E126" s="46">
        <v>0</v>
      </c>
      <c r="F126" s="14">
        <v>0</v>
      </c>
      <c r="G126" s="14">
        <v>0.3</v>
      </c>
      <c r="H126" s="52">
        <v>0</v>
      </c>
      <c r="I126" s="45">
        <f t="shared" si="3"/>
        <v>0.3</v>
      </c>
    </row>
    <row r="127" spans="1:9" s="2" customFormat="1" ht="14.25">
      <c r="A127" s="4"/>
      <c r="B127" s="10" t="s">
        <v>320</v>
      </c>
      <c r="C127" s="25" t="s">
        <v>89</v>
      </c>
      <c r="D127" s="45" t="s">
        <v>344</v>
      </c>
      <c r="E127" s="45">
        <v>0</v>
      </c>
      <c r="F127" s="7">
        <v>0</v>
      </c>
      <c r="G127" s="7">
        <f>G128+G129</f>
        <v>16.3</v>
      </c>
      <c r="H127" s="52">
        <v>0</v>
      </c>
      <c r="I127" s="45">
        <f t="shared" si="3"/>
        <v>16.3</v>
      </c>
    </row>
    <row r="128" spans="1:9" s="24" customFormat="1" ht="75">
      <c r="A128" s="8"/>
      <c r="B128" s="13" t="s">
        <v>321</v>
      </c>
      <c r="C128" s="26" t="s">
        <v>90</v>
      </c>
      <c r="D128" s="45" t="s">
        <v>344</v>
      </c>
      <c r="E128" s="46">
        <v>0</v>
      </c>
      <c r="F128" s="14">
        <v>0</v>
      </c>
      <c r="G128" s="14">
        <v>6.5</v>
      </c>
      <c r="H128" s="52">
        <v>0</v>
      </c>
      <c r="I128" s="45">
        <f t="shared" si="3"/>
        <v>6.5</v>
      </c>
    </row>
    <row r="129" spans="1:9" s="2" customFormat="1" ht="28.5">
      <c r="A129" s="4"/>
      <c r="B129" s="10" t="s">
        <v>322</v>
      </c>
      <c r="C129" s="25" t="s">
        <v>304</v>
      </c>
      <c r="D129" s="45" t="s">
        <v>344</v>
      </c>
      <c r="E129" s="45">
        <v>0</v>
      </c>
      <c r="F129" s="7">
        <v>0</v>
      </c>
      <c r="G129" s="7">
        <f>G130</f>
        <v>9.8</v>
      </c>
      <c r="H129" s="52">
        <v>0</v>
      </c>
      <c r="I129" s="45">
        <f t="shared" si="3"/>
        <v>9.8</v>
      </c>
    </row>
    <row r="130" spans="1:9" s="24" customFormat="1" ht="53.25" customHeight="1">
      <c r="A130" s="8"/>
      <c r="B130" s="13" t="s">
        <v>323</v>
      </c>
      <c r="C130" s="26" t="s">
        <v>305</v>
      </c>
      <c r="D130" s="45" t="s">
        <v>344</v>
      </c>
      <c r="E130" s="46">
        <v>0</v>
      </c>
      <c r="F130" s="14">
        <v>0</v>
      </c>
      <c r="G130" s="14">
        <v>9.8</v>
      </c>
      <c r="H130" s="52">
        <v>0</v>
      </c>
      <c r="I130" s="45">
        <f t="shared" si="3"/>
        <v>9.8</v>
      </c>
    </row>
    <row r="131" spans="1:9" s="2" customFormat="1" ht="14.25">
      <c r="A131" s="4"/>
      <c r="B131" s="10" t="s">
        <v>309</v>
      </c>
      <c r="C131" s="25" t="s">
        <v>91</v>
      </c>
      <c r="D131" s="45" t="s">
        <v>344</v>
      </c>
      <c r="E131" s="45">
        <v>0</v>
      </c>
      <c r="F131" s="7">
        <v>0</v>
      </c>
      <c r="G131" s="7">
        <f>G132</f>
        <v>-0.1</v>
      </c>
      <c r="H131" s="52">
        <v>0</v>
      </c>
      <c r="I131" s="45">
        <f t="shared" si="3"/>
        <v>-0.1</v>
      </c>
    </row>
    <row r="132" spans="1:9" s="2" customFormat="1" ht="14.25">
      <c r="A132" s="4"/>
      <c r="B132" s="10" t="s">
        <v>307</v>
      </c>
      <c r="C132" s="25" t="s">
        <v>92</v>
      </c>
      <c r="D132" s="45" t="s">
        <v>344</v>
      </c>
      <c r="E132" s="45">
        <v>0</v>
      </c>
      <c r="F132" s="7">
        <v>0</v>
      </c>
      <c r="G132" s="7">
        <f>G133</f>
        <v>-0.1</v>
      </c>
      <c r="H132" s="52">
        <v>0</v>
      </c>
      <c r="I132" s="45">
        <f t="shared" si="3"/>
        <v>-0.1</v>
      </c>
    </row>
    <row r="133" spans="1:9" s="24" customFormat="1" ht="24" customHeight="1">
      <c r="A133" s="8"/>
      <c r="B133" s="13" t="s">
        <v>308</v>
      </c>
      <c r="C133" s="26" t="s">
        <v>306</v>
      </c>
      <c r="D133" s="45" t="s">
        <v>344</v>
      </c>
      <c r="E133" s="46">
        <v>0</v>
      </c>
      <c r="F133" s="14">
        <v>0</v>
      </c>
      <c r="G133" s="14">
        <v>-0.1</v>
      </c>
      <c r="H133" s="52">
        <v>0</v>
      </c>
      <c r="I133" s="45">
        <f t="shared" si="3"/>
        <v>-0.1</v>
      </c>
    </row>
    <row r="134" spans="1:9" s="2" customFormat="1" ht="14.25">
      <c r="A134" s="4"/>
      <c r="B134" s="10" t="s">
        <v>232</v>
      </c>
      <c r="C134" s="25" t="s">
        <v>0</v>
      </c>
      <c r="D134" s="45" t="e">
        <f>D135</f>
        <v>#REF!</v>
      </c>
      <c r="E134" s="45">
        <f>E135+E172</f>
        <v>661790.5000000001</v>
      </c>
      <c r="F134" s="45">
        <f>F135+F172</f>
        <v>306831.3</v>
      </c>
      <c r="G134" s="7">
        <f>G135+G176+G180+G172</f>
        <v>283943</v>
      </c>
      <c r="H134" s="52">
        <f t="shared" si="2"/>
        <v>92.54042856775042</v>
      </c>
      <c r="I134" s="45">
        <f t="shared" si="3"/>
        <v>-22888.29999999999</v>
      </c>
    </row>
    <row r="135" spans="1:9" s="2" customFormat="1" ht="28.5">
      <c r="A135" s="4"/>
      <c r="B135" s="10" t="s">
        <v>233</v>
      </c>
      <c r="C135" s="25" t="s">
        <v>234</v>
      </c>
      <c r="D135" s="45" t="e">
        <f>D136+D141+D152+D167</f>
        <v>#REF!</v>
      </c>
      <c r="E135" s="45">
        <f>E136+E141+E152+E167</f>
        <v>660412.5000000001</v>
      </c>
      <c r="F135" s="45">
        <f>F136+F141+F152+F167</f>
        <v>305453.3</v>
      </c>
      <c r="G135" s="7">
        <f>G136+G141+G152+G167</f>
        <v>296998.9</v>
      </c>
      <c r="H135" s="52">
        <f t="shared" si="2"/>
        <v>97.23217919073063</v>
      </c>
      <c r="I135" s="45">
        <f t="shared" si="3"/>
        <v>-8454.399999999965</v>
      </c>
    </row>
    <row r="136" spans="1:9" s="2" customFormat="1" ht="14.25">
      <c r="A136" s="4"/>
      <c r="B136" s="10" t="s">
        <v>235</v>
      </c>
      <c r="C136" s="25" t="s">
        <v>44</v>
      </c>
      <c r="D136" s="45">
        <v>224583.3</v>
      </c>
      <c r="E136" s="45">
        <v>224583.3</v>
      </c>
      <c r="F136" s="7">
        <f>F137+F139</f>
        <v>116669</v>
      </c>
      <c r="G136" s="7">
        <f>G137+G139</f>
        <v>116669</v>
      </c>
      <c r="H136" s="52">
        <f t="shared" si="2"/>
        <v>100</v>
      </c>
      <c r="I136" s="45">
        <f t="shared" si="3"/>
        <v>0</v>
      </c>
    </row>
    <row r="137" spans="1:9" s="2" customFormat="1" ht="14.25">
      <c r="A137" s="4"/>
      <c r="B137" s="10" t="s">
        <v>236</v>
      </c>
      <c r="C137" s="25" t="s">
        <v>24</v>
      </c>
      <c r="D137" s="45">
        <v>218866.3</v>
      </c>
      <c r="E137" s="45">
        <v>218866.3</v>
      </c>
      <c r="F137" s="7">
        <f>F138</f>
        <v>113810.6</v>
      </c>
      <c r="G137" s="7">
        <f>G138</f>
        <v>113810.6</v>
      </c>
      <c r="H137" s="52">
        <f t="shared" si="2"/>
        <v>100</v>
      </c>
      <c r="I137" s="45">
        <f t="shared" si="3"/>
        <v>0</v>
      </c>
    </row>
    <row r="138" spans="1:9" ht="30">
      <c r="A138" s="8"/>
      <c r="B138" s="13" t="s">
        <v>237</v>
      </c>
      <c r="C138" s="26" t="s">
        <v>238</v>
      </c>
      <c r="D138" s="46">
        <v>218866.3</v>
      </c>
      <c r="E138" s="46">
        <v>218866.3</v>
      </c>
      <c r="F138" s="14">
        <v>113810.6</v>
      </c>
      <c r="G138" s="14">
        <v>113810.6</v>
      </c>
      <c r="H138" s="52">
        <f aca="true" t="shared" si="6" ref="H138:H183">G138/F138*100</f>
        <v>100</v>
      </c>
      <c r="I138" s="45">
        <f t="shared" si="3"/>
        <v>0</v>
      </c>
    </row>
    <row r="139" spans="1:9" s="2" customFormat="1" ht="28.5">
      <c r="A139" s="4"/>
      <c r="B139" s="10" t="s">
        <v>239</v>
      </c>
      <c r="C139" s="25" t="s">
        <v>240</v>
      </c>
      <c r="D139" s="45">
        <v>5717</v>
      </c>
      <c r="E139" s="45">
        <v>5717</v>
      </c>
      <c r="F139" s="7">
        <f>F140</f>
        <v>2858.4</v>
      </c>
      <c r="G139" s="7">
        <f>G140</f>
        <v>2858.4</v>
      </c>
      <c r="H139" s="52">
        <f t="shared" si="6"/>
        <v>100</v>
      </c>
      <c r="I139" s="45">
        <f t="shared" si="3"/>
        <v>0</v>
      </c>
    </row>
    <row r="140" spans="1:9" ht="30">
      <c r="A140" s="8"/>
      <c r="B140" s="13" t="s">
        <v>241</v>
      </c>
      <c r="C140" s="26" t="s">
        <v>242</v>
      </c>
      <c r="D140" s="46">
        <v>5717</v>
      </c>
      <c r="E140" s="46">
        <v>5717</v>
      </c>
      <c r="F140" s="14">
        <v>2858.4</v>
      </c>
      <c r="G140" s="14">
        <v>2858.4</v>
      </c>
      <c r="H140" s="52">
        <f t="shared" si="6"/>
        <v>100</v>
      </c>
      <c r="I140" s="45">
        <f t="shared" si="3"/>
        <v>0</v>
      </c>
    </row>
    <row r="141" spans="1:9" s="2" customFormat="1" ht="28.5">
      <c r="A141" s="4"/>
      <c r="B141" s="10" t="s">
        <v>243</v>
      </c>
      <c r="C141" s="25" t="s">
        <v>45</v>
      </c>
      <c r="D141" s="45">
        <f>D146+D148+D150</f>
        <v>102333.5</v>
      </c>
      <c r="E141" s="12">
        <f>E142+E144+E146+E148+E150</f>
        <v>122571.90000000001</v>
      </c>
      <c r="F141" s="12">
        <f>F142+F144+F146+F148+F150</f>
        <v>5207.3</v>
      </c>
      <c r="G141" s="7">
        <f>G150+G142</f>
        <v>3153.9</v>
      </c>
      <c r="H141" s="52">
        <f t="shared" si="6"/>
        <v>60.5668964722601</v>
      </c>
      <c r="I141" s="45">
        <f t="shared" si="3"/>
        <v>-2053.4</v>
      </c>
    </row>
    <row r="142" spans="1:9" s="2" customFormat="1" ht="28.5">
      <c r="A142" s="4"/>
      <c r="B142" s="10" t="s">
        <v>244</v>
      </c>
      <c r="C142" s="25" t="s">
        <v>65</v>
      </c>
      <c r="D142" s="45">
        <f>D143</f>
        <v>0</v>
      </c>
      <c r="E142" s="45">
        <f>E143</f>
        <v>2242</v>
      </c>
      <c r="F142" s="7">
        <f>F143</f>
        <v>2242</v>
      </c>
      <c r="G142" s="7">
        <f>G143</f>
        <v>1116.2</v>
      </c>
      <c r="H142" s="52">
        <f t="shared" si="6"/>
        <v>49.78590544157003</v>
      </c>
      <c r="I142" s="45">
        <f t="shared" si="3"/>
        <v>-1125.8</v>
      </c>
    </row>
    <row r="143" spans="1:9" s="24" customFormat="1" ht="30">
      <c r="A143" s="8"/>
      <c r="B143" s="13" t="s">
        <v>245</v>
      </c>
      <c r="C143" s="26" t="s">
        <v>246</v>
      </c>
      <c r="D143" s="46">
        <v>0</v>
      </c>
      <c r="E143" s="46">
        <v>2242</v>
      </c>
      <c r="F143" s="14">
        <v>2242</v>
      </c>
      <c r="G143" s="14">
        <v>1116.2</v>
      </c>
      <c r="H143" s="52">
        <f t="shared" si="6"/>
        <v>49.78590544157003</v>
      </c>
      <c r="I143" s="45">
        <f t="shared" si="3"/>
        <v>-1125.8</v>
      </c>
    </row>
    <row r="144" spans="1:9" s="2" customFormat="1" ht="28.5">
      <c r="A144" s="4"/>
      <c r="B144" s="10" t="s">
        <v>249</v>
      </c>
      <c r="C144" s="25" t="s">
        <v>93</v>
      </c>
      <c r="D144" s="45">
        <v>0</v>
      </c>
      <c r="E144" s="45">
        <v>289.8</v>
      </c>
      <c r="F144" s="7">
        <f>F145</f>
        <v>289.8</v>
      </c>
      <c r="G144" s="7">
        <v>0</v>
      </c>
      <c r="H144" s="52">
        <f t="shared" si="6"/>
        <v>0</v>
      </c>
      <c r="I144" s="45">
        <f aca="true" t="shared" si="7" ref="I144:I183">G144-F144</f>
        <v>-289.8</v>
      </c>
    </row>
    <row r="145" spans="1:9" s="24" customFormat="1" ht="38.25">
      <c r="A145" s="8" t="s">
        <v>41</v>
      </c>
      <c r="B145" s="13" t="s">
        <v>250</v>
      </c>
      <c r="C145" s="26" t="s">
        <v>251</v>
      </c>
      <c r="D145" s="46">
        <v>0</v>
      </c>
      <c r="E145" s="46">
        <v>289.8</v>
      </c>
      <c r="F145" s="46">
        <v>289.8</v>
      </c>
      <c r="G145" s="46">
        <v>0</v>
      </c>
      <c r="H145" s="52">
        <f t="shared" si="6"/>
        <v>0</v>
      </c>
      <c r="I145" s="45">
        <f t="shared" si="7"/>
        <v>-289.8</v>
      </c>
    </row>
    <row r="146" spans="1:9" s="2" customFormat="1" ht="28.5">
      <c r="A146" s="4"/>
      <c r="B146" s="10" t="s">
        <v>290</v>
      </c>
      <c r="C146" s="25" t="s">
        <v>66</v>
      </c>
      <c r="D146" s="45">
        <v>13917.4</v>
      </c>
      <c r="E146" s="45">
        <v>13917.4</v>
      </c>
      <c r="F146" s="7">
        <v>0</v>
      </c>
      <c r="G146" s="7">
        <v>0</v>
      </c>
      <c r="H146" s="52">
        <v>0</v>
      </c>
      <c r="I146" s="45">
        <f t="shared" si="7"/>
        <v>0</v>
      </c>
    </row>
    <row r="147" spans="1:9" ht="30">
      <c r="A147" s="8"/>
      <c r="B147" s="13" t="s">
        <v>247</v>
      </c>
      <c r="C147" s="26" t="s">
        <v>248</v>
      </c>
      <c r="D147" s="46">
        <v>13917.4</v>
      </c>
      <c r="E147" s="46">
        <v>13917.4</v>
      </c>
      <c r="F147" s="14">
        <v>0</v>
      </c>
      <c r="G147" s="14">
        <v>0</v>
      </c>
      <c r="H147" s="52">
        <v>0</v>
      </c>
      <c r="I147" s="45">
        <f t="shared" si="7"/>
        <v>0</v>
      </c>
    </row>
    <row r="148" spans="1:9" ht="35.25" customHeight="1">
      <c r="A148" s="4" t="s">
        <v>41</v>
      </c>
      <c r="B148" s="10" t="s">
        <v>252</v>
      </c>
      <c r="C148" s="34" t="s">
        <v>64</v>
      </c>
      <c r="D148" s="22">
        <f>D149</f>
        <v>389.1</v>
      </c>
      <c r="E148" s="45">
        <v>389.1</v>
      </c>
      <c r="F148" s="45">
        <f>F149</f>
        <v>38.9</v>
      </c>
      <c r="G148" s="45">
        <f>G149</f>
        <v>0</v>
      </c>
      <c r="H148" s="52">
        <f t="shared" si="6"/>
        <v>0</v>
      </c>
      <c r="I148" s="45">
        <f t="shared" si="7"/>
        <v>-38.9</v>
      </c>
    </row>
    <row r="149" spans="1:9" s="24" customFormat="1" ht="33.75" customHeight="1">
      <c r="A149" s="8" t="s">
        <v>41</v>
      </c>
      <c r="B149" s="56" t="s">
        <v>253</v>
      </c>
      <c r="C149" s="39" t="s">
        <v>254</v>
      </c>
      <c r="D149" s="46">
        <f>594.5-205.4</f>
        <v>389.1</v>
      </c>
      <c r="E149" s="46">
        <v>389.1</v>
      </c>
      <c r="F149" s="46">
        <v>38.9</v>
      </c>
      <c r="G149" s="46">
        <v>0</v>
      </c>
      <c r="H149" s="52">
        <f t="shared" si="6"/>
        <v>0</v>
      </c>
      <c r="I149" s="45">
        <f t="shared" si="7"/>
        <v>-38.9</v>
      </c>
    </row>
    <row r="150" spans="1:9" ht="27" customHeight="1">
      <c r="A150" s="4" t="s">
        <v>41</v>
      </c>
      <c r="B150" s="10" t="s">
        <v>255</v>
      </c>
      <c r="C150" s="25" t="s">
        <v>25</v>
      </c>
      <c r="D150" s="22">
        <v>88027</v>
      </c>
      <c r="E150" s="45">
        <f>E151</f>
        <v>105733.6</v>
      </c>
      <c r="F150" s="45">
        <f>F151</f>
        <v>2636.6</v>
      </c>
      <c r="G150" s="45">
        <f>G151</f>
        <v>2037.7</v>
      </c>
      <c r="H150" s="52">
        <f t="shared" si="6"/>
        <v>77.28513995296974</v>
      </c>
      <c r="I150" s="45">
        <f t="shared" si="7"/>
        <v>-598.8999999999999</v>
      </c>
    </row>
    <row r="151" spans="1:9" ht="27" customHeight="1">
      <c r="A151" s="8" t="s">
        <v>41</v>
      </c>
      <c r="B151" s="13" t="s">
        <v>256</v>
      </c>
      <c r="C151" s="26" t="s">
        <v>257</v>
      </c>
      <c r="D151" s="23">
        <v>88027</v>
      </c>
      <c r="E151" s="46">
        <v>105733.6</v>
      </c>
      <c r="F151" s="44">
        <v>2636.6</v>
      </c>
      <c r="G151" s="44">
        <v>2037.7</v>
      </c>
      <c r="H151" s="52">
        <f t="shared" si="6"/>
        <v>77.28513995296974</v>
      </c>
      <c r="I151" s="45">
        <f t="shared" si="7"/>
        <v>-598.8999999999999</v>
      </c>
    </row>
    <row r="152" spans="1:9" s="2" customFormat="1" ht="14.25">
      <c r="A152" s="4"/>
      <c r="B152" s="10" t="s">
        <v>258</v>
      </c>
      <c r="C152" s="25" t="s">
        <v>46</v>
      </c>
      <c r="D152" s="45" t="e">
        <f>D153+D155+D157+#REF!+D163+D165</f>
        <v>#REF!</v>
      </c>
      <c r="E152" s="45">
        <f>E153+E155+E157+E159+E161+E163+E165</f>
        <v>274218.4</v>
      </c>
      <c r="F152" s="45">
        <f>F153+F155+F157+F159+F161+F163+F165</f>
        <v>157708.5</v>
      </c>
      <c r="G152" s="12">
        <f>G153+G157+G163+G155+G159+G165</f>
        <v>157619.1</v>
      </c>
      <c r="H152" s="52">
        <f t="shared" si="6"/>
        <v>99.94331313784609</v>
      </c>
      <c r="I152" s="45">
        <f t="shared" si="7"/>
        <v>-89.39999999999418</v>
      </c>
    </row>
    <row r="153" spans="1:9" s="2" customFormat="1" ht="28.5">
      <c r="A153" s="4"/>
      <c r="B153" s="10" t="s">
        <v>259</v>
      </c>
      <c r="C153" s="25" t="s">
        <v>27</v>
      </c>
      <c r="D153" s="45">
        <v>263449.3</v>
      </c>
      <c r="E153" s="45">
        <v>264969.2</v>
      </c>
      <c r="F153" s="12">
        <f>F154</f>
        <v>149877.2</v>
      </c>
      <c r="G153" s="12">
        <f>G154</f>
        <v>149861.7</v>
      </c>
      <c r="H153" s="52">
        <f t="shared" si="6"/>
        <v>99.98965820017987</v>
      </c>
      <c r="I153" s="45">
        <f t="shared" si="7"/>
        <v>-15.5</v>
      </c>
    </row>
    <row r="154" spans="1:9" s="24" customFormat="1" ht="38.25">
      <c r="A154" s="8" t="s">
        <v>41</v>
      </c>
      <c r="B154" s="13" t="s">
        <v>260</v>
      </c>
      <c r="C154" s="39" t="s">
        <v>261</v>
      </c>
      <c r="D154" s="46">
        <v>263449.3</v>
      </c>
      <c r="E154" s="46">
        <v>264969.2</v>
      </c>
      <c r="F154" s="46">
        <v>149877.2</v>
      </c>
      <c r="G154" s="46">
        <v>149861.7</v>
      </c>
      <c r="H154" s="52">
        <f t="shared" si="6"/>
        <v>99.98965820017987</v>
      </c>
      <c r="I154" s="45">
        <f t="shared" si="7"/>
        <v>-15.5</v>
      </c>
    </row>
    <row r="155" spans="1:9" ht="57">
      <c r="A155" s="4"/>
      <c r="B155" s="40" t="s">
        <v>262</v>
      </c>
      <c r="C155" s="41" t="s">
        <v>47</v>
      </c>
      <c r="D155" s="22">
        <v>5391.4</v>
      </c>
      <c r="E155" s="45">
        <v>5391.4</v>
      </c>
      <c r="F155" s="45">
        <f>F156</f>
        <v>5391.4</v>
      </c>
      <c r="G155" s="45">
        <f>G156</f>
        <v>5391.4</v>
      </c>
      <c r="H155" s="52">
        <f t="shared" si="6"/>
        <v>100</v>
      </c>
      <c r="I155" s="45">
        <f t="shared" si="7"/>
        <v>0</v>
      </c>
    </row>
    <row r="156" spans="1:9" ht="52.5" customHeight="1">
      <c r="A156" s="4"/>
      <c r="B156" s="37" t="s">
        <v>263</v>
      </c>
      <c r="C156" s="42" t="s">
        <v>264</v>
      </c>
      <c r="D156" s="23">
        <v>5391.4</v>
      </c>
      <c r="E156" s="46">
        <v>5391.4</v>
      </c>
      <c r="F156" s="46">
        <v>5391.4</v>
      </c>
      <c r="G156" s="46">
        <v>5391.4</v>
      </c>
      <c r="H156" s="52">
        <f t="shared" si="6"/>
        <v>100</v>
      </c>
      <c r="I156" s="45">
        <f t="shared" si="7"/>
        <v>0</v>
      </c>
    </row>
    <row r="157" spans="1:9" s="2" customFormat="1" ht="57">
      <c r="A157" s="4"/>
      <c r="B157" s="43" t="s">
        <v>265</v>
      </c>
      <c r="C157" s="41" t="s">
        <v>49</v>
      </c>
      <c r="D157" s="45">
        <f>D158</f>
        <v>5.3</v>
      </c>
      <c r="E157" s="45">
        <v>5.3</v>
      </c>
      <c r="F157" s="45">
        <f>F158</f>
        <v>2.6</v>
      </c>
      <c r="G157" s="45">
        <f>G158</f>
        <v>0</v>
      </c>
      <c r="H157" s="52">
        <f t="shared" si="6"/>
        <v>0</v>
      </c>
      <c r="I157" s="45">
        <f t="shared" si="7"/>
        <v>-2.6</v>
      </c>
    </row>
    <row r="158" spans="1:9" ht="60">
      <c r="A158" s="4"/>
      <c r="B158" s="37" t="s">
        <v>266</v>
      </c>
      <c r="C158" s="42" t="s">
        <v>267</v>
      </c>
      <c r="D158" s="46">
        <f>2.8+2.5</f>
        <v>5.3</v>
      </c>
      <c r="E158" s="46">
        <v>5.3</v>
      </c>
      <c r="F158" s="14">
        <v>2.6</v>
      </c>
      <c r="G158" s="14">
        <v>0</v>
      </c>
      <c r="H158" s="52">
        <f t="shared" si="6"/>
        <v>0</v>
      </c>
      <c r="I158" s="45">
        <f t="shared" si="7"/>
        <v>-2.6</v>
      </c>
    </row>
    <row r="159" spans="1:9" ht="99.75">
      <c r="A159" s="4"/>
      <c r="B159" s="40" t="s">
        <v>268</v>
      </c>
      <c r="C159" s="41" t="s">
        <v>269</v>
      </c>
      <c r="D159" s="22" t="s">
        <v>344</v>
      </c>
      <c r="E159" s="45">
        <v>1562.3</v>
      </c>
      <c r="F159" s="45">
        <f>F160</f>
        <v>1562.3</v>
      </c>
      <c r="G159" s="45">
        <f>G160</f>
        <v>1562.3</v>
      </c>
      <c r="H159" s="52">
        <f t="shared" si="6"/>
        <v>100</v>
      </c>
      <c r="I159" s="45">
        <f t="shared" si="7"/>
        <v>0</v>
      </c>
    </row>
    <row r="160" spans="1:9" ht="90">
      <c r="A160" s="4"/>
      <c r="B160" s="37" t="s">
        <v>270</v>
      </c>
      <c r="C160" s="42" t="s">
        <v>271</v>
      </c>
      <c r="D160" s="23" t="s">
        <v>344</v>
      </c>
      <c r="E160" s="46">
        <v>1562.3</v>
      </c>
      <c r="F160" s="46">
        <v>1562.3</v>
      </c>
      <c r="G160" s="46">
        <v>1562.3</v>
      </c>
      <c r="H160" s="52">
        <f t="shared" si="6"/>
        <v>100</v>
      </c>
      <c r="I160" s="45">
        <f t="shared" si="7"/>
        <v>0</v>
      </c>
    </row>
    <row r="161" spans="1:9" ht="28.5">
      <c r="A161" s="4"/>
      <c r="B161" s="10" t="s">
        <v>272</v>
      </c>
      <c r="C161" s="34" t="s">
        <v>273</v>
      </c>
      <c r="D161" s="22" t="s">
        <v>344</v>
      </c>
      <c r="E161" s="45">
        <v>478</v>
      </c>
      <c r="F161" s="45">
        <f>F162</f>
        <v>0</v>
      </c>
      <c r="G161" s="45">
        <f>G162</f>
        <v>0</v>
      </c>
      <c r="H161" s="52">
        <v>0</v>
      </c>
      <c r="I161" s="45">
        <f t="shared" si="7"/>
        <v>0</v>
      </c>
    </row>
    <row r="162" spans="1:9" s="24" customFormat="1" ht="30">
      <c r="A162" s="8"/>
      <c r="B162" s="13" t="s">
        <v>274</v>
      </c>
      <c r="C162" s="39" t="s">
        <v>275</v>
      </c>
      <c r="D162" s="23" t="s">
        <v>344</v>
      </c>
      <c r="E162" s="46">
        <v>478</v>
      </c>
      <c r="F162" s="14">
        <v>0</v>
      </c>
      <c r="G162" s="14">
        <v>0</v>
      </c>
      <c r="H162" s="52">
        <v>0</v>
      </c>
      <c r="I162" s="45">
        <f t="shared" si="7"/>
        <v>0</v>
      </c>
    </row>
    <row r="163" spans="1:9" ht="38.25">
      <c r="A163" s="4" t="s">
        <v>41</v>
      </c>
      <c r="B163" s="10" t="s">
        <v>276</v>
      </c>
      <c r="C163" s="25" t="s">
        <v>26</v>
      </c>
      <c r="D163" s="22">
        <f>D164</f>
        <v>1625.3</v>
      </c>
      <c r="E163" s="45">
        <v>1625.3</v>
      </c>
      <c r="F163" s="7">
        <f>F164</f>
        <v>812.7</v>
      </c>
      <c r="G163" s="7">
        <f>G164</f>
        <v>772.5</v>
      </c>
      <c r="H163" s="52">
        <f t="shared" si="6"/>
        <v>95.05352528608341</v>
      </c>
      <c r="I163" s="45">
        <f t="shared" si="7"/>
        <v>-40.200000000000045</v>
      </c>
    </row>
    <row r="164" spans="1:9" ht="38.25">
      <c r="A164" s="8" t="s">
        <v>41</v>
      </c>
      <c r="B164" s="13" t="s">
        <v>277</v>
      </c>
      <c r="C164" s="26" t="s">
        <v>278</v>
      </c>
      <c r="D164" s="23">
        <f>1744-118.7</f>
        <v>1625.3</v>
      </c>
      <c r="E164" s="46">
        <v>1625.3</v>
      </c>
      <c r="F164" s="14">
        <v>812.7</v>
      </c>
      <c r="G164" s="14">
        <v>772.5</v>
      </c>
      <c r="H164" s="52">
        <f t="shared" si="6"/>
        <v>95.05352528608341</v>
      </c>
      <c r="I164" s="45">
        <f t="shared" si="7"/>
        <v>-40.200000000000045</v>
      </c>
    </row>
    <row r="165" spans="1:9" ht="27" customHeight="1">
      <c r="A165" s="4" t="s">
        <v>41</v>
      </c>
      <c r="B165" s="10" t="s">
        <v>279</v>
      </c>
      <c r="C165" s="34" t="s">
        <v>48</v>
      </c>
      <c r="D165" s="22">
        <v>186.9</v>
      </c>
      <c r="E165" s="45">
        <v>186.9</v>
      </c>
      <c r="F165" s="7">
        <f>F166</f>
        <v>62.3</v>
      </c>
      <c r="G165" s="7">
        <f>G166</f>
        <v>31.2</v>
      </c>
      <c r="H165" s="52">
        <f t="shared" si="6"/>
        <v>50.08025682182986</v>
      </c>
      <c r="I165" s="45">
        <f t="shared" si="7"/>
        <v>-31.099999999999998</v>
      </c>
    </row>
    <row r="166" spans="1:9" s="24" customFormat="1" ht="29.25" customHeight="1">
      <c r="A166" s="8" t="s">
        <v>41</v>
      </c>
      <c r="B166" s="13" t="s">
        <v>280</v>
      </c>
      <c r="C166" s="26" t="s">
        <v>281</v>
      </c>
      <c r="D166" s="46">
        <v>186.9</v>
      </c>
      <c r="E166" s="46">
        <v>186.9</v>
      </c>
      <c r="F166" s="14">
        <v>62.3</v>
      </c>
      <c r="G166" s="14">
        <v>31.2</v>
      </c>
      <c r="H166" s="52">
        <f t="shared" si="6"/>
        <v>50.08025682182986</v>
      </c>
      <c r="I166" s="45">
        <f t="shared" si="7"/>
        <v>-31.099999999999998</v>
      </c>
    </row>
    <row r="167" spans="1:9" s="2" customFormat="1" ht="32.25" customHeight="1">
      <c r="A167" s="4" t="s">
        <v>41</v>
      </c>
      <c r="B167" s="10" t="s">
        <v>282</v>
      </c>
      <c r="C167" s="33" t="s">
        <v>50</v>
      </c>
      <c r="D167" s="45">
        <v>36352.9</v>
      </c>
      <c r="E167" s="45">
        <f>E168+E170</f>
        <v>39038.899999999994</v>
      </c>
      <c r="F167" s="7">
        <f>F168+F170</f>
        <v>25868.5</v>
      </c>
      <c r="G167" s="7">
        <f>G168+G170</f>
        <v>19556.9</v>
      </c>
      <c r="H167" s="52">
        <f t="shared" si="6"/>
        <v>75.60121383149391</v>
      </c>
      <c r="I167" s="45">
        <f t="shared" si="7"/>
        <v>-6311.5999999999985</v>
      </c>
    </row>
    <row r="168" spans="1:9" ht="57">
      <c r="A168" s="8" t="s">
        <v>41</v>
      </c>
      <c r="B168" s="10" t="s">
        <v>283</v>
      </c>
      <c r="C168" s="33" t="s">
        <v>284</v>
      </c>
      <c r="D168" s="22">
        <v>13026.5</v>
      </c>
      <c r="E168" s="45">
        <f>E169</f>
        <v>13116.3</v>
      </c>
      <c r="F168" s="45">
        <f>F169</f>
        <v>8323.5</v>
      </c>
      <c r="G168" s="45">
        <f>G169</f>
        <v>8222.5</v>
      </c>
      <c r="H168" s="52">
        <f t="shared" si="6"/>
        <v>98.7865681504175</v>
      </c>
      <c r="I168" s="45">
        <f t="shared" si="7"/>
        <v>-101</v>
      </c>
    </row>
    <row r="169" spans="1:9" ht="60">
      <c r="A169" s="8"/>
      <c r="B169" s="13" t="s">
        <v>285</v>
      </c>
      <c r="C169" s="30" t="s">
        <v>286</v>
      </c>
      <c r="D169" s="23">
        <v>13026.5</v>
      </c>
      <c r="E169" s="46">
        <v>13116.3</v>
      </c>
      <c r="F169" s="46">
        <v>8323.5</v>
      </c>
      <c r="G169" s="46">
        <v>8222.5</v>
      </c>
      <c r="H169" s="52">
        <f t="shared" si="6"/>
        <v>98.7865681504175</v>
      </c>
      <c r="I169" s="45">
        <f t="shared" si="7"/>
        <v>-101</v>
      </c>
    </row>
    <row r="170" spans="1:9" ht="14.25">
      <c r="A170" s="8"/>
      <c r="B170" s="38" t="s">
        <v>287</v>
      </c>
      <c r="C170" s="36" t="s">
        <v>51</v>
      </c>
      <c r="D170" s="22">
        <v>23326.4</v>
      </c>
      <c r="E170" s="45">
        <f>E171</f>
        <v>25922.6</v>
      </c>
      <c r="F170" s="45">
        <f>F171</f>
        <v>17545</v>
      </c>
      <c r="G170" s="45">
        <f>G171</f>
        <v>11334.4</v>
      </c>
      <c r="H170" s="52">
        <f t="shared" si="6"/>
        <v>64.60188087774294</v>
      </c>
      <c r="I170" s="45">
        <f t="shared" si="7"/>
        <v>-6210.6</v>
      </c>
    </row>
    <row r="171" spans="1:9" ht="30">
      <c r="A171" s="8"/>
      <c r="B171" s="37" t="s">
        <v>288</v>
      </c>
      <c r="C171" s="35" t="s">
        <v>289</v>
      </c>
      <c r="D171" s="23">
        <v>23326.4</v>
      </c>
      <c r="E171" s="46">
        <v>25922.6</v>
      </c>
      <c r="F171" s="46">
        <v>17545</v>
      </c>
      <c r="G171" s="46">
        <v>11334.4</v>
      </c>
      <c r="H171" s="52">
        <f t="shared" si="6"/>
        <v>64.60188087774294</v>
      </c>
      <c r="I171" s="45">
        <f t="shared" si="7"/>
        <v>-6210.6</v>
      </c>
    </row>
    <row r="172" spans="1:9" s="2" customFormat="1" ht="28.5">
      <c r="A172" s="4"/>
      <c r="B172" s="43" t="s">
        <v>357</v>
      </c>
      <c r="C172" s="36" t="s">
        <v>352</v>
      </c>
      <c r="D172" s="45"/>
      <c r="E172" s="45">
        <f>E174</f>
        <v>1378</v>
      </c>
      <c r="F172" s="45">
        <f>F173</f>
        <v>1378</v>
      </c>
      <c r="G172" s="45">
        <f>G173</f>
        <v>1378</v>
      </c>
      <c r="H172" s="52">
        <f t="shared" si="6"/>
        <v>100</v>
      </c>
      <c r="I172" s="45">
        <f t="shared" si="7"/>
        <v>0</v>
      </c>
    </row>
    <row r="173" spans="1:9" s="2" customFormat="1" ht="28.5">
      <c r="A173" s="4"/>
      <c r="B173" s="43" t="s">
        <v>356</v>
      </c>
      <c r="C173" s="36" t="s">
        <v>353</v>
      </c>
      <c r="D173" s="45"/>
      <c r="E173" s="45">
        <f>E174</f>
        <v>1378</v>
      </c>
      <c r="F173" s="45">
        <f>F174</f>
        <v>1378</v>
      </c>
      <c r="G173" s="45">
        <f>G174</f>
        <v>1378</v>
      </c>
      <c r="H173" s="52">
        <f t="shared" si="6"/>
        <v>100</v>
      </c>
      <c r="I173" s="45">
        <f t="shared" si="7"/>
        <v>0</v>
      </c>
    </row>
    <row r="174" spans="1:9" ht="45">
      <c r="A174" s="8"/>
      <c r="B174" s="37" t="s">
        <v>355</v>
      </c>
      <c r="C174" s="35" t="s">
        <v>354</v>
      </c>
      <c r="D174" s="46"/>
      <c r="E174" s="46">
        <v>1378</v>
      </c>
      <c r="F174" s="46">
        <v>1378</v>
      </c>
      <c r="G174" s="46">
        <v>1378</v>
      </c>
      <c r="H174" s="52">
        <f t="shared" si="6"/>
        <v>100</v>
      </c>
      <c r="I174" s="45">
        <f t="shared" si="7"/>
        <v>0</v>
      </c>
    </row>
    <row r="175" spans="1:9" s="2" customFormat="1" ht="65.25" customHeight="1">
      <c r="A175" s="4"/>
      <c r="B175" s="43" t="s">
        <v>299</v>
      </c>
      <c r="C175" s="36" t="s">
        <v>94</v>
      </c>
      <c r="D175" s="45" t="s">
        <v>344</v>
      </c>
      <c r="E175" s="45">
        <v>0</v>
      </c>
      <c r="F175" s="45">
        <v>0</v>
      </c>
      <c r="G175" s="45">
        <f>G176</f>
        <v>3686.6</v>
      </c>
      <c r="H175" s="52">
        <v>0</v>
      </c>
      <c r="I175" s="45">
        <f t="shared" si="7"/>
        <v>3686.6</v>
      </c>
    </row>
    <row r="176" spans="1:9" s="2" customFormat="1" ht="71.25">
      <c r="A176" s="4"/>
      <c r="B176" s="43" t="s">
        <v>300</v>
      </c>
      <c r="C176" s="36" t="s">
        <v>95</v>
      </c>
      <c r="D176" s="45" t="s">
        <v>344</v>
      </c>
      <c r="E176" s="45">
        <v>0</v>
      </c>
      <c r="F176" s="45">
        <v>0</v>
      </c>
      <c r="G176" s="45">
        <f>G177</f>
        <v>3686.6</v>
      </c>
      <c r="H176" s="52">
        <v>0</v>
      </c>
      <c r="I176" s="45">
        <f t="shared" si="7"/>
        <v>3686.6</v>
      </c>
    </row>
    <row r="177" spans="1:9" s="2" customFormat="1" ht="71.25">
      <c r="A177" s="4"/>
      <c r="B177" s="43" t="s">
        <v>301</v>
      </c>
      <c r="C177" s="36" t="s">
        <v>296</v>
      </c>
      <c r="D177" s="45" t="s">
        <v>344</v>
      </c>
      <c r="E177" s="45">
        <v>0</v>
      </c>
      <c r="F177" s="45">
        <v>0</v>
      </c>
      <c r="G177" s="45">
        <f>G178</f>
        <v>3686.6</v>
      </c>
      <c r="H177" s="52">
        <v>0</v>
      </c>
      <c r="I177" s="45">
        <f t="shared" si="7"/>
        <v>3686.6</v>
      </c>
    </row>
    <row r="178" spans="1:9" s="2" customFormat="1" ht="28.5">
      <c r="A178" s="4"/>
      <c r="B178" s="43" t="s">
        <v>302</v>
      </c>
      <c r="C178" s="36" t="s">
        <v>297</v>
      </c>
      <c r="D178" s="45" t="s">
        <v>344</v>
      </c>
      <c r="E178" s="45">
        <v>0</v>
      </c>
      <c r="F178" s="45">
        <v>0</v>
      </c>
      <c r="G178" s="45">
        <f>G179</f>
        <v>3686.6</v>
      </c>
      <c r="H178" s="52">
        <v>0</v>
      </c>
      <c r="I178" s="45">
        <f t="shared" si="7"/>
        <v>3686.6</v>
      </c>
    </row>
    <row r="179" spans="1:9" ht="30">
      <c r="A179" s="8"/>
      <c r="B179" s="37" t="s">
        <v>303</v>
      </c>
      <c r="C179" s="35" t="s">
        <v>298</v>
      </c>
      <c r="D179" s="46" t="s">
        <v>344</v>
      </c>
      <c r="E179" s="46">
        <v>0</v>
      </c>
      <c r="F179" s="46">
        <v>0</v>
      </c>
      <c r="G179" s="46">
        <v>3686.6</v>
      </c>
      <c r="H179" s="52">
        <v>0</v>
      </c>
      <c r="I179" s="45">
        <f t="shared" si="7"/>
        <v>3686.6</v>
      </c>
    </row>
    <row r="180" spans="1:9" s="2" customFormat="1" ht="42.75">
      <c r="A180" s="4"/>
      <c r="B180" s="43" t="s">
        <v>295</v>
      </c>
      <c r="C180" s="36" t="s">
        <v>96</v>
      </c>
      <c r="D180" s="45" t="s">
        <v>344</v>
      </c>
      <c r="E180" s="45">
        <v>0</v>
      </c>
      <c r="F180" s="45">
        <v>0</v>
      </c>
      <c r="G180" s="45">
        <f>G181</f>
        <v>-18120.5</v>
      </c>
      <c r="H180" s="52">
        <v>0</v>
      </c>
      <c r="I180" s="45">
        <f t="shared" si="7"/>
        <v>-18120.5</v>
      </c>
    </row>
    <row r="181" spans="1:9" s="2" customFormat="1" ht="42.75">
      <c r="A181" s="4"/>
      <c r="B181" s="43" t="s">
        <v>294</v>
      </c>
      <c r="C181" s="36" t="s">
        <v>291</v>
      </c>
      <c r="D181" s="45" t="s">
        <v>344</v>
      </c>
      <c r="E181" s="45">
        <v>0</v>
      </c>
      <c r="F181" s="45">
        <v>0</v>
      </c>
      <c r="G181" s="45">
        <f>G182</f>
        <v>-18120.5</v>
      </c>
      <c r="H181" s="52">
        <v>0</v>
      </c>
      <c r="I181" s="45">
        <f t="shared" si="7"/>
        <v>-18120.5</v>
      </c>
    </row>
    <row r="182" spans="1:9" s="24" customFormat="1" ht="45">
      <c r="A182" s="8"/>
      <c r="B182" s="37" t="s">
        <v>293</v>
      </c>
      <c r="C182" s="35" t="s">
        <v>292</v>
      </c>
      <c r="D182" s="46" t="s">
        <v>344</v>
      </c>
      <c r="E182" s="46">
        <v>0</v>
      </c>
      <c r="F182" s="46">
        <v>0</v>
      </c>
      <c r="G182" s="46">
        <v>-18120.5</v>
      </c>
      <c r="H182" s="52">
        <v>0</v>
      </c>
      <c r="I182" s="45">
        <f t="shared" si="7"/>
        <v>-18120.5</v>
      </c>
    </row>
    <row r="183" spans="1:9" ht="14.25">
      <c r="A183" s="8"/>
      <c r="B183" s="38"/>
      <c r="C183" s="36" t="s">
        <v>9</v>
      </c>
      <c r="D183" s="22" t="e">
        <f>D9+D134</f>
        <v>#REF!</v>
      </c>
      <c r="E183" s="45">
        <f>E9+E134</f>
        <v>825849.0000000001</v>
      </c>
      <c r="F183" s="45">
        <f>F9+F134</f>
        <v>372638.3</v>
      </c>
      <c r="G183" s="45">
        <f>G9+G134</f>
        <v>351098.7</v>
      </c>
      <c r="H183" s="52">
        <f t="shared" si="6"/>
        <v>94.219703127671</v>
      </c>
      <c r="I183" s="45">
        <f t="shared" si="7"/>
        <v>-21539.599999999977</v>
      </c>
    </row>
    <row r="184" spans="1:6" ht="20.25" customHeight="1">
      <c r="A184" s="21"/>
      <c r="B184" s="16"/>
      <c r="C184" s="17"/>
      <c r="D184" s="15"/>
      <c r="E184" s="15"/>
      <c r="F184" s="15"/>
    </row>
    <row r="185" spans="2:6" ht="20.25" customHeight="1">
      <c r="B185" s="16"/>
      <c r="C185" s="17"/>
      <c r="D185" s="15"/>
      <c r="E185" s="15"/>
      <c r="F185" s="15"/>
    </row>
    <row r="186" spans="2:6" ht="20.25" customHeight="1">
      <c r="B186" s="16"/>
      <c r="C186" s="17"/>
      <c r="D186" s="15"/>
      <c r="E186" s="15"/>
      <c r="F186" s="15"/>
    </row>
    <row r="187" spans="2:6" ht="20.25" customHeight="1">
      <c r="B187" s="16"/>
      <c r="C187" s="17"/>
      <c r="D187" s="15"/>
      <c r="E187" s="15"/>
      <c r="F187" s="15"/>
    </row>
    <row r="188" spans="2:6" ht="20.25" customHeight="1">
      <c r="B188" s="1"/>
      <c r="C188" s="1"/>
      <c r="D188" s="1"/>
      <c r="E188" s="15"/>
      <c r="F188" s="15"/>
    </row>
    <row r="189" spans="5:6" ht="12.75">
      <c r="E189" s="1"/>
      <c r="F189" s="1"/>
    </row>
  </sheetData>
  <sheetProtection/>
  <mergeCells count="4">
    <mergeCell ref="H1:I1"/>
    <mergeCell ref="H2:I2"/>
    <mergeCell ref="A7:B7"/>
    <mergeCell ref="B5:I5"/>
  </mergeCells>
  <printOptions/>
  <pageMargins left="0.984251968503937" right="0" top="0.5905511811023623" bottom="0.3937007874015748" header="0.5118110236220472" footer="0.5118110236220472"/>
  <pageSetup fitToHeight="0" fitToWidth="1" horizontalDpi="600" verticalDpi="600" orientation="portrait" paperSize="9" scale="60" r:id="rId1"/>
  <rowBreaks count="1" manualBreakCount="1">
    <brk id="15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Борчанинова</dc:creator>
  <cp:keywords/>
  <dc:description/>
  <cp:lastModifiedBy>Онуфриенко Юлия</cp:lastModifiedBy>
  <cp:lastPrinted>2021-08-02T03:46:43Z</cp:lastPrinted>
  <dcterms:created xsi:type="dcterms:W3CDTF">2004-12-21T08:55:45Z</dcterms:created>
  <dcterms:modified xsi:type="dcterms:W3CDTF">2021-08-12T08:33:30Z</dcterms:modified>
  <cp:category/>
  <cp:version/>
  <cp:contentType/>
  <cp:contentStatus/>
</cp:coreProperties>
</file>