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7100" windowHeight="9510" firstSheet="1" activeTab="2"/>
  </bookViews>
  <sheets>
    <sheet name="програм (2)" sheetId="1" r:id="rId1"/>
    <sheet name="прил.3" sheetId="2" r:id="rId2"/>
    <sheet name="прил.4" sheetId="3" r:id="rId3"/>
  </sheets>
  <definedNames>
    <definedName name="_xlnm.Print_Titles" localSheetId="1">'прил.3'!$9:$9</definedName>
    <definedName name="_xlnm.Print_Titles" localSheetId="2">'прил.4'!$10:$10</definedName>
    <definedName name="_xlnm.Print_Titles" localSheetId="0">'програм (2)'!$7:$7</definedName>
    <definedName name="_xlnm.Print_Area" localSheetId="1">'прил.3'!$A$1:$H$216</definedName>
    <definedName name="_xlnm.Print_Area" localSheetId="0">'програм (2)'!$A$1:$J$103</definedName>
  </definedNames>
  <calcPr fullCalcOnLoad="1"/>
</workbook>
</file>

<file path=xl/sharedStrings.xml><?xml version="1.0" encoding="utf-8"?>
<sst xmlns="http://schemas.openxmlformats.org/spreadsheetml/2006/main" count="1658" uniqueCount="619">
  <si>
    <t>Рз, ПР</t>
  </si>
  <si>
    <t>ЦСР</t>
  </si>
  <si>
    <t>ВР</t>
  </si>
  <si>
    <t>Наименование расходов</t>
  </si>
  <si>
    <t>2</t>
  </si>
  <si>
    <t>3</t>
  </si>
  <si>
    <t>4</t>
  </si>
  <si>
    <t>5</t>
  </si>
  <si>
    <t>6</t>
  </si>
  <si>
    <t/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</si>
  <si>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</si>
  <si>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</si>
  <si>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</si>
  <si>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</si>
  <si>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</si>
  <si>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</si>
  <si>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</si>
  <si>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</si>
  <si>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</si>
  <si>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</si>
  <si>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</si>
  <si>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0104</t>
  </si>
  <si>
    <t>Центральный аппарат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</si>
  <si>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</si>
  <si>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</si>
  <si>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</si>
  <si>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0800</t>
  </si>
  <si>
    <t>0801</t>
  </si>
  <si>
    <t>Культура</t>
  </si>
  <si>
    <t>Пенсионное обеспечение</t>
  </si>
  <si>
    <t>0111</t>
  </si>
  <si>
    <t>Резервные фонды</t>
  </si>
  <si>
    <t>ИТОГО</t>
  </si>
  <si>
    <t xml:space="preserve">Реализация государственных функций, связанных
с общегосударственным управлением
</t>
  </si>
  <si>
    <t>0500</t>
  </si>
  <si>
    <t>Расходы на мероприятия общепоселенческого характера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</si>
  <si>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</si>
  <si>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</si>
  <si>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</si>
  <si>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</si>
  <si>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</si>
  <si>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</si>
  <si>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0501</t>
  </si>
  <si>
    <t>Жилищное хозяйство</t>
  </si>
  <si>
    <t>Текущий ремонт муниципального жилищного фонда</t>
  </si>
  <si>
    <t>0503</t>
  </si>
  <si>
    <t>Благоустройство</t>
  </si>
  <si>
    <t>Уличное освещение</t>
  </si>
  <si>
    <t>Предоставление услуг в сфере культуры</t>
  </si>
  <si>
    <t>Предоставление услуги по организации библиотечного обслуживания населения</t>
  </si>
  <si>
    <t>Вед.</t>
  </si>
  <si>
    <t>0400</t>
  </si>
  <si>
    <t>0409</t>
  </si>
  <si>
    <t>Дорожное хозяйство (дорожные фонды)</t>
  </si>
  <si>
    <t>1</t>
  </si>
  <si>
    <t>ОБЩЕГОСУДАРСТВЕННЫЕ ВОПРОСЫ</t>
  </si>
  <si>
    <t>Расходы на мероприятия по пожарной безопасности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</si>
  <si>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</si>
  <si>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Осуществление первичного воинского учета на территориях,  где отсутствуют военные комиссариаты</t>
  </si>
  <si>
    <t>Стихийные свалки</t>
  </si>
  <si>
    <t>Устройство и содержание колодцев</t>
  </si>
  <si>
    <t>Благоустройство территории поселения</t>
  </si>
  <si>
    <t>Содержание и ремонт памятника</t>
  </si>
  <si>
    <t>Муниципальная программа "Социальная поддержка граждан"</t>
  </si>
  <si>
    <t>Непрограммные мероприятия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</si>
  <si>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</si>
  <si>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</si>
  <si>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«Социальная поддержка отдельных категорий граждан"</t>
  </si>
  <si>
    <t>Содержание мест захоронения</t>
  </si>
  <si>
    <t>Пенсии за выслугу лет лицам, замещавшим муниципальные должности муниципального образования, муниципальным служащим</t>
  </si>
  <si>
    <t>Закупка товаров, работ и услуг для обеспечения государственных (муниципальных) нужд</t>
  </si>
  <si>
    <t>Содержание автомобильных дорог и искусственных сооружений на них</t>
  </si>
  <si>
    <t>Основное мероприятие "Приведение в нормативное состояние автомобильных дорог общего пользования Скопкортненского сельского поселения"</t>
  </si>
  <si>
    <t xml:space="preserve">Основное мероприятие "Дворцы и дома культуры, другие учреждения  культуры и средств массовой информации, библиотеки"
</t>
  </si>
  <si>
    <t>Муниципальная программа Скопкортненского сельского поселения «Обеспечение безопасности граждан»</t>
  </si>
  <si>
    <t>Основное мероприятие "Мероприятия по пожарной безопасности"</t>
  </si>
  <si>
    <t>04 02 0 00000</t>
  </si>
  <si>
    <t>Подпрограмма "Осуществление государственных полномочий"</t>
  </si>
  <si>
    <t>Подпрограмма "Развитие жилищного хозяйства"</t>
  </si>
  <si>
    <t>Основное мероприятие "Поддержка жилищного хозяйства"</t>
  </si>
  <si>
    <t>Подпрограмма "Развитие коммунального хозяйства"</t>
  </si>
  <si>
    <t>Основное мероприятие "Поддержка коммунального хозяйства"</t>
  </si>
  <si>
    <t>Муниципальная программа "Развитие сети автомобильных дорог общего пользования Скопкортненского сельского поселения "</t>
  </si>
  <si>
    <t>Основное мероприятие "Меры социальной помощи и поддержки отдельных категорий населения Скопкортненского сельского поселения Пермского края"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</si>
  <si>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</si>
  <si>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</si>
  <si>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"Мероприятия по территориальной обороне и гражданской обороне"</t>
  </si>
  <si>
    <t>Расходы на организацию и осуществление мероприятий по территориальной обороне и гражданской обороне</t>
  </si>
  <si>
    <t>Муниципальная программа "Благоустройство" Скопкортненского сельского поселения</t>
  </si>
  <si>
    <t>Основное мероприятие "Создание комфортных условий жизнедеятельности в сельской местности"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</si>
  <si>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</si>
  <si>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Основное мероприятие "Организация и проведение значимых мероприятий в сфере  культуры"</t>
  </si>
  <si>
    <t xml:space="preserve">Социально- культурные мероприятия </t>
  </si>
  <si>
    <t>Подпрограмма "Обеспечение реализации программы"</t>
  </si>
  <si>
    <t>Подпрограмма "Совершенствование и развитие сети автомобильных дорог Скопкортненского сельского поселения"</t>
  </si>
  <si>
    <t>Подпрограмма " Мероприятия по благоустройству  Скопкортненского сельского поселения"</t>
  </si>
  <si>
    <t>Основное мероприятие "Обеспечение мероприятий по благоустройству  Скопкортненского сельского поселения"</t>
  </si>
  <si>
    <t>Подпрограмма "Культурно-досуговые мероприятия на территории сельского поселения"</t>
  </si>
  <si>
    <t xml:space="preserve">Подпрограмма «Организация и осуществление мероприятий по территориальной обороне и гражданской обороне» </t>
  </si>
  <si>
    <t>04 02 1 00000</t>
  </si>
  <si>
    <t>Подпрограмма «Участие в программе «Устойчивое развитие сельских территорий Александровского муниципального района»</t>
  </si>
  <si>
    <t>Муниципальная программа  "Развитие жилищно-коммунального  хозяйства"</t>
  </si>
  <si>
    <t>Муниципальная программа «Развитие культуры в Скопкортненском сельском поселении"</t>
  </si>
  <si>
    <t>90 0 00 00000</t>
  </si>
  <si>
    <t>91 0 00 00000</t>
  </si>
  <si>
    <t>91 0 00 00010</t>
  </si>
  <si>
    <t>91 0 00 00020</t>
  </si>
  <si>
    <t>92 0 00 00000</t>
  </si>
  <si>
    <t>92 0 00 00030</t>
  </si>
  <si>
    <t>93 0 00 00000</t>
  </si>
  <si>
    <t>93 0 00  00040</t>
  </si>
  <si>
    <t>04 0 00 00000</t>
  </si>
  <si>
    <t>04 1 00 00000</t>
  </si>
  <si>
    <t>04 1 01 00000</t>
  </si>
  <si>
    <t>04 1 01 00050</t>
  </si>
  <si>
    <t>01 0 00 00000</t>
  </si>
  <si>
    <t>01 1 01 00000</t>
  </si>
  <si>
    <t>01 1 01 10000</t>
  </si>
  <si>
    <t>05 0 00 00000</t>
  </si>
  <si>
    <t>05 1  01 00000</t>
  </si>
  <si>
    <t>05 1 01 00060</t>
  </si>
  <si>
    <t>05 1 00 00000</t>
  </si>
  <si>
    <t>05 2 00 00000</t>
  </si>
  <si>
    <t>05 2  01 00000</t>
  </si>
  <si>
    <t>05 2 01 00070</t>
  </si>
  <si>
    <t>02 0 00 00000</t>
  </si>
  <si>
    <t>02 1 00 00000</t>
  </si>
  <si>
    <t>02 1 01 00000</t>
  </si>
  <si>
    <t>02 1 01 20000</t>
  </si>
  <si>
    <t>02 1 01 40000</t>
  </si>
  <si>
    <t>02 1 01 80000</t>
  </si>
  <si>
    <t>02 1 01 90000</t>
  </si>
  <si>
    <t>02 1 01 11000</t>
  </si>
  <si>
    <t>02 1 01 14000</t>
  </si>
  <si>
    <t>03 0 00 00000</t>
  </si>
  <si>
    <t>03 1 00 00000</t>
  </si>
  <si>
    <t>03 1 01 00000</t>
  </si>
  <si>
    <t>03 1 01 00010</t>
  </si>
  <si>
    <t>03 2 00 00000</t>
  </si>
  <si>
    <t>06 0 00 00000</t>
  </si>
  <si>
    <t>06 1 00 00000</t>
  </si>
  <si>
    <t>06 1 01 00000</t>
  </si>
  <si>
    <t>06 1 01 12000</t>
  </si>
  <si>
    <t>06 2 00 00000</t>
  </si>
  <si>
    <t>06 2 01 00000</t>
  </si>
  <si>
    <t>06 3 00 00000</t>
  </si>
  <si>
    <t>06 3 01 00000</t>
  </si>
  <si>
    <t>Приложение№ 6</t>
  </si>
  <si>
    <t>Организация сбора и вывоза крупногабаритного мусора</t>
  </si>
  <si>
    <t>0502</t>
  </si>
  <si>
    <t>Коммунальное хозяйство</t>
  </si>
  <si>
    <t>Поддержка коммунального хозяйства</t>
  </si>
  <si>
    <t>Компенсация выпадающих доходов (дополнительных затрат) организации, предоставляющей населению услуги водоснабжения и теплоснабжения.</t>
  </si>
  <si>
    <t>Реконструкция, содержание и ремонт объектов коммунальной инфраструктуры</t>
  </si>
  <si>
    <t>94 0 00 00000</t>
  </si>
  <si>
    <t>94 0 00 00010</t>
  </si>
  <si>
    <t>Резервный фонд администрации Скопкортненского сельского поселения</t>
  </si>
  <si>
    <t>02 1 01 10000</t>
  </si>
  <si>
    <t xml:space="preserve">Основное мероприятий "Реализация государственных функций, связанных
с общегосударственным управлением"
</t>
  </si>
  <si>
    <t>Подпрограмма «Обеспечение первичных мер пожарной безопасности "муниципальной программы Скопкортненского сельского поселения</t>
  </si>
  <si>
    <t>Подпрограмма "Пенсионное обеспечение лиц, замещавших муниципальные должности и должности муниципальной службы в администрации Скопкортненского сельского  поселения"</t>
  </si>
  <si>
    <t>01 1 00 00000</t>
  </si>
  <si>
    <t>93 0 00 51180</t>
  </si>
  <si>
    <t>06 4 00 00000</t>
  </si>
  <si>
    <t>06 4 01 00000</t>
  </si>
  <si>
    <t>06 4 01 00270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</si>
  <si>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 бюджета на 2019-2020 годы, тыс.рублей</t>
  </si>
  <si>
    <t>91 0 00 2П040</t>
  </si>
  <si>
    <t>06 2 01 2С180</t>
  </si>
  <si>
    <t>к  решению  Совета депутатов</t>
  </si>
  <si>
    <t>03 2 01 00000</t>
  </si>
  <si>
    <t>03 2 01 00012</t>
  </si>
  <si>
    <t>03 2 01 00013</t>
  </si>
  <si>
    <t>04 2 00 00000</t>
  </si>
  <si>
    <t>04 2 01 00000</t>
  </si>
  <si>
    <t>04 2 01 00060</t>
  </si>
  <si>
    <t>от 24.11.2017 № ____</t>
  </si>
  <si>
    <t>Утверждено решением о бюджете</t>
  </si>
  <si>
    <t>Уточненные показатели</t>
  </si>
  <si>
    <t>Фактически исполнено</t>
  </si>
  <si>
    <t>Межбюджетные трансферты</t>
  </si>
  <si>
    <t>500</t>
  </si>
  <si>
    <t>-</t>
  </si>
  <si>
    <t>к решению Думы</t>
  </si>
  <si>
    <t xml:space="preserve">от                             № </t>
  </si>
  <si>
    <t xml:space="preserve">от                      № </t>
  </si>
  <si>
    <t xml:space="preserve">Процент исполнения </t>
  </si>
  <si>
    <t xml:space="preserve">Отклонение показателя исполнения от планового показателя </t>
  </si>
  <si>
    <t>Процент исполнения к   плану</t>
  </si>
  <si>
    <t xml:space="preserve">Отклонение показателя исполнения от  планового показателя </t>
  </si>
  <si>
    <t>Приложение 3</t>
  </si>
  <si>
    <t>Администрация Яйвинского городского поселения</t>
  </si>
  <si>
    <t>91 0 00 00190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</si>
  <si>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</si>
  <si>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</si>
  <si>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 Яйвинского городского поселения</t>
  </si>
  <si>
    <t>Обеспечение деятельности органов местного самоуправления Яйвинского городского поселения в рамках непрограммных направлений расходов</t>
  </si>
  <si>
    <t>Муниципальная программа Яйвинского городского поселения "Благоустройство"</t>
  </si>
  <si>
    <t>04 4 00 00000</t>
  </si>
  <si>
    <t>04 4 01 00000</t>
  </si>
  <si>
    <t>04 4 01 2У100</t>
  </si>
  <si>
    <t>Подпрограмма "Обеспечение ветеринарного благополучия на территории Яйвинского городского поселения"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</si>
  <si>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на территории Яйвинского городского поселения"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</si>
  <si>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</si>
  <si>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08 0 00 00000</t>
  </si>
  <si>
    <t>08 4 00 00000</t>
  </si>
  <si>
    <t>08 4 01 00000</t>
  </si>
  <si>
    <t>08 4 01 2П040</t>
  </si>
  <si>
    <t>08 4 01 2П060</t>
  </si>
  <si>
    <t>Муниципальная программа Яйвинского городского поселения "Обеспечение общественной безопасности граждан"</t>
  </si>
  <si>
    <t>Подпрограмма «Осуществление государственных полномочий»</t>
  </si>
  <si>
    <t>Основное мероприятие "Передача государственных полномочий"</t>
  </si>
  <si>
    <t>Осуществление полномочий по созданию и организации деятельности административных комиссий</t>
  </si>
  <si>
    <t>20 0 00 00000</t>
  </si>
  <si>
    <t>Муниципальная программа Яйвинского городского поселения "Управление муниципальными финансами"</t>
  </si>
  <si>
    <t>20 0 02 00000</t>
  </si>
  <si>
    <t>Основное мероприятие "Финансовое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поселения"</t>
  </si>
  <si>
    <t>20 0 02 0700</t>
  </si>
  <si>
    <t>Резервный фонд администрации Яйвинского городского поселения</t>
  </si>
  <si>
    <t>10 0 00 00000</t>
  </si>
  <si>
    <t>Муниципальная программа Яйвинского городского поселения "Управление муниципальным имуществом"</t>
  </si>
  <si>
    <t>10 0 01 00000</t>
  </si>
  <si>
    <t>Основное мероприятие "Управление имуществом Яйвинского городского поселения"</t>
  </si>
  <si>
    <t>10 0 01 04010</t>
  </si>
  <si>
    <t>Обеспечение эксплуатации, учета, сохранности и использования движимого и недвижимого имущества, нежилых помещений, зданий, сооружений, земельных участков</t>
  </si>
  <si>
    <t>Закупка товаров, работ и услуг для государственных (муниципальных) нужд</t>
  </si>
  <si>
    <t>10 0 01 04020</t>
  </si>
  <si>
    <t>Расходы на проведение предпродажной подготовки муниципального имущества, подлежащего приватизации</t>
  </si>
  <si>
    <t>20 0 03 00000</t>
  </si>
  <si>
    <t>Основное мероприятие "Судебная защита интересов казны Яйвинского городского поселения"</t>
  </si>
  <si>
    <t>20 0 03 08000</t>
  </si>
  <si>
    <t>Исполнение решений судов, вступивших в законную силу, и оплата государственной пошлины</t>
  </si>
  <si>
    <t>91 0 00 19010</t>
  </si>
  <si>
    <t>Издание средств массовой информации для информирования населения, опубликования муниципальных правовых актов</t>
  </si>
  <si>
    <t>91 0 00 19020</t>
  </si>
  <si>
    <t>91 0 00 02040</t>
  </si>
  <si>
    <t>Обеспечение деятельности муниципальных учреждений</t>
  </si>
  <si>
    <t>91 0 00 19050</t>
  </si>
  <si>
    <t>Оплата взносов в межмуниципальные ассоциации (Совет муниципальных образований Пермского края)</t>
  </si>
  <si>
    <t>Национальная оборона</t>
  </si>
  <si>
    <t>08 4 01 51180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</si>
  <si>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</si>
  <si>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</si>
  <si>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</si>
  <si>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08 1 00 00000</t>
  </si>
  <si>
    <t>Подпрограмма "Защита населения и территории поселения от чрезвычайных ситуаций природного и техногенного характера"</t>
  </si>
  <si>
    <t>08 1 01 00000</t>
  </si>
  <si>
    <t>Основное мероприятие "Организация и осуществление мероприятий по защите населения и территории поселения от чрезвычайных ситуаций природного и техногенного характера"</t>
  </si>
  <si>
    <t>08 1 01 04140</t>
  </si>
  <si>
    <t>Обеспечение защиты населения и территории поселения от чрезвычайных ситуаций природного и техногенного характера</t>
  </si>
  <si>
    <t>08 2 00 00000</t>
  </si>
  <si>
    <t>Подпрограмма «Организация и осуществление мероприятий по территориальной обороне и гражданской обороне»</t>
  </si>
  <si>
    <t>08 2 01 00000</t>
  </si>
  <si>
    <t>Основное мероприятие «Создание условий для решения задач гражданской обороны»</t>
  </si>
  <si>
    <t>08 2 01 04240</t>
  </si>
  <si>
    <t>Мероприятия, направленные  для решения задач гражданской обороны</t>
  </si>
  <si>
    <t>08 3 00 00000</t>
  </si>
  <si>
    <t>Подпрограмма "Обеспечение первичных мер пожарной безопасности"</t>
  </si>
  <si>
    <t>08 3 01 00000</t>
  </si>
  <si>
    <t>Основное мероприятие "Организация и осуществление мероприятий по обеспечению первичных мер пожарной безопасности"</t>
  </si>
  <si>
    <t>08 3 01 04030</t>
  </si>
  <si>
    <t>Обеспечение первичных мер пожарной безопасности</t>
  </si>
  <si>
    <t>Национальная экономика</t>
  </si>
  <si>
    <t>Сельское хозяйство и рыболовство</t>
  </si>
  <si>
    <t>04 4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</si>
  <si>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</si>
  <si>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Транспорт</t>
  </si>
  <si>
    <t>09 0 00 00000</t>
  </si>
  <si>
    <t>Муниципальная программа Яйвинского городского поселения "Развитие транспортной инфраструктуры"</t>
  </si>
  <si>
    <t>09 3 00 00000</t>
  </si>
  <si>
    <t>Подпрограмма "Организация транспортного обслуживания населения"</t>
  </si>
  <si>
    <t>09 3 01 00000</t>
  </si>
  <si>
    <t>Основное мероприятие "Оказание услуг по перевозке пассажиров в границах населенных пунктов Яйвинского городского поселения"</t>
  </si>
  <si>
    <t>09 3  01 04070</t>
  </si>
  <si>
    <t>Обеспечение перевозок пассажиров на маршруте "Яйва-Камень-Яйва"</t>
  </si>
  <si>
    <t>09 1 00 00000</t>
  </si>
  <si>
    <t>Подпрограмма "Капитальный ремонт  и ремонт автомобильных дорог общего пользования местного значения"</t>
  </si>
  <si>
    <t>09 1 01 00000</t>
  </si>
  <si>
    <t>Основное мероприятие "Приведение в нормативное состояние автомобильных дорог общего пользования местного значения"</t>
  </si>
  <si>
    <t>09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</si>
  <si>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 в границах населенных пунктов Яйвинского городского поселения</t>
  </si>
  <si>
    <t>09 2 01 00000</t>
  </si>
  <si>
    <t>Подпрограмма "Организация управления и содержание автомобильных дорог общего пользования местного значения"</t>
  </si>
  <si>
    <t>Основное мероприятие "Оценка и поддержание надлежащего технического состояния автомобильной дороги, а также на организацию и обеспечение безопасности дорожного движения"</t>
  </si>
  <si>
    <t>09 2 01 04080</t>
  </si>
  <si>
    <t>Содержание и ремонт автомобильных дорог общего пользования местного значения в границах населенных пунктов Яйвинского городского поселения</t>
  </si>
  <si>
    <t>Другие вопросы в области национальной экономики</t>
  </si>
  <si>
    <t>Муниципальная программа Яйвинского городского поселения «Развитие коммунальной инфраструктуры и градостроительства»</t>
  </si>
  <si>
    <t>Подпрограмма «Разработка градостроительной документации»</t>
  </si>
  <si>
    <t>02 1 04 00000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</si>
  <si>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 Яйвинского городского поселения"</t>
  </si>
  <si>
    <t xml:space="preserve">02 1 04 03050  </t>
  </si>
  <si>
    <t>Формирование земельных участков по автомобильным дорогам местного значения в целях оформления права муниципальной собственности</t>
  </si>
  <si>
    <t>Жилищно-коммунальное хозяйство</t>
  </si>
  <si>
    <t>Муниципальная программа Яйвинского городского поселения "Жилище"</t>
  </si>
  <si>
    <t>Подпрограмма «Переселение граждан из аварийного жилищного фонда»</t>
  </si>
  <si>
    <t>05 2 01 00000</t>
  </si>
  <si>
    <t>Основное мероприятие «Переселение граждан из аварийного жилищного фонда»</t>
  </si>
  <si>
    <t>05 2 01 SP040</t>
  </si>
  <si>
    <t>Приобретение в муниципальную собственность Яйвинского городского поселения помещений (жилых помещений)</t>
  </si>
  <si>
    <t>Капитальные вложения в объекты государственной (муниципальной) собственности</t>
  </si>
  <si>
    <t>05 3 00 00000</t>
  </si>
  <si>
    <t>Подпрограмма "Управление жилищным фондом"</t>
  </si>
  <si>
    <t>05 3 01 00000</t>
  </si>
  <si>
    <t>Основное мероприятие «Капитальный ремонт и ремонт муниципального жилищного фонда»</t>
  </si>
  <si>
    <t>05 3 01 04100</t>
  </si>
  <si>
    <t>Обеспечение мероприятий по капитальному ремонту и ремонту муниципального жилищного фонда</t>
  </si>
  <si>
    <t>05 3 01 04160</t>
  </si>
  <si>
    <t>Уплата ежемесячных взносов на капитальный ремонт общего имущества в многоквартирных домах в части муниципальной доли собственности</t>
  </si>
  <si>
    <t>02 2 00 00000</t>
  </si>
  <si>
    <t>Подпрограмма «Строительство (реконструкция), капитальный ремонт, ремонт и содержание объектов коммунальной инфраструктуры»</t>
  </si>
  <si>
    <t>02 2 02 00000</t>
  </si>
  <si>
    <t>Основное мероприятие «Обеспечение нормативного состояния объектов муниципальной собственности системы водоснабжения»</t>
  </si>
  <si>
    <t>02 2 02 04270</t>
  </si>
  <si>
    <t>Содержание объектов питьевого водоснабжения в п. Люзень Яйвинского городского поселения</t>
  </si>
  <si>
    <t>Подпрограмма "Организация сбора и вывоза ТКО"</t>
  </si>
  <si>
    <t>Основное мероприятие «Обеспечение соблюдения санитарно-эпидемиологических требований законодательства Российской Федерации»</t>
  </si>
  <si>
    <t>04 2 02 04040</t>
  </si>
  <si>
    <t>Мероприятия по ликвидации несанкционированных свалок ТКО</t>
  </si>
  <si>
    <t>04 3 00 00000</t>
  </si>
  <si>
    <t>Подпрограмма "Организация ритуальных услуг и содержание мест захоронения"</t>
  </si>
  <si>
    <t xml:space="preserve"> 04 3 01 00000</t>
  </si>
  <si>
    <t>Основное мероприятие «Организация ритуальных услуг и содержание мест захоронения»</t>
  </si>
  <si>
    <t>04 3 01 04050</t>
  </si>
  <si>
    <t>Содержание муниципального кладбища п. Яйва</t>
  </si>
  <si>
    <t>04 3 01 04060</t>
  </si>
  <si>
    <t>Организация погребения умерших, не имеющих родственников</t>
  </si>
  <si>
    <t>04 5 00 00000</t>
  </si>
  <si>
    <t>04 5 01 00000</t>
  </si>
  <si>
    <t>Основное мероприятие «Осуществление мер по содержанию  и эксплуатации уличных сетей наружного освещения»</t>
  </si>
  <si>
    <t>04 5 01 04420</t>
  </si>
  <si>
    <t>Содержание и эксплуатация уличных сетей наружного освещения</t>
  </si>
  <si>
    <t>04 5 01 04430</t>
  </si>
  <si>
    <t>Оплата электроэнергии, израсходованной на наружное освещение</t>
  </si>
  <si>
    <t>04 5 01 04440</t>
  </si>
  <si>
    <t>Ремонт уличных сетей наружного освещения</t>
  </si>
  <si>
    <t>04 6 00 00000</t>
  </si>
  <si>
    <t>Подпрограмма "Развитие общественного самоуправления"</t>
  </si>
  <si>
    <t>04 6 01 00000</t>
  </si>
  <si>
    <t>Основное мероприятие "Создание условий для развития общественного самоуправления"</t>
  </si>
  <si>
    <t>Софинансирование проектов инициативного бюджетирования</t>
  </si>
  <si>
    <t>12 0 00 00000</t>
  </si>
  <si>
    <t>Муниципальная программа Яйвинского городского поселения "Формирование современной городской среды"</t>
  </si>
  <si>
    <t>12 0 01 00000</t>
  </si>
  <si>
    <t>Основное мероприятие "Приведение в нормативное состояние общественных территорий Яйвинского городского поселения"</t>
  </si>
  <si>
    <t>12 0 01 L5550</t>
  </si>
  <si>
    <t>Выполнение изыскательских работ, проектирование и обустройство парка "Березовая роща"</t>
  </si>
  <si>
    <t>12 0 01 SЖ090</t>
  </si>
  <si>
    <t>Софинансирование бюджета поселения на поддержку муниципальной программы формирования современной городской среды (проектирование и обустройство парка)</t>
  </si>
  <si>
    <t>12 0 02 00000</t>
  </si>
  <si>
    <t>Основное мероприятие "Приведение в нормативное состояние дворовых территорий МКД Яйвинского городского поселения"</t>
  </si>
  <si>
    <t>12 0 02 SЖ090</t>
  </si>
  <si>
    <t>Софинансирование бюджета поселения на поддержку муниципальной программы формирования современной городской среды (благоустройство дворовых территорий)</t>
  </si>
  <si>
    <t xml:space="preserve">Культура и кинематография </t>
  </si>
  <si>
    <t>Муниципальная программа Яйвинского городского поселения "Культура"</t>
  </si>
  <si>
    <t>Подпрограмма "Развитие материально-технической базы учреждений культуры"</t>
  </si>
  <si>
    <t>Основное мероприятие «Приведение в нормативное состояние муниципальных казенных учреждений культуры Яйвинского городского поселения»</t>
  </si>
  <si>
    <t>06 1 01 02610</t>
  </si>
  <si>
    <t>Выполнение предписаний надзорных органов</t>
  </si>
  <si>
    <t>06 1 02 00000</t>
  </si>
  <si>
    <t>Основное мероприятие "Оснащение муниципальных казенных учреждений культуры Яйвинского городского поселения оборудованием и инвентарем"</t>
  </si>
  <si>
    <t>06 1 02 02020</t>
  </si>
  <si>
    <t>Приобретение оборудования и инвентаря</t>
  </si>
  <si>
    <t>06 1 02 02030</t>
  </si>
  <si>
    <t>Комплектование книжных фонд библиотек муниципальных образований</t>
  </si>
  <si>
    <t>Подпрограмма "Проведение культурно-массовых мероприятий"</t>
  </si>
  <si>
    <t>Основное мероприятие "Организация и проведение значимых мероприятий в сфере культуры"</t>
  </si>
  <si>
    <t>06 2 01 02100</t>
  </si>
  <si>
    <t>Общепоселковые культурно-массовые мероприятия</t>
  </si>
  <si>
    <t>Подпрограмма "Обеспечение выполнения муниципальной программы"</t>
  </si>
  <si>
    <t>Основное мероприятие "Организация досуга и обеспечение жителей поселения услугами учреждений культуры"</t>
  </si>
  <si>
    <t>06 3 01 02040</t>
  </si>
  <si>
    <t>Обеспечение деятельности подведомственных учреждений</t>
  </si>
  <si>
    <t>06 3 03 00000</t>
  </si>
  <si>
    <t>Основное мероприятие "Обеспечение предоставления  услуги по организации библиотечного и музейного обслуживания населения"</t>
  </si>
  <si>
    <t>06 3 03 02040</t>
  </si>
  <si>
    <t>Социальная политика</t>
  </si>
  <si>
    <t>Муниципальная программа Яйвинского городского поселения "Социальная поддержка граждан"</t>
  </si>
  <si>
    <t>03 0 02 00000</t>
  </si>
  <si>
    <t>Основное мероприятие «Меры социальной помощи и поддержки отдельных категорий населения Яйвинского городского поселения»</t>
  </si>
  <si>
    <t>03 0 02 10000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</si>
  <si>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</si>
  <si>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03 0 01 00000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</si>
  <si>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</t>
  </si>
  <si>
    <t>03 0 01 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</si>
  <si>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</si>
  <si>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03 0 02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</si>
  <si>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</si>
  <si>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05 4 00 00000</t>
  </si>
  <si>
    <t>Подпрограмма "Обеспечение жильем молодых семей"</t>
  </si>
  <si>
    <t>05 4 01 00000</t>
  </si>
  <si>
    <t>Основное мероприятие "Улучшение жилищных условий молодых семей"</t>
  </si>
  <si>
    <t>05 4 01 2С020</t>
  </si>
  <si>
    <t>Обеспечение жильем молодых семей</t>
  </si>
  <si>
    <t>Физическая культура и спорт</t>
  </si>
  <si>
    <t>Массовый спорт</t>
  </si>
  <si>
    <t>07 0 00 00000</t>
  </si>
  <si>
    <t>Муниципальная программа Яйвинского городского поселения "Физкультура и спорт"</t>
  </si>
  <si>
    <t>07 1 00 00000</t>
  </si>
  <si>
    <t>Подпрограмма "Развитие материально-технической базы спортивных объектов"</t>
  </si>
  <si>
    <t>07 1 01 00000</t>
  </si>
  <si>
    <t>Основное мероприятие «Приведение в нормативное состояние муниципального казенного учреждения спорта Яйвинского городского поселения»</t>
  </si>
  <si>
    <t>07 1 01 02610</t>
  </si>
  <si>
    <t>Выполнение предписаний надзорных органов.</t>
  </si>
  <si>
    <t>07 1 02 00000</t>
  </si>
  <si>
    <t>Основное мероприятие "Оснащение муниципального казенного учреждения спорта Яйвинского городского поселения оборудованием и инвентарем"</t>
  </si>
  <si>
    <t>07 1 02 02220</t>
  </si>
  <si>
    <t>07 2 00 00000</t>
  </si>
  <si>
    <t>Подпрограмма "Проведение физкультурно-спортивных мероприятий"</t>
  </si>
  <si>
    <t>07 2 01 00000</t>
  </si>
  <si>
    <t>Основное мероприятие "Организация и проведение значимых спортивных мероприятий"</t>
  </si>
  <si>
    <t>07 2 01 02110</t>
  </si>
  <si>
    <t>Общепоселковые физкультурно-оздоровительные и спортивные мероприятия</t>
  </si>
  <si>
    <t>07 3 00 00000</t>
  </si>
  <si>
    <t>07 3 01 00000</t>
  </si>
  <si>
    <t>Основное мероприятие "Предоставление услуг по организации занятий физической культурой и спортом"</t>
  </si>
  <si>
    <t>07 3 01 02040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</si>
  <si>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</si>
  <si>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</si>
  <si>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20 0 01 00000</t>
  </si>
  <si>
    <t>Основное мероприятие "Обслуживание муниципального долга Яйвинского городского поселения"</t>
  </si>
  <si>
    <t>20 0 01 06000</t>
  </si>
  <si>
    <t>Исполнение обязательств по обслуживанию муниципального долга Яйвинского городского поселения</t>
  </si>
  <si>
    <t>Обслуживание государственного (муниципального) долга</t>
  </si>
  <si>
    <t>0309</t>
  </si>
  <si>
    <t>0405</t>
  </si>
  <si>
    <t>0408</t>
  </si>
  <si>
    <t>0412</t>
  </si>
  <si>
    <t>04 6 01 SР130</t>
  </si>
  <si>
    <t>324</t>
  </si>
  <si>
    <t>Администрация Александровского муниципального района Пермского края</t>
  </si>
  <si>
    <t>04 6 01 SР080</t>
  </si>
  <si>
    <t>120F200000</t>
  </si>
  <si>
    <t>120F255550</t>
  </si>
  <si>
    <t>Основное мероприятие "Федеральный проект "Формирование комфортной городской среды"</t>
  </si>
  <si>
    <t>Реализация программы формирования современной городской среды</t>
  </si>
  <si>
    <t>12 0 F2 00000</t>
  </si>
  <si>
    <t>12 0 F2 55550</t>
  </si>
  <si>
    <t>03 0 02 2С420</t>
  </si>
  <si>
    <t>05 4 01 04620</t>
  </si>
  <si>
    <t>итого</t>
  </si>
  <si>
    <t>0200000000</t>
  </si>
  <si>
    <t>Муниципальная программа Яйвинского городского поселения «Развитие коммунальной инфраструктуры и градостроительства"</t>
  </si>
  <si>
    <t>0210000000</t>
  </si>
  <si>
    <t>0210400000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</si>
  <si>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Яйвинского городского поселения"</t>
  </si>
  <si>
    <t>0210403050</t>
  </si>
  <si>
    <t>Формирование земельных участков в целях оформления права муниципальной собственности</t>
  </si>
  <si>
    <t>0220000000</t>
  </si>
  <si>
    <t>0220200000</t>
  </si>
  <si>
    <t>Основное мероприятие "Обеспечение нормативного состояния объектов муниципальной собственности системы водоснабжения"</t>
  </si>
  <si>
    <t>0220204270</t>
  </si>
  <si>
    <t>0300000000</t>
  </si>
  <si>
    <t>Муниципальная программа Яйвинского городского поселения «Социальная поддержка граждан»</t>
  </si>
  <si>
    <t>0300100000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</si>
  <si>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
и коммунальных услуг»</t>
  </si>
  <si>
    <t>030012С180</t>
  </si>
  <si>
    <t>0300200000</t>
  </si>
  <si>
    <t>0300210000</t>
  </si>
  <si>
    <t>030022C420</t>
  </si>
  <si>
    <t>030022С260</t>
  </si>
  <si>
    <t>0400000000</t>
  </si>
  <si>
    <t>Муниципальная программа Яйвинского городского поселения «Благоустройство»</t>
  </si>
  <si>
    <t>0420000000</t>
  </si>
  <si>
    <t>Подпрограмма «Организация сбора и вывоза бытовых отходов и мусора»</t>
  </si>
  <si>
    <t>0420200000</t>
  </si>
  <si>
    <t>0420204040</t>
  </si>
  <si>
    <t>0430000000</t>
  </si>
  <si>
    <t>Подпрограмма «Организация ритуальных услуг и содержание мест захоронения»</t>
  </si>
  <si>
    <t>0430100000</t>
  </si>
  <si>
    <t>0430104050</t>
  </si>
  <si>
    <t>0430104060</t>
  </si>
  <si>
    <t>0440000000</t>
  </si>
  <si>
    <t>0440100000</t>
  </si>
  <si>
    <t>044012У090</t>
  </si>
  <si>
    <t>044012У100</t>
  </si>
  <si>
    <t>0450000000</t>
  </si>
  <si>
    <t>Подпрограмма "Создание качественной и эффективной уличной сети наружного освещения"</t>
  </si>
  <si>
    <t>0450100000</t>
  </si>
  <si>
    <t>Основное мероприятие "Осуществление мер по содержанию и эксплуатации уличных сетей наружного освещения"</t>
  </si>
  <si>
    <t>0450104420</t>
  </si>
  <si>
    <t>0450104430</t>
  </si>
  <si>
    <t>0450104440</t>
  </si>
  <si>
    <t>0460000000</t>
  </si>
  <si>
    <t>0460100000</t>
  </si>
  <si>
    <t>04601SP080</t>
  </si>
  <si>
    <t>Софинансирование проектов инициативного бюджетирования.</t>
  </si>
  <si>
    <t>0500000000</t>
  </si>
  <si>
    <t>Муниципальная программа Яйвинского городского поселения «Жилище»</t>
  </si>
  <si>
    <t>0520000000</t>
  </si>
  <si>
    <t>Подпрограмма "Переселение граждан из аварийного жилищного фонда"</t>
  </si>
  <si>
    <t>0520100000</t>
  </si>
  <si>
    <t>Основное мероприятие "Переселение граждан из аварийного жилищного фонда"</t>
  </si>
  <si>
    <t>05201SP040</t>
  </si>
  <si>
    <t>0530000000</t>
  </si>
  <si>
    <t>Подпрограмма «Управление жилищным фондом»</t>
  </si>
  <si>
    <t>0530100000</t>
  </si>
  <si>
    <t>0530104100</t>
  </si>
  <si>
    <t>0530104160</t>
  </si>
  <si>
    <t>0540000000</t>
  </si>
  <si>
    <t>Подпрограмма «Обеспечение жильем молодых семей»</t>
  </si>
  <si>
    <t>0540100000</t>
  </si>
  <si>
    <t>Основное мероприятие «Улучшение жилищных условий молодых семей»</t>
  </si>
  <si>
    <t>0540104620</t>
  </si>
  <si>
    <t>0600000000</t>
  </si>
  <si>
    <t>Муниципальная программа Яйвинского городского поселения «Культура»</t>
  </si>
  <si>
    <t>0610000000</t>
  </si>
  <si>
    <t>Подпрограмма «Развитие материально-технической базы учреждений культуры»</t>
  </si>
  <si>
    <t>0610100000</t>
  </si>
  <si>
    <t>0610102610</t>
  </si>
  <si>
    <t>0610200000</t>
  </si>
  <si>
    <t>Основное мероприятие «Оснащение муниципальных казенных учреждений культуры Яйвинского городского поселения оборудованием и инвентарем»"</t>
  </si>
  <si>
    <t>0610202020</t>
  </si>
  <si>
    <t>0610202030</t>
  </si>
  <si>
    <t>Комплектование книжных фондов библиотек муниципальных образований</t>
  </si>
  <si>
    <t>0620000000</t>
  </si>
  <si>
    <t>Подпрограмма «Проведение культурно-массовых мероприятий»</t>
  </si>
  <si>
    <t>0620100000</t>
  </si>
  <si>
    <t>Основное мероприятие «Организация и проведение значимых мероприятий в сфере культуры»</t>
  </si>
  <si>
    <t>0620102100</t>
  </si>
  <si>
    <t>0630000000</t>
  </si>
  <si>
    <t>Подпрограмма «Обеспечение выполнения муниципальной программы»</t>
  </si>
  <si>
    <t>0630100000</t>
  </si>
  <si>
    <t>Основное мероприятие «Организация досуга и обеспечение жителей поселения услугами учреждений культуры»</t>
  </si>
  <si>
    <t>0630102040</t>
  </si>
  <si>
    <t>0630300000</t>
  </si>
  <si>
    <t>Основное мероприятие «Обеспечение предоставления услуги по организации библиотечного и музейного обслуживания населения»</t>
  </si>
  <si>
    <t>0630302040</t>
  </si>
  <si>
    <t>0700000000</t>
  </si>
  <si>
    <t>Муниципальная программа Яйвинского городского поселения «Физкультура и спорт»</t>
  </si>
  <si>
    <t>0710000000</t>
  </si>
  <si>
    <t>Подпрограмма «Развитие материально-технической базы спортивных объектов»</t>
  </si>
  <si>
    <t>0710100000</t>
  </si>
  <si>
    <t>0710102610</t>
  </si>
  <si>
    <t>0710200000</t>
  </si>
  <si>
    <t>Основное мероприятие «Оснащение муниципального казенного учреждения спорта Яйвинского городского поселения оборудованием и инвентарем»</t>
  </si>
  <si>
    <t>0710202220</t>
  </si>
  <si>
    <t>Оснащение объектов спортивной инфраструктуры спортивно-технологическим оборудованием</t>
  </si>
  <si>
    <t>0720000000</t>
  </si>
  <si>
    <t>Подпрограмма «Проведение физкультурно-спортивных мероприятий»</t>
  </si>
  <si>
    <t>0720100000</t>
  </si>
  <si>
    <t>Основное мероприятие «Организация и проведение значимых спортивных мероприятий»</t>
  </si>
  <si>
    <t>0720102110</t>
  </si>
  <si>
    <t>0730000000</t>
  </si>
  <si>
    <t>0730100000</t>
  </si>
  <si>
    <t>Основное мероприятие «Предоставление услуг по организации занятий физической культурой и спортом»</t>
  </si>
  <si>
    <t>0730102040</t>
  </si>
  <si>
    <t>0800000000</t>
  </si>
  <si>
    <t>Муниципальная программа Яйвинского городского поселения «Обеспечение общественной безопасности граждан»</t>
  </si>
  <si>
    <t>0810000000</t>
  </si>
  <si>
    <t>Подпрограмма «Защита населения и территории поселения от чрезвычайных ситуаций природного и техногенного характера»</t>
  </si>
  <si>
    <t>0810100000</t>
  </si>
  <si>
    <t>Основное мероприятие «Организация и осуществление мероприятий по защите населения и территории поселения от чрезвычайных ситуаций природного и техногенного характера»</t>
  </si>
  <si>
    <t>0810104140</t>
  </si>
  <si>
    <t>0830000000</t>
  </si>
  <si>
    <t>Подпрограмма «Обеспечение первичных мер пожарной безопасности»</t>
  </si>
  <si>
    <t>0830100000</t>
  </si>
  <si>
    <t>Основное мероприятие «Организация и осуществление мероприятий по обеспечению первичных мер пожарной безопасности»</t>
  </si>
  <si>
    <t>0830104030</t>
  </si>
  <si>
    <t>0840000000</t>
  </si>
  <si>
    <t>0840100000</t>
  </si>
  <si>
    <t>Основное мероприятие «Передача государственных полномочий»</t>
  </si>
  <si>
    <t>084012П040</t>
  </si>
  <si>
    <t>084012П060</t>
  </si>
  <si>
    <t>0840151180</t>
  </si>
  <si>
    <t>0900000000</t>
  </si>
  <si>
    <t>Муниципальная программа Яйвинского городского поселения «Развитие транспортной инфраструктуры»</t>
  </si>
  <si>
    <t>0910000000</t>
  </si>
  <si>
    <t>Подпрограмма «Капитальный ремонт и ремонт автомобильных дорог общего пользования местного значения»</t>
  </si>
  <si>
    <t>0910100000</t>
  </si>
  <si>
    <t>Основное мероприятие «Приведение в нормативное состояние автомобильных дорог общего пользования местного значения»</t>
  </si>
  <si>
    <t>09101ST040</t>
  </si>
  <si>
    <t>0920000000</t>
  </si>
  <si>
    <t>Подпрограмма «Организация управления и содержания автомобильных дорог общего пользования местного значения»</t>
  </si>
  <si>
    <t>0920100000</t>
  </si>
  <si>
    <t>Основное мероприятие «Оценка и поддержание надлежащего технического состояния автомобильных дорог, а также организация и обеспечение безопасности дорожного движения»</t>
  </si>
  <si>
    <t>0920104080</t>
  </si>
  <si>
    <t>0930000000</t>
  </si>
  <si>
    <t>Подпрограмма «Организация транспортного обслуживания населения»</t>
  </si>
  <si>
    <t>0930100000</t>
  </si>
  <si>
    <t>Основное мероприятие «Оказание услуг по перевозке пассажиров в границах населенных пунктов Яйвинского городского поселения»</t>
  </si>
  <si>
    <t>0930104070</t>
  </si>
  <si>
    <t>Обеспечение перевозок пассажиров на маршруте «Яйва-Камень-Яйва»</t>
  </si>
  <si>
    <t>1000000000</t>
  </si>
  <si>
    <t>Муниципальная программа Яйвинского городского поселения «Управление муниципальным имуществом»</t>
  </si>
  <si>
    <t>1000100000</t>
  </si>
  <si>
    <t>Основное мероприятие «Управление имуществом Яйвинского городского поселения»</t>
  </si>
  <si>
    <t>1000104010</t>
  </si>
  <si>
    <t>1000104020</t>
  </si>
  <si>
    <t>1200000000</t>
  </si>
  <si>
    <t>1200200000</t>
  </si>
  <si>
    <t>12002SЖ090</t>
  </si>
  <si>
    <t>2000000000</t>
  </si>
  <si>
    <t>Муниципальная программа Яйвинского городского поселения «Управление муниципальными финансами»</t>
  </si>
  <si>
    <t>2000100000</t>
  </si>
  <si>
    <t>Основное мероприятие «Обслуживание муниципального долга Яйвинского городского поселения»</t>
  </si>
  <si>
    <t>2000106000</t>
  </si>
  <si>
    <t>2000200000</t>
  </si>
  <si>
    <t>Основное мероприятие «Финансовое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поселения»</t>
  </si>
  <si>
    <t>2000207000</t>
  </si>
  <si>
    <t>2000300000</t>
  </si>
  <si>
    <t>Основное мероприятие «Судебная защита интересов казны Яйвинского городского поселения»</t>
  </si>
  <si>
    <t>2000308000</t>
  </si>
  <si>
    <t>9000000000</t>
  </si>
  <si>
    <t>Непрограммные направления расходов бюджета Яйвинского городского поселения</t>
  </si>
  <si>
    <t>9100000000</t>
  </si>
  <si>
    <t>9100000190</t>
  </si>
  <si>
    <t>9100002040</t>
  </si>
  <si>
    <t>9100019010</t>
  </si>
  <si>
    <t>Издание печатных средств массовой информации для информирования населения, опубликования муниципальных правовых актов</t>
  </si>
  <si>
    <t>9100019020</t>
  </si>
  <si>
    <t>Организация благоустройства к праздничным мероприятиям</t>
  </si>
  <si>
    <t>9100019050</t>
  </si>
  <si>
    <t>Приложение 4</t>
  </si>
  <si>
    <t>Расходы бюджета Яйвинского городского поселения по целевым статьям (муниципальным программам и непрограммным направлениям деятельности), группам видов расходов  бюджета за 2019 год</t>
  </si>
  <si>
    <t>тыс. рублей</t>
  </si>
  <si>
    <t xml:space="preserve">Расходы бюджета Яйвинского городского поселения за 2019 год по ведомственной структуре расходов бюджета </t>
  </si>
  <si>
    <t>Подпрограмма «Создание качественной и эффективной уличной сети наружного освещения»</t>
  </si>
  <si>
    <t>Возмещение затрат, связанных с организацией перевозки отдельных категории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</si>
</sst>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0.0"/>
    <numFmt numFmtId="181" formatCode="0.0000"/>
    <numFmt numFmtId="182" formatCode="#,##0.0000"/>
    <numFmt numFmtId="183" formatCode="#,##0.0_р_.;[Red]\-#,##0.0_р_."/>
    <numFmt numFmtId="184" formatCode="_-* #,##0_р_._-;\-* #,##0_р_._-;_-* &quot;-&quot;??_р_._-;_-@_-"/>
    <numFmt numFmtId="185" formatCode="#,##0.0_ ;\-#,##0.0\ "/>
    <numFmt numFmtId="186" formatCode="_(* #,##0.00_);_(* \(#,##0.00\);_(* &quot;-&quot;??_);_(@_)"/>
    <numFmt numFmtId="187" formatCode="_-* #,##0.00\ _D_M_-;\-* #,##0.00\ _D_M_-;_-* &quot;-&quot;??\ _D_M_-;_-@_-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59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60" fillId="30" borderId="0" applyNumberFormat="0" applyBorder="0" applyAlignment="0" applyProtection="0"/>
    <xf numFmtId="0" fontId="13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60" fillId="33" borderId="0" applyNumberFormat="0" applyBorder="0" applyAlignment="0" applyProtection="0"/>
    <xf numFmtId="0" fontId="13" fillId="25" borderId="0" applyNumberFormat="0" applyBorder="0" applyAlignment="0" applyProtection="0"/>
    <xf numFmtId="0" fontId="60" fillId="34" borderId="0" applyNumberFormat="0" applyBorder="0" applyAlignment="0" applyProtection="0"/>
    <xf numFmtId="0" fontId="13" fillId="35" borderId="0" applyNumberFormat="0" applyBorder="0" applyAlignment="0" applyProtection="0"/>
    <xf numFmtId="0" fontId="60" fillId="3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3" fillId="50" borderId="0" applyNumberFormat="0" applyBorder="0" applyAlignment="0" applyProtection="0"/>
    <xf numFmtId="0" fontId="13" fillId="43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2" fillId="54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1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31" fillId="51" borderId="0" applyNumberFormat="0" applyBorder="0" applyAlignment="0" applyProtection="0"/>
    <xf numFmtId="0" fontId="32" fillId="66" borderId="1" applyNumberFormat="0" applyAlignment="0" applyProtection="0"/>
    <xf numFmtId="0" fontId="21" fillId="52" borderId="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63" borderId="1" applyNumberFormat="0" applyAlignment="0" applyProtection="0"/>
    <xf numFmtId="0" fontId="38" fillId="0" borderId="6" applyNumberFormat="0" applyFill="0" applyAlignment="0" applyProtection="0"/>
    <xf numFmtId="0" fontId="23" fillId="63" borderId="0" applyNumberFormat="0" applyBorder="0" applyAlignment="0" applyProtection="0"/>
    <xf numFmtId="0" fontId="0" fillId="0" borderId="0">
      <alignment/>
      <protection/>
    </xf>
    <xf numFmtId="0" fontId="3" fillId="62" borderId="7" applyNumberFormat="0" applyFont="0" applyAlignment="0" applyProtection="0"/>
    <xf numFmtId="0" fontId="15" fillId="66" borderId="8" applyNumberFormat="0" applyAlignment="0" applyProtection="0"/>
    <xf numFmtId="4" fontId="2" fillId="73" borderId="9" applyNumberFormat="0" applyProtection="0">
      <alignment vertical="center"/>
    </xf>
    <xf numFmtId="0" fontId="0" fillId="0" borderId="0">
      <alignment/>
      <protection/>
    </xf>
    <xf numFmtId="4" fontId="47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39" fillId="73" borderId="9" applyNumberFormat="0" applyProtection="0">
      <alignment vertical="center"/>
    </xf>
    <xf numFmtId="0" fontId="0" fillId="0" borderId="0">
      <alignment/>
      <protection/>
    </xf>
    <xf numFmtId="4" fontId="48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73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47" fillId="73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" borderId="9" applyNumberFormat="0" applyProtection="0">
      <alignment horizontal="right" vertical="center"/>
    </xf>
    <xf numFmtId="0" fontId="0" fillId="0" borderId="0">
      <alignment/>
      <protection/>
    </xf>
    <xf numFmtId="4" fontId="29" fillId="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4" borderId="9" applyNumberFormat="0" applyProtection="0">
      <alignment horizontal="right" vertical="center"/>
    </xf>
    <xf numFmtId="0" fontId="0" fillId="0" borderId="0">
      <alignment/>
      <protection/>
    </xf>
    <xf numFmtId="4" fontId="29" fillId="3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5" borderId="11" applyNumberFormat="0" applyProtection="0">
      <alignment horizontal="right" vertical="center"/>
    </xf>
    <xf numFmtId="0" fontId="0" fillId="0" borderId="0">
      <alignment/>
      <protection/>
    </xf>
    <xf numFmtId="4" fontId="29" fillId="7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9" borderId="9" applyNumberFormat="0" applyProtection="0">
      <alignment horizontal="right" vertical="center"/>
    </xf>
    <xf numFmtId="0" fontId="0" fillId="0" borderId="0">
      <alignment/>
      <protection/>
    </xf>
    <xf numFmtId="4" fontId="29" fillId="2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9" borderId="9" applyNumberFormat="0" applyProtection="0">
      <alignment horizontal="right" vertical="center"/>
    </xf>
    <xf numFmtId="0" fontId="0" fillId="0" borderId="0">
      <alignment/>
      <protection/>
    </xf>
    <xf numFmtId="4" fontId="29" fillId="3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6" borderId="9" applyNumberFormat="0" applyProtection="0">
      <alignment horizontal="right" vertical="center"/>
    </xf>
    <xf numFmtId="0" fontId="0" fillId="0" borderId="0">
      <alignment/>
      <protection/>
    </xf>
    <xf numFmtId="4" fontId="29" fillId="76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0" borderId="9" applyNumberFormat="0" applyProtection="0">
      <alignment horizontal="right" vertical="center"/>
    </xf>
    <xf numFmtId="0" fontId="0" fillId="0" borderId="0">
      <alignment/>
      <protection/>
    </xf>
    <xf numFmtId="4" fontId="29" fillId="20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7" borderId="9" applyNumberFormat="0" applyProtection="0">
      <alignment horizontal="right" vertical="center"/>
    </xf>
    <xf numFmtId="0" fontId="0" fillId="0" borderId="0">
      <alignment/>
      <protection/>
    </xf>
    <xf numFmtId="4" fontId="29" fillId="7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5" borderId="9" applyNumberFormat="0" applyProtection="0">
      <alignment horizontal="right" vertical="center"/>
    </xf>
    <xf numFmtId="0" fontId="0" fillId="0" borderId="0">
      <alignment/>
      <protection/>
    </xf>
    <xf numFmtId="4" fontId="29" fillId="2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8" borderId="11" applyNumberFormat="0" applyProtection="0">
      <alignment horizontal="left" vertical="center" indent="1"/>
    </xf>
    <xf numFmtId="0" fontId="0" fillId="0" borderId="0">
      <alignment/>
      <protection/>
    </xf>
    <xf numFmtId="4" fontId="47" fillId="78" borderId="12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49" fillId="1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9" applyNumberFormat="0" applyProtection="0">
      <alignment horizontal="right" vertical="center"/>
    </xf>
    <xf numFmtId="0" fontId="0" fillId="0" borderId="0">
      <alignment/>
      <protection/>
    </xf>
    <xf numFmtId="4" fontId="29" fillId="2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19" borderId="10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19" borderId="10" applyNumberFormat="0" applyProtection="0">
      <alignment horizontal="left" vertical="top" indent="1"/>
    </xf>
    <xf numFmtId="0" fontId="0" fillId="0" borderId="0">
      <alignment/>
      <protection/>
    </xf>
    <xf numFmtId="0" fontId="3" fillId="1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2" borderId="10" applyNumberFormat="0" applyProtection="0">
      <alignment horizontal="left" vertical="center" indent="1"/>
    </xf>
    <xf numFmtId="0" fontId="2" fillId="80" borderId="9" applyNumberFormat="0" applyProtection="0">
      <alignment horizontal="left" vertical="center" indent="1"/>
    </xf>
    <xf numFmtId="0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6" borderId="10" applyNumberFormat="0" applyProtection="0">
      <alignment horizontal="left" vertical="center" indent="1"/>
    </xf>
    <xf numFmtId="0" fontId="2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2" fillId="6" borderId="9" applyNumberFormat="0" applyProtection="0">
      <alignment horizontal="left" vertical="center" indent="1"/>
    </xf>
    <xf numFmtId="0" fontId="2" fillId="6" borderId="10" applyNumberFormat="0" applyProtection="0">
      <alignment horizontal="left" vertical="top" indent="1"/>
    </xf>
    <xf numFmtId="0" fontId="0" fillId="0" borderId="0">
      <alignment/>
      <protection/>
    </xf>
    <xf numFmtId="0" fontId="3" fillId="6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79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10" applyNumberFormat="0" applyProtection="0">
      <alignment horizontal="left" vertical="top" indent="1"/>
    </xf>
    <xf numFmtId="0" fontId="0" fillId="0" borderId="0">
      <alignment/>
      <protection/>
    </xf>
    <xf numFmtId="0" fontId="3" fillId="7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5" borderId="13" applyNumberFormat="0">
      <alignment/>
      <protection locked="0"/>
    </xf>
    <xf numFmtId="0" fontId="0" fillId="0" borderId="0">
      <alignment/>
      <protection/>
    </xf>
    <xf numFmtId="0" fontId="3" fillId="5" borderId="1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1" fillId="19" borderId="15" applyBorder="0">
      <alignment/>
      <protection/>
    </xf>
    <xf numFmtId="4" fontId="42" fillId="4" borderId="10" applyNumberFormat="0" applyProtection="0">
      <alignment vertical="center"/>
    </xf>
    <xf numFmtId="0" fontId="0" fillId="0" borderId="0">
      <alignment/>
      <protection/>
    </xf>
    <xf numFmtId="4" fontId="29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39" fillId="4" borderId="14" applyNumberFormat="0" applyProtection="0">
      <alignment vertical="center"/>
    </xf>
    <xf numFmtId="0" fontId="0" fillId="0" borderId="0">
      <alignment/>
      <protection/>
    </xf>
    <xf numFmtId="4" fontId="50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42" fillId="21" borderId="10" applyNumberFormat="0" applyProtection="0">
      <alignment horizontal="left" vertical="center" indent="1"/>
    </xf>
    <xf numFmtId="0" fontId="0" fillId="0" borderId="0">
      <alignment/>
      <protection/>
    </xf>
    <xf numFmtId="4" fontId="29" fillId="4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4" borderId="10" applyNumberFormat="0" applyProtection="0">
      <alignment horizontal="left" vertical="top" indent="1"/>
    </xf>
    <xf numFmtId="0" fontId="0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9" fillId="79" borderId="10" applyNumberFormat="0" applyProtection="0">
      <alignment horizontal="right" vertical="center"/>
    </xf>
    <xf numFmtId="4" fontId="2" fillId="0" borderId="9" applyNumberFormat="0" applyProtection="0">
      <alignment horizontal="right" vertical="center"/>
    </xf>
    <xf numFmtId="0" fontId="0" fillId="0" borderId="0">
      <alignment/>
      <protection/>
    </xf>
    <xf numFmtId="4" fontId="2" fillId="0" borderId="9" applyNumberFormat="0" applyProtection="0">
      <alignment horizontal="right" vertical="center"/>
    </xf>
    <xf numFmtId="4" fontId="39" fillId="5" borderId="9" applyNumberFormat="0" applyProtection="0">
      <alignment horizontal="right" vertical="center"/>
    </xf>
    <xf numFmtId="0" fontId="0" fillId="0" borderId="0">
      <alignment/>
      <protection/>
    </xf>
    <xf numFmtId="4" fontId="50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9" fillId="2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2" borderId="10" applyNumberFormat="0" applyProtection="0">
      <alignment horizontal="left" vertical="top" indent="1"/>
    </xf>
    <xf numFmtId="0" fontId="0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3" fillId="81" borderId="11" applyNumberFormat="0" applyProtection="0">
      <alignment horizontal="left" vertical="center" indent="1"/>
    </xf>
    <xf numFmtId="0" fontId="0" fillId="0" borderId="0">
      <alignment/>
      <protection/>
    </xf>
    <xf numFmtId="4" fontId="51" fillId="81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82" borderId="14">
      <alignment/>
      <protection/>
    </xf>
    <xf numFmtId="4" fontId="44" fillId="5" borderId="9" applyNumberFormat="0" applyProtection="0">
      <alignment horizontal="right" vertical="center"/>
    </xf>
    <xf numFmtId="0" fontId="0" fillId="0" borderId="0">
      <alignment/>
      <protection/>
    </xf>
    <xf numFmtId="4" fontId="52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60" fillId="83" borderId="0" applyNumberFormat="0" applyBorder="0" applyAlignment="0" applyProtection="0"/>
    <xf numFmtId="0" fontId="13" fillId="84" borderId="0" applyNumberFormat="0" applyBorder="0" applyAlignment="0" applyProtection="0"/>
    <xf numFmtId="0" fontId="60" fillId="85" borderId="0" applyNumberFormat="0" applyBorder="0" applyAlignment="0" applyProtection="0"/>
    <xf numFmtId="0" fontId="13" fillId="75" borderId="0" applyNumberFormat="0" applyBorder="0" applyAlignment="0" applyProtection="0"/>
    <xf numFmtId="0" fontId="60" fillId="86" borderId="0" applyNumberFormat="0" applyBorder="0" applyAlignment="0" applyProtection="0"/>
    <xf numFmtId="0" fontId="13" fillId="20" borderId="0" applyNumberFormat="0" applyBorder="0" applyAlignment="0" applyProtection="0"/>
    <xf numFmtId="0" fontId="60" fillId="87" borderId="0" applyNumberFormat="0" applyBorder="0" applyAlignment="0" applyProtection="0"/>
    <xf numFmtId="0" fontId="13" fillId="35" borderId="0" applyNumberFormat="0" applyBorder="0" applyAlignment="0" applyProtection="0"/>
    <xf numFmtId="0" fontId="60" fillId="88" borderId="0" applyNumberFormat="0" applyBorder="0" applyAlignment="0" applyProtection="0"/>
    <xf numFmtId="0" fontId="13" fillId="37" borderId="0" applyNumberFormat="0" applyBorder="0" applyAlignment="0" applyProtection="0"/>
    <xf numFmtId="0" fontId="60" fillId="89" borderId="0" applyNumberFormat="0" applyBorder="0" applyAlignment="0" applyProtection="0"/>
    <xf numFmtId="0" fontId="13" fillId="76" borderId="0" applyNumberFormat="0" applyBorder="0" applyAlignment="0" applyProtection="0"/>
    <xf numFmtId="0" fontId="61" fillId="90" borderId="17" applyNumberFormat="0" applyAlignment="0" applyProtection="0"/>
    <xf numFmtId="0" fontId="14" fillId="18" borderId="1" applyNumberFormat="0" applyAlignment="0" applyProtection="0"/>
    <xf numFmtId="0" fontId="62" fillId="91" borderId="18" applyNumberFormat="0" applyAlignment="0" applyProtection="0"/>
    <xf numFmtId="0" fontId="15" fillId="21" borderId="8" applyNumberFormat="0" applyAlignment="0" applyProtection="0"/>
    <xf numFmtId="0" fontId="63" fillId="91" borderId="17" applyNumberFormat="0" applyAlignment="0" applyProtection="0"/>
    <xf numFmtId="0" fontId="16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9" applyNumberFormat="0" applyFill="0" applyAlignment="0" applyProtection="0"/>
    <xf numFmtId="0" fontId="17" fillId="0" borderId="20" applyNumberFormat="0" applyFill="0" applyAlignment="0" applyProtection="0"/>
    <xf numFmtId="0" fontId="65" fillId="0" borderId="21" applyNumberFormat="0" applyFill="0" applyAlignment="0" applyProtection="0"/>
    <xf numFmtId="0" fontId="18" fillId="0" borderId="4" applyNumberFormat="0" applyFill="0" applyAlignment="0" applyProtection="0"/>
    <xf numFmtId="0" fontId="66" fillId="0" borderId="22" applyNumberFormat="0" applyFill="0" applyAlignment="0" applyProtection="0"/>
    <xf numFmtId="0" fontId="19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0" fillId="0" borderId="25" applyNumberFormat="0" applyFill="0" applyAlignment="0" applyProtection="0"/>
    <xf numFmtId="0" fontId="68" fillId="92" borderId="26" applyNumberFormat="0" applyAlignment="0" applyProtection="0"/>
    <xf numFmtId="0" fontId="21" fillId="93" borderId="2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94" borderId="0" applyNumberFormat="0" applyBorder="0" applyAlignment="0" applyProtection="0"/>
    <xf numFmtId="0" fontId="23" fillId="73" borderId="0" applyNumberFormat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1" fillId="96" borderId="0" applyNumberFormat="0" applyBorder="0" applyAlignment="0" applyProtection="0"/>
    <xf numFmtId="0" fontId="24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0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8" applyNumberFormat="0" applyFill="0" applyAlignment="0" applyProtection="0"/>
    <xf numFmtId="0" fontId="26" fillId="0" borderId="29" applyNumberFormat="0" applyFill="0" applyAlignment="0" applyProtection="0"/>
    <xf numFmtId="0" fontId="46" fillId="0" borderId="0">
      <alignment/>
      <protection/>
    </xf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98" borderId="0" applyNumberFormat="0" applyBorder="0" applyAlignment="0" applyProtection="0"/>
    <xf numFmtId="0" fontId="28" fillId="1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5" fillId="0" borderId="0" xfId="452" applyFont="1" applyBorder="1" applyAlignment="1">
      <alignment horizontal="left" vertical="top" wrapText="1"/>
      <protection/>
    </xf>
    <xf numFmtId="22" fontId="5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4" xfId="397" applyNumberFormat="1" applyFont="1" applyFill="1" applyBorder="1" applyAlignment="1">
      <alignment horizontal="center" vertical="center"/>
      <protection/>
    </xf>
    <xf numFmtId="49" fontId="7" fillId="5" borderId="0" xfId="0" applyNumberFormat="1" applyFont="1" applyFill="1" applyBorder="1" applyAlignment="1">
      <alignment horizontal="center"/>
    </xf>
    <xf numFmtId="49" fontId="5" fillId="5" borderId="0" xfId="451" applyNumberFormat="1" applyFont="1" applyFill="1" applyBorder="1" applyAlignment="1">
      <alignment horizontal="center" vertical="center"/>
      <protection/>
    </xf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0" xfId="397" applyNumberFormat="1" applyFont="1" applyFill="1" applyBorder="1" applyAlignment="1">
      <alignment horizontal="left" vertical="center" wrapText="1"/>
      <protection/>
    </xf>
    <xf numFmtId="180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/>
    </xf>
    <xf numFmtId="180" fontId="7" fillId="5" borderId="0" xfId="0" applyNumberFormat="1" applyFont="1" applyFill="1" applyBorder="1" applyAlignment="1">
      <alignment horizontal="center" vertical="center" wrapText="1"/>
    </xf>
    <xf numFmtId="0" fontId="5" fillId="5" borderId="0" xfId="392" applyNumberFormat="1" applyFont="1" applyFill="1" applyBorder="1" applyAlignment="1">
      <alignment horizontal="left" vertical="top" wrapText="1"/>
      <protection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397" applyNumberFormat="1" applyFont="1" applyFill="1" applyBorder="1" applyAlignment="1">
      <alignment horizontal="center" vertical="center"/>
      <protection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center" vertical="center"/>
    </xf>
    <xf numFmtId="0" fontId="7" fillId="5" borderId="0" xfId="397" applyNumberFormat="1" applyFont="1" applyFill="1" applyBorder="1" applyAlignment="1">
      <alignment horizontal="left" vertical="center" wrapText="1"/>
      <protection/>
    </xf>
    <xf numFmtId="0" fontId="7" fillId="5" borderId="0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49" fontId="7" fillId="5" borderId="0" xfId="397" applyNumberFormat="1" applyFont="1" applyFill="1" applyBorder="1" applyAlignment="1">
      <alignment horizontal="center" vertical="center"/>
      <protection/>
    </xf>
    <xf numFmtId="0" fontId="7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80" fontId="7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6" fillId="0" borderId="14" xfId="397" applyNumberFormat="1" applyFont="1" applyFill="1" applyBorder="1" applyAlignment="1">
      <alignment horizontal="center" vertic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4" xfId="394" applyNumberFormat="1" applyFont="1" applyFill="1" applyBorder="1" applyAlignment="1">
      <alignment vertical="top" wrapText="1"/>
      <protection/>
    </xf>
    <xf numFmtId="0" fontId="9" fillId="0" borderId="31" xfId="397" applyNumberFormat="1" applyFont="1" applyFill="1" applyBorder="1" applyAlignment="1">
      <alignment vertical="top" wrapText="1"/>
      <protection/>
    </xf>
    <xf numFmtId="0" fontId="9" fillId="0" borderId="31" xfId="0" applyNumberFormat="1" applyFont="1" applyFill="1" applyBorder="1" applyAlignment="1">
      <alignment vertical="top" wrapText="1"/>
    </xf>
    <xf numFmtId="0" fontId="6" fillId="0" borderId="31" xfId="397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9" fillId="0" borderId="14" xfId="395" applyNumberFormat="1" applyFont="1" applyFill="1" applyBorder="1" applyAlignment="1">
      <alignment vertical="top" wrapText="1" shrinkToFit="1"/>
      <protection/>
    </xf>
    <xf numFmtId="0" fontId="9" fillId="0" borderId="14" xfId="0" applyNumberFormat="1" applyFont="1" applyFill="1" applyBorder="1" applyAlignment="1">
      <alignment vertical="top" wrapText="1"/>
    </xf>
    <xf numFmtId="0" fontId="9" fillId="0" borderId="14" xfId="393" applyNumberFormat="1" applyFont="1" applyFill="1" applyBorder="1" applyAlignment="1">
      <alignment vertical="top" wrapText="1" shrinkToFit="1"/>
      <protection/>
    </xf>
    <xf numFmtId="49" fontId="6" fillId="0" borderId="14" xfId="0" applyNumberFormat="1" applyFont="1" applyFill="1" applyBorder="1" applyAlignment="1">
      <alignment vertical="top"/>
    </xf>
    <xf numFmtId="172" fontId="6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0" fontId="9" fillId="0" borderId="14" xfId="392" applyNumberFormat="1" applyFont="1" applyFill="1" applyBorder="1" applyAlignment="1">
      <alignment vertical="top" wrapText="1"/>
      <protection/>
    </xf>
    <xf numFmtId="49" fontId="9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 shrinkToFit="1"/>
    </xf>
    <xf numFmtId="0" fontId="9" fillId="0" borderId="31" xfId="394" applyNumberFormat="1" applyFont="1" applyFill="1" applyBorder="1" applyAlignment="1">
      <alignment vertical="top" wrapText="1"/>
      <protection/>
    </xf>
    <xf numFmtId="49" fontId="9" fillId="0" borderId="14" xfId="397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1" xfId="397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49" fontId="9" fillId="0" borderId="14" xfId="451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392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6" fillId="0" borderId="14" xfId="451" applyNumberFormat="1" applyFont="1" applyFill="1" applyBorder="1" applyAlignment="1">
      <alignment horizontal="center" vertical="center"/>
      <protection/>
    </xf>
    <xf numFmtId="0" fontId="9" fillId="99" borderId="14" xfId="395" applyNumberFormat="1" applyFont="1" applyFill="1" applyBorder="1" applyAlignment="1">
      <alignment horizontal="left" vertical="top" wrapText="1"/>
      <protection/>
    </xf>
    <xf numFmtId="0" fontId="9" fillId="99" borderId="14" xfId="433" applyNumberFormat="1" applyFont="1" applyFill="1" applyBorder="1" applyAlignment="1">
      <alignment horizontal="left" vertical="center" wrapText="1"/>
      <protection/>
    </xf>
    <xf numFmtId="49" fontId="9" fillId="5" borderId="31" xfId="0" applyNumberFormat="1" applyFont="1" applyFill="1" applyBorder="1" applyAlignment="1">
      <alignment horizontal="center" vertical="center"/>
    </xf>
    <xf numFmtId="0" fontId="9" fillId="5" borderId="31" xfId="0" applyNumberFormat="1" applyFont="1" applyFill="1" applyBorder="1" applyAlignment="1">
      <alignment horizontal="left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49" fontId="9" fillId="5" borderId="14" xfId="397" applyNumberFormat="1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99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5" borderId="14" xfId="0" applyNumberFormat="1" applyFont="1" applyFill="1" applyBorder="1" applyAlignment="1">
      <alignment horizontal="left" vertical="top" wrapText="1"/>
    </xf>
    <xf numFmtId="0" fontId="9" fillId="99" borderId="31" xfId="397" applyNumberFormat="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/>
    </xf>
    <xf numFmtId="0" fontId="76" fillId="0" borderId="14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4" fillId="0" borderId="14" xfId="0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49" fontId="54" fillId="0" borderId="14" xfId="397" applyNumberFormat="1" applyFont="1" applyFill="1" applyBorder="1" applyAlignment="1">
      <alignment horizontal="center" vertical="center"/>
      <protection/>
    </xf>
    <xf numFmtId="172" fontId="54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49" fontId="53" fillId="0" borderId="14" xfId="397" applyNumberFormat="1" applyFont="1" applyFill="1" applyBorder="1" applyAlignment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31" xfId="397" applyNumberFormat="1" applyFont="1" applyFill="1" applyBorder="1" applyAlignment="1">
      <alignment horizontal="center" vertical="center"/>
      <protection/>
    </xf>
    <xf numFmtId="172" fontId="54" fillId="5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Fill="1" applyBorder="1" applyAlignment="1">
      <alignment vertical="top" wrapText="1"/>
    </xf>
    <xf numFmtId="49" fontId="54" fillId="99" borderId="14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 wrapText="1"/>
    </xf>
    <xf numFmtId="2" fontId="54" fillId="0" borderId="14" xfId="0" applyNumberFormat="1" applyFont="1" applyFill="1" applyBorder="1" applyAlignment="1">
      <alignment vertical="top" wrapText="1"/>
    </xf>
    <xf numFmtId="49" fontId="53" fillId="0" borderId="3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4" xfId="397" applyNumberFormat="1" applyFont="1" applyFill="1" applyBorder="1" applyAlignment="1">
      <alignment vertical="center" wrapText="1"/>
      <protection/>
    </xf>
    <xf numFmtId="2" fontId="53" fillId="0" borderId="14" xfId="392" applyNumberFormat="1" applyFont="1" applyFill="1" applyBorder="1" applyAlignment="1">
      <alignment vertical="top" wrapText="1"/>
      <protection/>
    </xf>
    <xf numFmtId="2" fontId="53" fillId="0" borderId="14" xfId="0" applyNumberFormat="1" applyFont="1" applyFill="1" applyBorder="1" applyAlignment="1">
      <alignment vertical="top" wrapText="1" shrinkToFit="1"/>
    </xf>
    <xf numFmtId="2" fontId="53" fillId="0" borderId="14" xfId="0" applyNumberFormat="1" applyFont="1" applyFill="1" applyBorder="1" applyAlignment="1" applyProtection="1">
      <alignment vertical="top" wrapText="1"/>
      <protection locked="0"/>
    </xf>
    <xf numFmtId="2" fontId="53" fillId="0" borderId="14" xfId="394" applyNumberFormat="1" applyFont="1" applyFill="1" applyBorder="1" applyAlignment="1">
      <alignment vertical="top" wrapText="1"/>
      <protection/>
    </xf>
    <xf numFmtId="2" fontId="53" fillId="0" borderId="31" xfId="397" applyNumberFormat="1" applyFont="1" applyFill="1" applyBorder="1" applyAlignment="1">
      <alignment vertical="top" wrapText="1"/>
      <protection/>
    </xf>
    <xf numFmtId="0" fontId="54" fillId="0" borderId="14" xfId="0" applyFont="1" applyBorder="1" applyAlignment="1">
      <alignment horizontal="center"/>
    </xf>
    <xf numFmtId="49" fontId="54" fillId="0" borderId="14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4" fontId="54" fillId="0" borderId="14" xfId="0" applyNumberFormat="1" applyFont="1" applyBorder="1" applyAlignment="1">
      <alignment horizontal="center" vertical="top" wrapText="1"/>
    </xf>
    <xf numFmtId="49" fontId="54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3" fillId="99" borderId="31" xfId="397" applyNumberFormat="1" applyFont="1" applyFill="1" applyBorder="1" applyAlignment="1">
      <alignment horizontal="left" vertical="center" wrapText="1"/>
      <protection/>
    </xf>
    <xf numFmtId="49" fontId="53" fillId="0" borderId="14" xfId="397" applyNumberFormat="1" applyFont="1" applyFill="1" applyBorder="1" applyAlignment="1">
      <alignment horizontal="center" vertical="center" wrapText="1"/>
      <protection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406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/>
    </xf>
    <xf numFmtId="49" fontId="54" fillId="0" borderId="14" xfId="393" applyNumberFormat="1" applyFont="1" applyFill="1" applyBorder="1" applyAlignment="1">
      <alignment horizontal="center" vertical="center" wrapText="1"/>
      <protection/>
    </xf>
    <xf numFmtId="4" fontId="54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172" fontId="53" fillId="0" borderId="14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center"/>
    </xf>
    <xf numFmtId="22" fontId="5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22" fontId="53" fillId="0" borderId="0" xfId="0" applyNumberFormat="1" applyFont="1" applyAlignment="1">
      <alignment horizontal="left"/>
    </xf>
    <xf numFmtId="2" fontId="53" fillId="0" borderId="14" xfId="397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wrapText="1"/>
    </xf>
    <xf numFmtId="172" fontId="53" fillId="0" borderId="32" xfId="0" applyNumberFormat="1" applyFont="1" applyFill="1" applyBorder="1" applyAlignment="1">
      <alignment horizontal="center" vertical="center" wrapText="1"/>
    </xf>
    <xf numFmtId="2" fontId="53" fillId="0" borderId="33" xfId="394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4" fillId="0" borderId="34" xfId="0" applyFont="1" applyFill="1" applyBorder="1" applyAlignment="1">
      <alignment/>
    </xf>
    <xf numFmtId="0" fontId="53" fillId="0" borderId="34" xfId="0" applyFont="1" applyBorder="1" applyAlignment="1">
      <alignment/>
    </xf>
    <xf numFmtId="0" fontId="54" fillId="0" borderId="34" xfId="0" applyFont="1" applyBorder="1" applyAlignment="1">
      <alignment/>
    </xf>
    <xf numFmtId="172" fontId="54" fillId="0" borderId="32" xfId="0" applyNumberFormat="1" applyFont="1" applyFill="1" applyBorder="1" applyAlignment="1">
      <alignment horizontal="center" vertical="center" wrapText="1"/>
    </xf>
    <xf numFmtId="172" fontId="54" fillId="5" borderId="32" xfId="0" applyNumberFormat="1" applyFont="1" applyFill="1" applyBorder="1" applyAlignment="1">
      <alignment horizontal="center" vertical="center" wrapText="1"/>
    </xf>
    <xf numFmtId="172" fontId="53" fillId="5" borderId="32" xfId="0" applyNumberFormat="1" applyFont="1" applyFill="1" applyBorder="1" applyAlignment="1">
      <alignment horizontal="center" vertical="center" wrapText="1"/>
    </xf>
    <xf numFmtId="172" fontId="53" fillId="0" borderId="32" xfId="0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77" fillId="0" borderId="14" xfId="0" applyFont="1" applyBorder="1" applyAlignment="1">
      <alignment vertical="center"/>
    </xf>
    <xf numFmtId="0" fontId="77" fillId="0" borderId="14" xfId="0" applyFont="1" applyBorder="1" applyAlignment="1">
      <alignment horizontal="center" vertical="center" wrapText="1"/>
    </xf>
    <xf numFmtId="0" fontId="53" fillId="100" borderId="14" xfId="0" applyFont="1" applyFill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79" fillId="0" borderId="14" xfId="0" applyFont="1" applyBorder="1" applyAlignment="1">
      <alignment vertical="center"/>
    </xf>
    <xf numFmtId="49" fontId="53" fillId="0" borderId="14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vertical="center"/>
    </xf>
    <xf numFmtId="49" fontId="53" fillId="0" borderId="35" xfId="0" applyNumberFormat="1" applyFont="1" applyBorder="1" applyAlignment="1" applyProtection="1">
      <alignment horizontal="center" vertical="center" wrapText="1"/>
      <protection/>
    </xf>
    <xf numFmtId="49" fontId="53" fillId="0" borderId="36" xfId="0" applyNumberFormat="1" applyFont="1" applyBorder="1" applyAlignment="1" applyProtection="1">
      <alignment horizontal="left" vertical="center" wrapText="1"/>
      <protection/>
    </xf>
    <xf numFmtId="172" fontId="54" fillId="0" borderId="14" xfId="0" applyNumberFormat="1" applyFont="1" applyBorder="1" applyAlignment="1">
      <alignment/>
    </xf>
    <xf numFmtId="2" fontId="54" fillId="0" borderId="33" xfId="0" applyNumberFormat="1" applyFont="1" applyFill="1" applyBorder="1" applyAlignment="1">
      <alignment vertical="top" wrapText="1"/>
    </xf>
    <xf numFmtId="4" fontId="54" fillId="0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Fill="1" applyBorder="1" applyAlignment="1">
      <alignment/>
    </xf>
    <xf numFmtId="49" fontId="53" fillId="0" borderId="14" xfId="0" applyNumberFormat="1" applyFont="1" applyBorder="1" applyAlignment="1" applyProtection="1">
      <alignment horizontal="center" vertical="center" wrapText="1"/>
      <protection/>
    </xf>
    <xf numFmtId="49" fontId="53" fillId="0" borderId="14" xfId="0" applyNumberFormat="1" applyFont="1" applyBorder="1" applyAlignment="1" applyProtection="1">
      <alignment horizontal="left" vertical="center" wrapText="1"/>
      <protection/>
    </xf>
    <xf numFmtId="173" fontId="53" fillId="0" borderId="14" xfId="0" applyNumberFormat="1" applyFont="1" applyBorder="1" applyAlignment="1" applyProtection="1">
      <alignment horizontal="left" vertical="center" wrapText="1"/>
      <protection/>
    </xf>
    <xf numFmtId="0" fontId="53" fillId="99" borderId="14" xfId="397" applyNumberFormat="1" applyFont="1" applyFill="1" applyBorder="1" applyAlignment="1">
      <alignment horizontal="left" vertical="center" wrapText="1"/>
      <protection/>
    </xf>
    <xf numFmtId="4" fontId="53" fillId="0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</cellXfs>
  <cellStyles count="4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— акцент2" xfId="24"/>
    <cellStyle name="20% - Акцент2 2" xfId="25"/>
    <cellStyle name="20% - Акцент2 3" xfId="26"/>
    <cellStyle name="20% — акцент3" xfId="27"/>
    <cellStyle name="20% - Акцент3 2" xfId="28"/>
    <cellStyle name="20% - Акцент3 3" xfId="29"/>
    <cellStyle name="20% — акцент4" xfId="30"/>
    <cellStyle name="20% - Акцент4 2" xfId="31"/>
    <cellStyle name="20% - Акцент4 3" xfId="32"/>
    <cellStyle name="20% — акцент5" xfId="33"/>
    <cellStyle name="20% - Акцент5 2" xfId="34"/>
    <cellStyle name="20% - Акцент5 3" xfId="35"/>
    <cellStyle name="20% —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3" xfId="47"/>
    <cellStyle name="40% — акцент2" xfId="48"/>
    <cellStyle name="40% - Акцент2 2" xfId="49"/>
    <cellStyle name="40% - Акцент2 3" xfId="50"/>
    <cellStyle name="40% — акцент3" xfId="51"/>
    <cellStyle name="40% - Акцент3 2" xfId="52"/>
    <cellStyle name="40% - Акцент3 3" xfId="53"/>
    <cellStyle name="40% — акцент4" xfId="54"/>
    <cellStyle name="40% - Акцент4 2" xfId="55"/>
    <cellStyle name="40% - Акцент4 3" xfId="56"/>
    <cellStyle name="40% — акцент5" xfId="57"/>
    <cellStyle name="40% - Акцент5 2" xfId="58"/>
    <cellStyle name="40% - Акцент5 3" xfId="59"/>
    <cellStyle name="40% —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3" xfId="393"/>
    <cellStyle name="Обычный 14" xfId="394"/>
    <cellStyle name="Обычный 15" xfId="395"/>
    <cellStyle name="Обычный 18" xfId="396"/>
    <cellStyle name="Обычный 2" xfId="397"/>
    <cellStyle name="Обычный 2 2" xfId="398"/>
    <cellStyle name="Обычный 2 2 2" xfId="399"/>
    <cellStyle name="Обычный 2 2 3" xfId="400"/>
    <cellStyle name="Обычный 2 2 3 2" xfId="401"/>
    <cellStyle name="Обычный 2 2 3 3" xfId="402"/>
    <cellStyle name="Обычный 2 2 3 4" xfId="403"/>
    <cellStyle name="Обычный 2 2 4" xfId="404"/>
    <cellStyle name="Обычный 2 2 5" xfId="405"/>
    <cellStyle name="Обычный 2 3" xfId="406"/>
    <cellStyle name="Обычный 2 3 2" xfId="407"/>
    <cellStyle name="Обычный 2 3 2 2" xfId="408"/>
    <cellStyle name="Обычный 2 3 2 3" xfId="409"/>
    <cellStyle name="Обычный 2 3 3" xfId="410"/>
    <cellStyle name="Обычный 2 3 4" xfId="411"/>
    <cellStyle name="Обычный 2 3 5" xfId="412"/>
    <cellStyle name="Обычный 2 3 6" xfId="413"/>
    <cellStyle name="Обычный 2 4" xfId="414"/>
    <cellStyle name="Обычный 2 4 2" xfId="415"/>
    <cellStyle name="Обычный 2 4 3" xfId="416"/>
    <cellStyle name="Обычный 2 4 4" xfId="417"/>
    <cellStyle name="Обычный 2 5" xfId="418"/>
    <cellStyle name="Обычный 2 5 2" xfId="419"/>
    <cellStyle name="Обычный 2 5 3" xfId="420"/>
    <cellStyle name="Обычный 2 5 4" xfId="421"/>
    <cellStyle name="Обычный 2 6" xfId="422"/>
    <cellStyle name="Обычный 2 7" xfId="423"/>
    <cellStyle name="Обычный 2 8" xfId="424"/>
    <cellStyle name="Обычный 2 9" xfId="425"/>
    <cellStyle name="Обычный 3" xfId="426"/>
    <cellStyle name="Обычный 3 2" xfId="427"/>
    <cellStyle name="Обычный 4" xfId="428"/>
    <cellStyle name="Обычный 4 2" xfId="429"/>
    <cellStyle name="Обычный 5" xfId="430"/>
    <cellStyle name="Обычный 5 2" xfId="431"/>
    <cellStyle name="Обычный 5 3" xfId="432"/>
    <cellStyle name="Обычный 6" xfId="433"/>
    <cellStyle name="Обычный 7" xfId="434"/>
    <cellStyle name="Обычный 7 2" xfId="435"/>
    <cellStyle name="Обычный 7 2 2" xfId="436"/>
    <cellStyle name="Обычный 7 2 2 2" xfId="437"/>
    <cellStyle name="Обычный 7 2 3" xfId="438"/>
    <cellStyle name="Обычный 7 2 3 2" xfId="439"/>
    <cellStyle name="Обычный 7 2 4" xfId="440"/>
    <cellStyle name="Обычный 7 2 5" xfId="441"/>
    <cellStyle name="Обычный 7 2 6" xfId="442"/>
    <cellStyle name="Обычный 7 2 7" xfId="443"/>
    <cellStyle name="Обычный 7 3" xfId="444"/>
    <cellStyle name="Обычный 8" xfId="445"/>
    <cellStyle name="Обычный 8 2" xfId="446"/>
    <cellStyle name="Обычный 9" xfId="447"/>
    <cellStyle name="Обычный 9 2" xfId="448"/>
    <cellStyle name="Обычный 9 3" xfId="449"/>
    <cellStyle name="Обычный 9 4" xfId="450"/>
    <cellStyle name="Обычный_Книга2" xfId="451"/>
    <cellStyle name="Обычный_Прил" xfId="452"/>
    <cellStyle name="Followed Hyperlink" xfId="453"/>
    <cellStyle name="Плохой" xfId="454"/>
    <cellStyle name="Плохой 2" xfId="455"/>
    <cellStyle name="Пояснение" xfId="456"/>
    <cellStyle name="Пояснение 2" xfId="457"/>
    <cellStyle name="Примечание" xfId="458"/>
    <cellStyle name="Примечание 2" xfId="459"/>
    <cellStyle name="Примечание 2 2" xfId="460"/>
    <cellStyle name="Примечание 3" xfId="461"/>
    <cellStyle name="Примечание 3 2" xfId="462"/>
    <cellStyle name="Percent" xfId="463"/>
    <cellStyle name="Процентный 2" xfId="464"/>
    <cellStyle name="Процентный 2 2" xfId="465"/>
    <cellStyle name="Процентный 3" xfId="466"/>
    <cellStyle name="Процентный 3 2" xfId="467"/>
    <cellStyle name="Процентный 3 3" xfId="468"/>
    <cellStyle name="Процентный 4" xfId="469"/>
    <cellStyle name="Процентный 5" xfId="470"/>
    <cellStyle name="Процентный 6" xfId="471"/>
    <cellStyle name="Связанная ячейка" xfId="472"/>
    <cellStyle name="Связанная ячейка 2" xfId="473"/>
    <cellStyle name="Стиль 1" xfId="474"/>
    <cellStyle name="Текст предупреждения" xfId="475"/>
    <cellStyle name="Текст предупреждения 2" xfId="476"/>
    <cellStyle name="Comma" xfId="477"/>
    <cellStyle name="Comma [0]" xfId="478"/>
    <cellStyle name="Финансовый 2" xfId="479"/>
    <cellStyle name="Финансовый 2 2" xfId="480"/>
    <cellStyle name="Финансовый 2 3" xfId="481"/>
    <cellStyle name="Финансовый 3" xfId="482"/>
    <cellStyle name="Финансовый 4" xfId="483"/>
    <cellStyle name="Финансовый 5" xfId="484"/>
    <cellStyle name="Хороший" xfId="485"/>
    <cellStyle name="Хороший 2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view="pageBreakPreview" zoomScale="60" zoomScalePageLayoutView="0" workbookViewId="0" topLeftCell="A1">
      <selection activeCell="D3" sqref="D3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20.125" style="1" customWidth="1"/>
    <col min="5" max="5" width="10.25390625" style="1" hidden="1" customWidth="1"/>
    <col min="6" max="6" width="16.125" style="1" customWidth="1"/>
    <col min="7" max="16384" width="9.125" style="1" customWidth="1"/>
  </cols>
  <sheetData>
    <row r="1" ht="12.75">
      <c r="D1" s="1" t="s">
        <v>147</v>
      </c>
    </row>
    <row r="2" ht="12.75">
      <c r="D2" s="1" t="s">
        <v>169</v>
      </c>
    </row>
    <row r="3" spans="1:4" ht="12.75" customHeight="1">
      <c r="A3" s="3"/>
      <c r="B3" s="3"/>
      <c r="C3" s="3"/>
      <c r="D3" s="15" t="s">
        <v>176</v>
      </c>
    </row>
    <row r="4" spans="1:6" ht="81" customHeight="1">
      <c r="A4" s="222" t="s">
        <v>166</v>
      </c>
      <c r="B4" s="222"/>
      <c r="C4" s="222"/>
      <c r="D4" s="222"/>
      <c r="E4" s="222"/>
      <c r="F4" s="222"/>
    </row>
    <row r="5" spans="1:5" ht="12.75" customHeight="1">
      <c r="A5" s="8"/>
      <c r="B5" s="8"/>
      <c r="C5" s="8"/>
      <c r="D5" s="8"/>
      <c r="E5" s="9"/>
    </row>
    <row r="6" spans="1:6" ht="12.75" customHeight="1">
      <c r="A6" s="4" t="s">
        <v>1</v>
      </c>
      <c r="B6" s="4" t="s">
        <v>2</v>
      </c>
      <c r="C6" s="4" t="s">
        <v>3</v>
      </c>
      <c r="D6" s="105">
        <v>2019</v>
      </c>
      <c r="F6" s="105">
        <v>2020</v>
      </c>
    </row>
    <row r="7" spans="1:8" ht="12.75" customHeight="1">
      <c r="A7" s="4" t="s">
        <v>54</v>
      </c>
      <c r="B7" s="4" t="s">
        <v>4</v>
      </c>
      <c r="C7" s="4" t="s">
        <v>5</v>
      </c>
      <c r="D7" s="4" t="s">
        <v>6</v>
      </c>
      <c r="E7" s="106"/>
      <c r="F7" s="111">
        <v>5</v>
      </c>
      <c r="G7" s="6"/>
      <c r="H7" s="6"/>
    </row>
    <row r="8" spans="1:8" ht="54" customHeight="1">
      <c r="A8" s="89" t="s">
        <v>115</v>
      </c>
      <c r="B8" s="59"/>
      <c r="C8" s="66" t="s">
        <v>82</v>
      </c>
      <c r="D8" s="73" t="e">
        <f>D9</f>
        <v>#REF!</v>
      </c>
      <c r="E8" s="106"/>
      <c r="F8" s="73" t="e">
        <f>F9</f>
        <v>#REF!</v>
      </c>
      <c r="G8" s="6"/>
      <c r="H8" s="6"/>
    </row>
    <row r="9" spans="1:8" ht="45.75" customHeight="1">
      <c r="A9" s="83" t="s">
        <v>161</v>
      </c>
      <c r="B9" s="59"/>
      <c r="C9" s="88" t="s">
        <v>94</v>
      </c>
      <c r="D9" s="54" t="e">
        <f>D10</f>
        <v>#REF!</v>
      </c>
      <c r="E9" s="106"/>
      <c r="F9" s="54" t="e">
        <f>F10</f>
        <v>#REF!</v>
      </c>
      <c r="G9" s="6"/>
      <c r="H9" s="6"/>
    </row>
    <row r="10" spans="1:8" ht="48.75" customHeight="1">
      <c r="A10" s="59" t="s">
        <v>116</v>
      </c>
      <c r="B10" s="59"/>
      <c r="C10" s="75" t="s">
        <v>72</v>
      </c>
      <c r="D10" s="54" t="e">
        <f>D11</f>
        <v>#REF!</v>
      </c>
      <c r="E10" s="106"/>
      <c r="F10" s="54" t="e">
        <f>F11</f>
        <v>#REF!</v>
      </c>
      <c r="G10" s="6"/>
      <c r="H10" s="6"/>
    </row>
    <row r="11" spans="1:8" ht="33.75" customHeight="1">
      <c r="A11" s="59" t="s">
        <v>117</v>
      </c>
      <c r="B11" s="82"/>
      <c r="C11" s="75" t="s">
        <v>71</v>
      </c>
      <c r="D11" s="54" t="e">
        <f>D12</f>
        <v>#REF!</v>
      </c>
      <c r="E11" s="106"/>
      <c r="F11" s="54" t="e">
        <f>F12</f>
        <v>#REF!</v>
      </c>
      <c r="G11" s="6"/>
      <c r="H11" s="6"/>
    </row>
    <row r="12" spans="1:8" ht="34.5" customHeight="1">
      <c r="A12" s="59"/>
      <c r="B12" s="79" t="s">
        <v>11</v>
      </c>
      <c r="C12" s="63" t="s">
        <v>70</v>
      </c>
      <c r="D12" s="54" t="e">
        <f>#REF!</f>
        <v>#REF!</v>
      </c>
      <c r="E12" s="106"/>
      <c r="F12" s="54" t="e">
        <f>#REF!</f>
        <v>#REF!</v>
      </c>
      <c r="G12" s="6"/>
      <c r="H12" s="6"/>
    </row>
    <row r="13" spans="1:8" ht="35.25" customHeight="1">
      <c r="A13" s="57" t="s">
        <v>125</v>
      </c>
      <c r="B13" s="58"/>
      <c r="C13" s="68" t="s">
        <v>88</v>
      </c>
      <c r="D13" s="73" t="e">
        <f>D14</f>
        <v>#REF!</v>
      </c>
      <c r="E13" s="106"/>
      <c r="F13" s="73" t="e">
        <f>F14</f>
        <v>#REF!</v>
      </c>
      <c r="G13" s="6"/>
      <c r="H13" s="6"/>
    </row>
    <row r="14" spans="1:8" ht="35.25" customHeight="1">
      <c r="A14" s="59" t="s">
        <v>126</v>
      </c>
      <c r="B14" s="82"/>
      <c r="C14" s="62" t="s">
        <v>95</v>
      </c>
      <c r="D14" s="54" t="e">
        <f>D15</f>
        <v>#REF!</v>
      </c>
      <c r="E14" s="106"/>
      <c r="F14" s="54" t="e">
        <f>F15</f>
        <v>#REF!</v>
      </c>
      <c r="G14" s="6"/>
      <c r="H14" s="6"/>
    </row>
    <row r="15" spans="1:8" ht="47.25" customHeight="1">
      <c r="A15" s="59" t="s">
        <v>127</v>
      </c>
      <c r="B15" s="58"/>
      <c r="C15" s="62" t="s">
        <v>96</v>
      </c>
      <c r="D15" s="54" t="e">
        <f>D16+D18+D20+D22+D24+D26+D28</f>
        <v>#REF!</v>
      </c>
      <c r="E15" s="106"/>
      <c r="F15" s="54" t="e">
        <f>F16+F18+F20+F22+F24+F26+F28</f>
        <v>#REF!</v>
      </c>
      <c r="G15" s="6"/>
      <c r="H15" s="6"/>
    </row>
    <row r="16" spans="1:8" ht="23.25" customHeight="1">
      <c r="A16" s="59" t="s">
        <v>128</v>
      </c>
      <c r="B16" s="84"/>
      <c r="C16" s="62" t="s">
        <v>47</v>
      </c>
      <c r="D16" s="54" t="e">
        <f>D17</f>
        <v>#REF!</v>
      </c>
      <c r="E16" s="106"/>
      <c r="F16" s="54" t="e">
        <f>F17</f>
        <v>#REF!</v>
      </c>
      <c r="G16" s="6"/>
      <c r="H16" s="6"/>
    </row>
    <row r="17" spans="1:8" ht="34.5" customHeight="1">
      <c r="A17" s="59"/>
      <c r="B17" s="79" t="s">
        <v>11</v>
      </c>
      <c r="C17" s="63" t="s">
        <v>70</v>
      </c>
      <c r="D17" s="54" t="e">
        <f>#REF!</f>
        <v>#REF!</v>
      </c>
      <c r="E17" s="106"/>
      <c r="F17" s="54" t="e">
        <f>#REF!</f>
        <v>#REF!</v>
      </c>
      <c r="G17" s="6"/>
      <c r="H17" s="6"/>
    </row>
    <row r="18" spans="1:8" ht="21.75" customHeight="1">
      <c r="A18" s="59" t="s">
        <v>157</v>
      </c>
      <c r="B18" s="79"/>
      <c r="C18" s="64" t="s">
        <v>148</v>
      </c>
      <c r="D18" s="54" t="e">
        <f>D19</f>
        <v>#REF!</v>
      </c>
      <c r="E18" s="106"/>
      <c r="F18" s="54" t="e">
        <f>F19</f>
        <v>#REF!</v>
      </c>
      <c r="G18" s="6"/>
      <c r="H18" s="6"/>
    </row>
    <row r="19" spans="1:8" ht="36.75" customHeight="1">
      <c r="A19" s="59"/>
      <c r="B19" s="79" t="s">
        <v>11</v>
      </c>
      <c r="C19" s="63" t="s">
        <v>70</v>
      </c>
      <c r="D19" s="54" t="e">
        <f>#REF!</f>
        <v>#REF!</v>
      </c>
      <c r="E19" s="106"/>
      <c r="F19" s="54" t="e">
        <f>#REF!</f>
        <v>#REF!</v>
      </c>
      <c r="G19" s="6"/>
      <c r="H19" s="6"/>
    </row>
    <row r="20" spans="1:8" ht="18" customHeight="1">
      <c r="A20" s="59" t="s">
        <v>129</v>
      </c>
      <c r="B20" s="79"/>
      <c r="C20" s="64" t="s">
        <v>59</v>
      </c>
      <c r="D20" s="54" t="e">
        <f>D21</f>
        <v>#REF!</v>
      </c>
      <c r="E20" s="106"/>
      <c r="F20" s="54" t="e">
        <f>F21</f>
        <v>#REF!</v>
      </c>
      <c r="G20" s="6"/>
      <c r="H20" s="6"/>
    </row>
    <row r="21" spans="1:8" ht="34.5" customHeight="1">
      <c r="A21" s="59"/>
      <c r="B21" s="79" t="s">
        <v>11</v>
      </c>
      <c r="C21" s="63" t="s">
        <v>70</v>
      </c>
      <c r="D21" s="54" t="e">
        <f>#REF!</f>
        <v>#REF!</v>
      </c>
      <c r="E21" s="106"/>
      <c r="F21" s="108" t="e">
        <f>#REF!</f>
        <v>#REF!</v>
      </c>
      <c r="G21" s="6"/>
      <c r="H21" s="6"/>
    </row>
    <row r="22" spans="1:8" ht="27" customHeight="1">
      <c r="A22" s="59" t="s">
        <v>130</v>
      </c>
      <c r="B22" s="79"/>
      <c r="C22" s="64" t="s">
        <v>60</v>
      </c>
      <c r="D22" s="54" t="e">
        <f>D23</f>
        <v>#REF!</v>
      </c>
      <c r="E22" s="106"/>
      <c r="F22" s="110" t="e">
        <f>F23</f>
        <v>#REF!</v>
      </c>
      <c r="G22" s="6"/>
      <c r="H22" s="6"/>
    </row>
    <row r="23" spans="1:8" ht="36" customHeight="1">
      <c r="A23" s="59"/>
      <c r="B23" s="79" t="s">
        <v>11</v>
      </c>
      <c r="C23" s="63" t="s">
        <v>70</v>
      </c>
      <c r="D23" s="54" t="e">
        <f>#REF!</f>
        <v>#REF!</v>
      </c>
      <c r="E23" s="106"/>
      <c r="F23" s="108" t="e">
        <f>#REF!</f>
        <v>#REF!</v>
      </c>
      <c r="G23" s="6"/>
      <c r="H23" s="6"/>
    </row>
    <row r="24" spans="1:8" ht="27" customHeight="1">
      <c r="A24" s="59" t="s">
        <v>131</v>
      </c>
      <c r="B24" s="79"/>
      <c r="C24" s="64" t="s">
        <v>61</v>
      </c>
      <c r="D24" s="54">
        <f>D25</f>
        <v>4056</v>
      </c>
      <c r="E24" s="106"/>
      <c r="F24" s="54" t="e">
        <f>F25</f>
        <v>#REF!</v>
      </c>
      <c r="G24" s="6"/>
      <c r="H24" s="6"/>
    </row>
    <row r="25" spans="1:8" ht="38.25" customHeight="1">
      <c r="A25" s="59"/>
      <c r="B25" s="79" t="s">
        <v>11</v>
      </c>
      <c r="C25" s="63" t="s">
        <v>70</v>
      </c>
      <c r="D25" s="54">
        <f>'прил.4'!F122</f>
        <v>4056</v>
      </c>
      <c r="E25" s="106"/>
      <c r="F25" s="108" t="e">
        <f>#REF!</f>
        <v>#REF!</v>
      </c>
      <c r="G25" s="6"/>
      <c r="H25" s="6"/>
    </row>
    <row r="26" spans="1:8" ht="21" customHeight="1">
      <c r="A26" s="59" t="s">
        <v>132</v>
      </c>
      <c r="B26" s="79"/>
      <c r="C26" s="64" t="s">
        <v>62</v>
      </c>
      <c r="D26" s="54" t="e">
        <f>D27</f>
        <v>#REF!</v>
      </c>
      <c r="E26" s="106"/>
      <c r="F26" s="108" t="e">
        <f>F27</f>
        <v>#REF!</v>
      </c>
      <c r="G26" s="6"/>
      <c r="H26" s="6"/>
    </row>
    <row r="27" spans="1:8" ht="34.5" customHeight="1">
      <c r="A27" s="59"/>
      <c r="B27" s="79" t="s">
        <v>11</v>
      </c>
      <c r="C27" s="63" t="s">
        <v>70</v>
      </c>
      <c r="D27" s="54" t="e">
        <f>#REF!</f>
        <v>#REF!</v>
      </c>
      <c r="E27" s="106"/>
      <c r="F27" s="108" t="e">
        <f>#REF!</f>
        <v>#REF!</v>
      </c>
      <c r="G27" s="6"/>
      <c r="H27" s="6"/>
    </row>
    <row r="28" spans="1:8" ht="24.75" customHeight="1">
      <c r="A28" s="59" t="s">
        <v>133</v>
      </c>
      <c r="B28" s="79"/>
      <c r="C28" s="64" t="s">
        <v>68</v>
      </c>
      <c r="D28" s="54" t="e">
        <f>D29</f>
        <v>#REF!</v>
      </c>
      <c r="E28" s="106"/>
      <c r="F28" s="108" t="e">
        <f>F29</f>
        <v>#REF!</v>
      </c>
      <c r="G28" s="6"/>
      <c r="H28" s="6"/>
    </row>
    <row r="29" spans="1:8" ht="39.75" customHeight="1">
      <c r="A29" s="59"/>
      <c r="B29" s="79" t="s">
        <v>11</v>
      </c>
      <c r="C29" s="63" t="s">
        <v>70</v>
      </c>
      <c r="D29" s="54" t="e">
        <f>#REF!</f>
        <v>#REF!</v>
      </c>
      <c r="E29" s="106"/>
      <c r="F29" s="108" t="e">
        <f>#REF!</f>
        <v>#REF!</v>
      </c>
      <c r="G29" s="6"/>
      <c r="H29" s="6"/>
    </row>
    <row r="30" spans="1:8" ht="38.25" customHeight="1">
      <c r="A30" s="57" t="s">
        <v>134</v>
      </c>
      <c r="B30" s="57"/>
      <c r="C30" s="68" t="s">
        <v>102</v>
      </c>
      <c r="D30" s="73" t="e">
        <f>D32+D36</f>
        <v>#REF!</v>
      </c>
      <c r="E30" s="106"/>
      <c r="F30" s="73" t="e">
        <f>F32+F36</f>
        <v>#REF!</v>
      </c>
      <c r="G30" s="6"/>
      <c r="H30" s="6"/>
    </row>
    <row r="31" spans="1:8" ht="38.25" customHeight="1">
      <c r="A31" s="59" t="s">
        <v>135</v>
      </c>
      <c r="B31" s="59"/>
      <c r="C31" s="62" t="s">
        <v>97</v>
      </c>
      <c r="D31" s="54" t="e">
        <f>D32</f>
        <v>#REF!</v>
      </c>
      <c r="E31" s="106"/>
      <c r="F31" s="54" t="e">
        <f>F32</f>
        <v>#REF!</v>
      </c>
      <c r="G31" s="6"/>
      <c r="H31" s="6"/>
    </row>
    <row r="32" spans="1:8" ht="36" customHeight="1">
      <c r="A32" s="59" t="s">
        <v>136</v>
      </c>
      <c r="B32" s="59"/>
      <c r="C32" s="90" t="s">
        <v>91</v>
      </c>
      <c r="D32" s="54" t="e">
        <f>D33</f>
        <v>#REF!</v>
      </c>
      <c r="E32" s="106"/>
      <c r="F32" s="54" t="e">
        <f>F33</f>
        <v>#REF!</v>
      </c>
      <c r="G32" s="6"/>
      <c r="H32" s="6"/>
    </row>
    <row r="33" spans="1:8" ht="29.25" customHeight="1">
      <c r="A33" s="59" t="s">
        <v>137</v>
      </c>
      <c r="B33" s="59"/>
      <c r="C33" s="91" t="s">
        <v>92</v>
      </c>
      <c r="D33" s="54" t="e">
        <f>D34</f>
        <v>#REF!</v>
      </c>
      <c r="E33" s="106"/>
      <c r="F33" s="54" t="e">
        <f>F34</f>
        <v>#REF!</v>
      </c>
      <c r="G33" s="6"/>
      <c r="H33" s="6"/>
    </row>
    <row r="34" spans="1:8" ht="37.5" customHeight="1">
      <c r="A34" s="59"/>
      <c r="B34" s="59" t="s">
        <v>11</v>
      </c>
      <c r="C34" s="63" t="s">
        <v>70</v>
      </c>
      <c r="D34" s="54" t="e">
        <f>#REF!</f>
        <v>#REF!</v>
      </c>
      <c r="E34" s="106"/>
      <c r="F34" s="108" t="e">
        <f>#REF!</f>
        <v>#REF!</v>
      </c>
      <c r="G34" s="6"/>
      <c r="H34" s="6"/>
    </row>
    <row r="35" spans="1:8" ht="21.75" customHeight="1">
      <c r="A35" s="59" t="s">
        <v>138</v>
      </c>
      <c r="B35" s="59"/>
      <c r="C35" s="88" t="s">
        <v>93</v>
      </c>
      <c r="D35" s="54">
        <f>D36</f>
        <v>3059.2</v>
      </c>
      <c r="E35" s="106"/>
      <c r="F35" s="54" t="e">
        <f>F36</f>
        <v>#REF!</v>
      </c>
      <c r="G35" s="6"/>
      <c r="H35" s="6"/>
    </row>
    <row r="36" spans="1:8" ht="48" customHeight="1">
      <c r="A36" s="59" t="s">
        <v>170</v>
      </c>
      <c r="B36" s="59"/>
      <c r="C36" s="62" t="s">
        <v>73</v>
      </c>
      <c r="D36" s="54">
        <f>D37+D41</f>
        <v>3059.2</v>
      </c>
      <c r="E36" s="106"/>
      <c r="F36" s="54" t="e">
        <f>F37+F41</f>
        <v>#REF!</v>
      </c>
      <c r="G36" s="6"/>
      <c r="H36" s="6"/>
    </row>
    <row r="37" spans="1:8" ht="25.5" customHeight="1">
      <c r="A37" s="59" t="s">
        <v>171</v>
      </c>
      <c r="B37" s="59"/>
      <c r="C37" s="62" t="s">
        <v>48</v>
      </c>
      <c r="D37" s="54">
        <f>D38+D39+D40</f>
        <v>1709.6</v>
      </c>
      <c r="E37" s="106"/>
      <c r="F37" s="54" t="e">
        <f>F38+F39+F40</f>
        <v>#REF!</v>
      </c>
      <c r="G37" s="6"/>
      <c r="H37" s="6"/>
    </row>
    <row r="38" spans="1:8" ht="78" customHeight="1">
      <c r="A38" s="59"/>
      <c r="B38" s="59" t="s">
        <v>10</v>
      </c>
      <c r="C38" s="77" t="s">
        <v>85</v>
      </c>
      <c r="D38" s="54">
        <f>'прил.4'!F137</f>
        <v>794.8</v>
      </c>
      <c r="E38" s="106"/>
      <c r="F38" s="108" t="e">
        <f>#REF!</f>
        <v>#REF!</v>
      </c>
      <c r="G38" s="6"/>
      <c r="H38" s="6"/>
    </row>
    <row r="39" spans="1:8" ht="34.5" customHeight="1">
      <c r="A39" s="59"/>
      <c r="B39" s="79" t="s">
        <v>11</v>
      </c>
      <c r="C39" s="63" t="s">
        <v>70</v>
      </c>
      <c r="D39" s="54">
        <f>'прил.4'!F138</f>
        <v>794.8</v>
      </c>
      <c r="E39" s="106"/>
      <c r="F39" s="108" t="e">
        <f>#REF!</f>
        <v>#REF!</v>
      </c>
      <c r="G39" s="6"/>
      <c r="H39" s="6"/>
    </row>
    <row r="40" spans="1:8" ht="24.75" customHeight="1">
      <c r="A40" s="59"/>
      <c r="B40" s="59" t="s">
        <v>12</v>
      </c>
      <c r="C40" s="62" t="s">
        <v>13</v>
      </c>
      <c r="D40" s="54">
        <f>'прил.4'!F139</f>
        <v>120</v>
      </c>
      <c r="E40" s="106"/>
      <c r="F40" s="108" t="e">
        <f>#REF!</f>
        <v>#REF!</v>
      </c>
      <c r="G40" s="6"/>
      <c r="H40" s="6"/>
    </row>
    <row r="41" spans="1:8" ht="36.75" customHeight="1">
      <c r="A41" s="59" t="s">
        <v>172</v>
      </c>
      <c r="B41" s="59"/>
      <c r="C41" s="76" t="s">
        <v>49</v>
      </c>
      <c r="D41" s="54">
        <f>D42+D43</f>
        <v>1349.6</v>
      </c>
      <c r="E41" s="106"/>
      <c r="F41" s="54" t="e">
        <f>F42+F43</f>
        <v>#REF!</v>
      </c>
      <c r="G41" s="6"/>
      <c r="H41" s="6"/>
    </row>
    <row r="42" spans="1:8" ht="80.25" customHeight="1">
      <c r="A42" s="59"/>
      <c r="B42" s="59" t="s">
        <v>10</v>
      </c>
      <c r="C42" s="77" t="s">
        <v>85</v>
      </c>
      <c r="D42" s="54">
        <f>'прил.4'!F141</f>
        <v>674.8</v>
      </c>
      <c r="E42" s="106"/>
      <c r="F42" s="108" t="e">
        <f>#REF!</f>
        <v>#REF!</v>
      </c>
      <c r="G42" s="6"/>
      <c r="H42" s="6"/>
    </row>
    <row r="43" spans="1:8" ht="36" customHeight="1">
      <c r="A43" s="59"/>
      <c r="B43" s="79" t="s">
        <v>11</v>
      </c>
      <c r="C43" s="63" t="s">
        <v>70</v>
      </c>
      <c r="D43" s="54">
        <f>'прил.4'!F142</f>
        <v>674.8</v>
      </c>
      <c r="E43" s="106"/>
      <c r="F43" s="108" t="e">
        <f>#REF!</f>
        <v>#REF!</v>
      </c>
      <c r="G43" s="6"/>
      <c r="H43" s="6"/>
    </row>
    <row r="44" spans="1:8" ht="48" customHeight="1">
      <c r="A44" s="89" t="s">
        <v>111</v>
      </c>
      <c r="B44" s="57"/>
      <c r="C44" s="87" t="s">
        <v>74</v>
      </c>
      <c r="D44" s="73" t="e">
        <f>D45+D49+D54</f>
        <v>#REF!</v>
      </c>
      <c r="E44" s="106"/>
      <c r="F44" s="73" t="e">
        <f>F45+F49+F54</f>
        <v>#REF!</v>
      </c>
      <c r="G44" s="6"/>
      <c r="H44" s="6"/>
    </row>
    <row r="45" spans="1:8" ht="47.25" customHeight="1">
      <c r="A45" s="83" t="s">
        <v>112</v>
      </c>
      <c r="B45" s="59"/>
      <c r="C45" s="62" t="s">
        <v>159</v>
      </c>
      <c r="D45" s="54" t="e">
        <f>D46</f>
        <v>#REF!</v>
      </c>
      <c r="E45" s="106"/>
      <c r="F45" s="54" t="e">
        <f>F46</f>
        <v>#REF!</v>
      </c>
      <c r="G45" s="6"/>
      <c r="H45" s="6"/>
    </row>
    <row r="46" spans="1:8" ht="30" customHeight="1">
      <c r="A46" s="83" t="s">
        <v>113</v>
      </c>
      <c r="B46" s="59"/>
      <c r="C46" s="62" t="s">
        <v>75</v>
      </c>
      <c r="D46" s="54" t="e">
        <f>D47</f>
        <v>#REF!</v>
      </c>
      <c r="E46" s="106"/>
      <c r="F46" s="54" t="e">
        <f>F47</f>
        <v>#REF!</v>
      </c>
      <c r="G46" s="6"/>
      <c r="H46" s="6"/>
    </row>
    <row r="47" spans="1:8" ht="19.5" customHeight="1">
      <c r="A47" s="83" t="s">
        <v>114</v>
      </c>
      <c r="B47" s="59"/>
      <c r="C47" s="62" t="s">
        <v>56</v>
      </c>
      <c r="D47" s="54" t="e">
        <f>D48</f>
        <v>#REF!</v>
      </c>
      <c r="E47" s="106"/>
      <c r="F47" s="54" t="e">
        <f>F48</f>
        <v>#REF!</v>
      </c>
      <c r="G47" s="6"/>
      <c r="H47" s="6"/>
    </row>
    <row r="48" spans="1:8" ht="33" customHeight="1">
      <c r="A48" s="83"/>
      <c r="B48" s="59" t="s">
        <v>11</v>
      </c>
      <c r="C48" s="63" t="s">
        <v>70</v>
      </c>
      <c r="D48" s="54" t="e">
        <f>#REF!</f>
        <v>#REF!</v>
      </c>
      <c r="E48" s="106"/>
      <c r="F48" s="108" t="e">
        <f>#REF!</f>
        <v>#REF!</v>
      </c>
      <c r="G48" s="6"/>
      <c r="H48" s="6"/>
    </row>
    <row r="49" spans="1:8" ht="35.25" customHeight="1" hidden="1">
      <c r="A49" s="83" t="s">
        <v>76</v>
      </c>
      <c r="B49" s="60"/>
      <c r="C49" s="65" t="s">
        <v>77</v>
      </c>
      <c r="D49" s="54">
        <f>D50</f>
        <v>0</v>
      </c>
      <c r="E49" s="106"/>
      <c r="F49" s="109"/>
      <c r="G49" s="6"/>
      <c r="H49" s="6"/>
    </row>
    <row r="50" spans="1:8" ht="50.25" customHeight="1" hidden="1">
      <c r="A50" s="83" t="s">
        <v>99</v>
      </c>
      <c r="B50" s="60"/>
      <c r="C50" s="62" t="s">
        <v>158</v>
      </c>
      <c r="D50" s="54">
        <f>D51</f>
        <v>0</v>
      </c>
      <c r="E50" s="106"/>
      <c r="F50" s="109"/>
      <c r="G50" s="6"/>
      <c r="H50" s="6"/>
    </row>
    <row r="51" spans="1:8" ht="33" customHeight="1" hidden="1">
      <c r="A51" s="83" t="s">
        <v>99</v>
      </c>
      <c r="B51" s="60"/>
      <c r="C51" s="65" t="s">
        <v>58</v>
      </c>
      <c r="D51" s="54">
        <f>D52+D53</f>
        <v>0</v>
      </c>
      <c r="E51" s="106"/>
      <c r="F51" s="109"/>
      <c r="G51" s="6"/>
      <c r="H51" s="6"/>
    </row>
    <row r="52" spans="1:8" ht="75" customHeight="1" hidden="1">
      <c r="A52" s="59"/>
      <c r="B52" s="79" t="s">
        <v>10</v>
      </c>
      <c r="C52" s="77" t="s">
        <v>85</v>
      </c>
      <c r="D52" s="54"/>
      <c r="E52" s="106"/>
      <c r="F52" s="109"/>
      <c r="G52" s="6"/>
      <c r="H52" s="6"/>
    </row>
    <row r="53" spans="1:8" ht="35.25" customHeight="1" hidden="1">
      <c r="A53" s="59"/>
      <c r="B53" s="84" t="s">
        <v>11</v>
      </c>
      <c r="C53" s="63" t="s">
        <v>70</v>
      </c>
      <c r="D53" s="74"/>
      <c r="E53" s="106"/>
      <c r="F53" s="109"/>
      <c r="G53" s="6"/>
      <c r="H53" s="6"/>
    </row>
    <row r="54" spans="1:8" ht="48.75" customHeight="1">
      <c r="A54" s="83" t="s">
        <v>173</v>
      </c>
      <c r="B54" s="59"/>
      <c r="C54" s="56" t="s">
        <v>98</v>
      </c>
      <c r="D54" s="54" t="e">
        <f>D55</f>
        <v>#REF!</v>
      </c>
      <c r="E54" s="106"/>
      <c r="F54" s="54" t="e">
        <f>F55</f>
        <v>#REF!</v>
      </c>
      <c r="G54" s="6"/>
      <c r="H54" s="6"/>
    </row>
    <row r="55" spans="1:8" ht="35.25" customHeight="1">
      <c r="A55" s="83" t="s">
        <v>174</v>
      </c>
      <c r="B55" s="59"/>
      <c r="C55" s="78" t="s">
        <v>86</v>
      </c>
      <c r="D55" s="54" t="e">
        <f>D56</f>
        <v>#REF!</v>
      </c>
      <c r="E55" s="106"/>
      <c r="F55" s="54" t="e">
        <f>F56</f>
        <v>#REF!</v>
      </c>
      <c r="G55" s="6"/>
      <c r="H55" s="6"/>
    </row>
    <row r="56" spans="1:8" ht="35.25" customHeight="1">
      <c r="A56" s="83" t="s">
        <v>175</v>
      </c>
      <c r="B56" s="59"/>
      <c r="C56" s="62" t="s">
        <v>87</v>
      </c>
      <c r="D56" s="54" t="e">
        <f>D57</f>
        <v>#REF!</v>
      </c>
      <c r="E56" s="106"/>
      <c r="F56" s="54" t="e">
        <f>F57</f>
        <v>#REF!</v>
      </c>
      <c r="G56" s="6"/>
      <c r="H56" s="6"/>
    </row>
    <row r="57" spans="1:8" ht="35.25" customHeight="1">
      <c r="A57" s="83"/>
      <c r="B57" s="59" t="s">
        <v>11</v>
      </c>
      <c r="C57" s="63" t="s">
        <v>70</v>
      </c>
      <c r="D57" s="54" t="e">
        <f>#REF!</f>
        <v>#REF!</v>
      </c>
      <c r="E57" s="106"/>
      <c r="F57" s="108" t="e">
        <f>#REF!</f>
        <v>#REF!</v>
      </c>
      <c r="G57" s="6"/>
      <c r="H57" s="6"/>
    </row>
    <row r="58" spans="1:8" ht="30.75" customHeight="1">
      <c r="A58" s="57" t="s">
        <v>118</v>
      </c>
      <c r="B58" s="57" t="s">
        <v>9</v>
      </c>
      <c r="C58" s="68" t="s">
        <v>101</v>
      </c>
      <c r="D58" s="73" t="e">
        <f>D59+D63</f>
        <v>#REF!</v>
      </c>
      <c r="E58" s="106"/>
      <c r="F58" s="73" t="e">
        <f>F59+F63</f>
        <v>#REF!</v>
      </c>
      <c r="G58" s="6"/>
      <c r="H58" s="6"/>
    </row>
    <row r="59" spans="1:8" ht="20.25" customHeight="1">
      <c r="A59" s="59" t="s">
        <v>121</v>
      </c>
      <c r="B59" s="82"/>
      <c r="C59" s="67" t="s">
        <v>78</v>
      </c>
      <c r="D59" s="54" t="e">
        <f>D60</f>
        <v>#REF!</v>
      </c>
      <c r="E59" s="106"/>
      <c r="F59" s="54" t="e">
        <f>F60</f>
        <v>#REF!</v>
      </c>
      <c r="G59" s="6"/>
      <c r="H59" s="6"/>
    </row>
    <row r="60" spans="1:8" s="11" customFormat="1" ht="34.5" customHeight="1">
      <c r="A60" s="59" t="s">
        <v>119</v>
      </c>
      <c r="B60" s="82"/>
      <c r="C60" s="62" t="s">
        <v>79</v>
      </c>
      <c r="D60" s="54" t="e">
        <f>D61</f>
        <v>#REF!</v>
      </c>
      <c r="E60" s="107"/>
      <c r="F60" s="54" t="e">
        <f>F61</f>
        <v>#REF!</v>
      </c>
      <c r="G60" s="10"/>
      <c r="H60" s="10"/>
    </row>
    <row r="61" spans="1:8" ht="20.25" customHeight="1" outlineLevel="1">
      <c r="A61" s="59" t="s">
        <v>120</v>
      </c>
      <c r="B61" s="82"/>
      <c r="C61" s="76" t="s">
        <v>44</v>
      </c>
      <c r="D61" s="54" t="e">
        <f>D62</f>
        <v>#REF!</v>
      </c>
      <c r="E61" s="103"/>
      <c r="F61" s="54" t="e">
        <f>F62</f>
        <v>#REF!</v>
      </c>
      <c r="G61" s="6"/>
      <c r="H61" s="6"/>
    </row>
    <row r="62" spans="1:8" ht="33" customHeight="1" outlineLevel="1">
      <c r="A62" s="59"/>
      <c r="B62" s="79" t="s">
        <v>11</v>
      </c>
      <c r="C62" s="63" t="s">
        <v>70</v>
      </c>
      <c r="D62" s="54" t="e">
        <f>#REF!</f>
        <v>#REF!</v>
      </c>
      <c r="E62" s="103"/>
      <c r="F62" s="108" t="e">
        <f>#REF!</f>
        <v>#REF!</v>
      </c>
      <c r="G62" s="6"/>
      <c r="H62" s="6"/>
    </row>
    <row r="63" spans="1:8" ht="20.25" customHeight="1" outlineLevel="1">
      <c r="A63" s="59" t="s">
        <v>122</v>
      </c>
      <c r="B63" s="82"/>
      <c r="C63" s="62" t="s">
        <v>80</v>
      </c>
      <c r="D63" s="54" t="e">
        <f>D64</f>
        <v>#REF!</v>
      </c>
      <c r="E63" s="103"/>
      <c r="F63" s="54" t="e">
        <f>F64</f>
        <v>#REF!</v>
      </c>
      <c r="G63" s="6"/>
      <c r="H63" s="6"/>
    </row>
    <row r="64" spans="1:8" ht="31.5" customHeight="1" outlineLevel="2">
      <c r="A64" s="59" t="s">
        <v>123</v>
      </c>
      <c r="B64" s="59"/>
      <c r="C64" s="62" t="s">
        <v>81</v>
      </c>
      <c r="D64" s="54" t="e">
        <f>D65</f>
        <v>#REF!</v>
      </c>
      <c r="E64" s="103"/>
      <c r="F64" s="54" t="e">
        <f>F65</f>
        <v>#REF!</v>
      </c>
      <c r="G64" s="6"/>
      <c r="H64" s="6"/>
    </row>
    <row r="65" spans="1:8" ht="34.5" customHeight="1" outlineLevel="2">
      <c r="A65" s="59" t="s">
        <v>124</v>
      </c>
      <c r="B65" s="82"/>
      <c r="C65" s="104" t="s">
        <v>153</v>
      </c>
      <c r="D65" s="54" t="e">
        <f>D66</f>
        <v>#REF!</v>
      </c>
      <c r="E65" s="103"/>
      <c r="F65" s="54" t="e">
        <f>F66</f>
        <v>#REF!</v>
      </c>
      <c r="G65" s="6"/>
      <c r="H65" s="6"/>
    </row>
    <row r="66" spans="1:8" ht="30" customHeight="1" outlineLevel="2">
      <c r="A66" s="59"/>
      <c r="B66" s="82">
        <v>200</v>
      </c>
      <c r="C66" s="63" t="s">
        <v>70</v>
      </c>
      <c r="D66" s="54" t="e">
        <f>#REF!</f>
        <v>#REF!</v>
      </c>
      <c r="E66" s="103"/>
      <c r="F66" s="109" t="e">
        <f>#REF!</f>
        <v>#REF!</v>
      </c>
      <c r="G66" s="6"/>
      <c r="H66" s="6"/>
    </row>
    <row r="67" spans="1:8" ht="34.5" customHeight="1" outlineLevel="2">
      <c r="A67" s="57" t="s">
        <v>139</v>
      </c>
      <c r="B67" s="53"/>
      <c r="C67" s="66" t="s">
        <v>63</v>
      </c>
      <c r="D67" s="73" t="e">
        <f>D68+D72+D76</f>
        <v>#REF!</v>
      </c>
      <c r="E67" s="103"/>
      <c r="F67" s="73" t="e">
        <f>F68+F72+F76</f>
        <v>#REF!</v>
      </c>
      <c r="G67" s="6"/>
      <c r="H67" s="6"/>
    </row>
    <row r="68" spans="1:8" ht="62.25" customHeight="1" outlineLevel="2">
      <c r="A68" s="59" t="s">
        <v>140</v>
      </c>
      <c r="B68" s="59"/>
      <c r="C68" s="62" t="s">
        <v>160</v>
      </c>
      <c r="D68" s="54" t="e">
        <f>D69</f>
        <v>#REF!</v>
      </c>
      <c r="E68" s="103"/>
      <c r="F68" s="54" t="e">
        <f>F69</f>
        <v>#REF!</v>
      </c>
      <c r="G68" s="6"/>
      <c r="H68" s="6"/>
    </row>
    <row r="69" spans="1:8" ht="51.75" customHeight="1" outlineLevel="2">
      <c r="A69" s="59" t="s">
        <v>141</v>
      </c>
      <c r="B69" s="59"/>
      <c r="C69" s="69" t="s">
        <v>83</v>
      </c>
      <c r="D69" s="54" t="e">
        <f>D70</f>
        <v>#REF!</v>
      </c>
      <c r="E69" s="103"/>
      <c r="F69" s="54" t="e">
        <f>F70</f>
        <v>#REF!</v>
      </c>
      <c r="G69" s="6"/>
      <c r="H69" s="6"/>
    </row>
    <row r="70" spans="1:8" ht="48.75" customHeight="1" outlineLevel="2">
      <c r="A70" s="59" t="s">
        <v>142</v>
      </c>
      <c r="B70" s="59"/>
      <c r="C70" s="62" t="s">
        <v>69</v>
      </c>
      <c r="D70" s="54" t="e">
        <f>D71</f>
        <v>#REF!</v>
      </c>
      <c r="E70" s="103"/>
      <c r="F70" s="54" t="e">
        <f>F71</f>
        <v>#REF!</v>
      </c>
      <c r="G70" s="6"/>
      <c r="H70" s="6"/>
    </row>
    <row r="71" spans="1:8" ht="19.5" customHeight="1" outlineLevel="2">
      <c r="A71" s="59"/>
      <c r="B71" s="82" t="s">
        <v>14</v>
      </c>
      <c r="C71" s="62" t="s">
        <v>15</v>
      </c>
      <c r="D71" s="54" t="e">
        <f>#REF!</f>
        <v>#REF!</v>
      </c>
      <c r="E71" s="103"/>
      <c r="F71" s="109" t="e">
        <f>#REF!</f>
        <v>#REF!</v>
      </c>
      <c r="G71" s="6"/>
      <c r="H71" s="6"/>
    </row>
    <row r="72" spans="1:8" ht="38.25" customHeight="1" outlineLevel="2">
      <c r="A72" s="80" t="s">
        <v>143</v>
      </c>
      <c r="B72" s="59"/>
      <c r="C72" s="70" t="s">
        <v>67</v>
      </c>
      <c r="D72" s="54" t="e">
        <f>D73</f>
        <v>#REF!</v>
      </c>
      <c r="E72" s="103"/>
      <c r="F72" s="54" t="e">
        <f>F73</f>
        <v>#REF!</v>
      </c>
      <c r="G72" s="6"/>
      <c r="H72" s="6"/>
    </row>
    <row r="73" spans="1:8" ht="76.5" customHeight="1" outlineLevel="2">
      <c r="A73" s="80" t="s">
        <v>144</v>
      </c>
      <c r="B73" s="59"/>
      <c r="C73" s="71" t="s">
        <v>84</v>
      </c>
      <c r="D73" s="54" t="e">
        <f>D74</f>
        <v>#REF!</v>
      </c>
      <c r="E73" s="103"/>
      <c r="F73" s="54" t="e">
        <f>F74</f>
        <v>#REF!</v>
      </c>
      <c r="G73" s="6"/>
      <c r="H73" s="6"/>
    </row>
    <row r="74" spans="1:8" ht="81.75" customHeight="1" outlineLevel="2">
      <c r="A74" s="80" t="s">
        <v>168</v>
      </c>
      <c r="B74" s="59"/>
      <c r="C74" s="70" t="s">
        <v>57</v>
      </c>
      <c r="D74" s="54" t="e">
        <f>D75</f>
        <v>#REF!</v>
      </c>
      <c r="E74" s="103"/>
      <c r="F74" s="54" t="e">
        <f>F75</f>
        <v>#REF!</v>
      </c>
      <c r="G74" s="6"/>
      <c r="H74" s="6"/>
    </row>
    <row r="75" spans="1:8" ht="78.75" customHeight="1" outlineLevel="2">
      <c r="A75" s="80"/>
      <c r="B75" s="82">
        <v>100</v>
      </c>
      <c r="C75" s="77" t="s">
        <v>85</v>
      </c>
      <c r="D75" s="54" t="e">
        <f>#REF!</f>
        <v>#REF!</v>
      </c>
      <c r="E75" s="103"/>
      <c r="F75" s="108" t="e">
        <f>#REF!</f>
        <v>#REF!</v>
      </c>
      <c r="G75" s="6"/>
      <c r="H75" s="6"/>
    </row>
    <row r="76" spans="1:8" ht="42.75" customHeight="1" outlineLevel="1">
      <c r="A76" s="59" t="s">
        <v>163</v>
      </c>
      <c r="B76" s="59"/>
      <c r="C76" s="86" t="s">
        <v>100</v>
      </c>
      <c r="D76" s="54" t="e">
        <f>D77</f>
        <v>#REF!</v>
      </c>
      <c r="E76" s="103"/>
      <c r="F76" s="54" t="e">
        <f>F77</f>
        <v>#REF!</v>
      </c>
      <c r="G76" s="6"/>
      <c r="H76" s="6"/>
    </row>
    <row r="77" spans="1:8" ht="33" customHeight="1" outlineLevel="1">
      <c r="A77" s="59" t="s">
        <v>164</v>
      </c>
      <c r="B77" s="59"/>
      <c r="C77" s="62" t="s">
        <v>89</v>
      </c>
      <c r="D77" s="54" t="e">
        <f>D78</f>
        <v>#REF!</v>
      </c>
      <c r="E77" s="103"/>
      <c r="F77" s="54" t="e">
        <f>F78</f>
        <v>#REF!</v>
      </c>
      <c r="G77" s="6"/>
      <c r="H77" s="6"/>
    </row>
    <row r="78" spans="1:8" ht="49.5" customHeight="1" outlineLevel="2">
      <c r="A78" s="59" t="s">
        <v>165</v>
      </c>
      <c r="B78" s="59"/>
      <c r="C78" s="62" t="s">
        <v>90</v>
      </c>
      <c r="D78" s="54" t="e">
        <f>D79</f>
        <v>#REF!</v>
      </c>
      <c r="E78" s="103"/>
      <c r="F78" s="54" t="e">
        <f>F79</f>
        <v>#REF!</v>
      </c>
      <c r="G78" s="6"/>
      <c r="H78" s="6"/>
    </row>
    <row r="79" spans="1:8" ht="15" outlineLevel="2">
      <c r="A79" s="59"/>
      <c r="B79" s="59" t="s">
        <v>14</v>
      </c>
      <c r="C79" s="77" t="s">
        <v>15</v>
      </c>
      <c r="D79" s="54" t="e">
        <f>#REF!</f>
        <v>#REF!</v>
      </c>
      <c r="E79" s="103"/>
      <c r="F79" s="109" t="e">
        <f>#REF!</f>
        <v>#REF!</v>
      </c>
      <c r="G79" s="6"/>
      <c r="H79" s="6"/>
    </row>
    <row r="80" spans="1:8" ht="23.25" customHeight="1" outlineLevel="2">
      <c r="A80" s="57" t="s">
        <v>103</v>
      </c>
      <c r="B80" s="57" t="s">
        <v>9</v>
      </c>
      <c r="C80" s="85" t="s">
        <v>64</v>
      </c>
      <c r="D80" s="73" t="e">
        <f>D81+D90+D93+D100</f>
        <v>#REF!</v>
      </c>
      <c r="E80" s="103"/>
      <c r="F80" s="73" t="e">
        <f>F81+F90+F93+F100</f>
        <v>#REF!</v>
      </c>
      <c r="G80" s="6"/>
      <c r="H80" s="6"/>
    </row>
    <row r="81" spans="1:8" ht="36" customHeight="1" outlineLevel="3">
      <c r="A81" s="59" t="s">
        <v>104</v>
      </c>
      <c r="B81" s="59" t="s">
        <v>9</v>
      </c>
      <c r="C81" s="56" t="s">
        <v>65</v>
      </c>
      <c r="D81" s="54" t="e">
        <f>D82+D84+D88</f>
        <v>#REF!</v>
      </c>
      <c r="E81" s="103"/>
      <c r="F81" s="54" t="e">
        <f>F82+F84+F88</f>
        <v>#REF!</v>
      </c>
      <c r="G81" s="6"/>
      <c r="H81" s="6"/>
    </row>
    <row r="82" spans="1:8" ht="23.25" customHeight="1" outlineLevel="3">
      <c r="A82" s="59" t="s">
        <v>105</v>
      </c>
      <c r="B82" s="59"/>
      <c r="C82" s="76" t="s">
        <v>20</v>
      </c>
      <c r="D82" s="54">
        <f>D83</f>
        <v>981.8</v>
      </c>
      <c r="E82" s="103"/>
      <c r="F82" s="54">
        <f>F83</f>
        <v>981.8</v>
      </c>
      <c r="G82" s="6"/>
      <c r="H82" s="6"/>
    </row>
    <row r="83" spans="1:8" ht="78" customHeight="1" outlineLevel="3">
      <c r="A83" s="59"/>
      <c r="B83" s="79" t="s">
        <v>10</v>
      </c>
      <c r="C83" s="77" t="s">
        <v>85</v>
      </c>
      <c r="D83" s="54">
        <f>'прил.4'!F17</f>
        <v>981.8</v>
      </c>
      <c r="E83" s="103"/>
      <c r="F83" s="74">
        <f>D83</f>
        <v>981.8</v>
      </c>
      <c r="G83" s="6"/>
      <c r="H83" s="6"/>
    </row>
    <row r="84" spans="1:8" ht="24" customHeight="1" outlineLevel="3">
      <c r="A84" s="59" t="s">
        <v>106</v>
      </c>
      <c r="B84" s="59"/>
      <c r="C84" s="62" t="s">
        <v>22</v>
      </c>
      <c r="D84" s="54" t="e">
        <f>D85+D86+D87</f>
        <v>#REF!</v>
      </c>
      <c r="E84" s="103"/>
      <c r="F84" s="54" t="e">
        <f>F85+F86+F87</f>
        <v>#REF!</v>
      </c>
      <c r="G84" s="6"/>
      <c r="H84" s="6"/>
    </row>
    <row r="85" spans="1:8" ht="78.75" customHeight="1" outlineLevel="1">
      <c r="A85" s="59"/>
      <c r="B85" s="79" t="s">
        <v>10</v>
      </c>
      <c r="C85" s="77" t="s">
        <v>85</v>
      </c>
      <c r="D85" s="54" t="e">
        <f>#REF!</f>
        <v>#REF!</v>
      </c>
      <c r="E85" s="103"/>
      <c r="F85" s="54" t="e">
        <f>D85</f>
        <v>#REF!</v>
      </c>
      <c r="G85" s="6"/>
      <c r="H85" s="6"/>
    </row>
    <row r="86" spans="1:8" ht="36.75" customHeight="1" outlineLevel="2">
      <c r="A86" s="59"/>
      <c r="B86" s="79" t="s">
        <v>11</v>
      </c>
      <c r="C86" s="63" t="s">
        <v>70</v>
      </c>
      <c r="D86" s="54" t="e">
        <f>#REF!</f>
        <v>#REF!</v>
      </c>
      <c r="E86" s="103"/>
      <c r="F86" s="54" t="e">
        <f>D86</f>
        <v>#REF!</v>
      </c>
      <c r="G86" s="6"/>
      <c r="H86" s="6"/>
    </row>
    <row r="87" spans="1:8" ht="18.75" customHeight="1" outlineLevel="2">
      <c r="A87" s="59"/>
      <c r="B87" s="79" t="s">
        <v>12</v>
      </c>
      <c r="C87" s="64" t="s">
        <v>13</v>
      </c>
      <c r="D87" s="54" t="e">
        <f>#REF!</f>
        <v>#REF!</v>
      </c>
      <c r="E87" s="103"/>
      <c r="F87" s="54" t="e">
        <f>D87</f>
        <v>#REF!</v>
      </c>
      <c r="G87" s="6"/>
      <c r="H87" s="6"/>
    </row>
    <row r="88" spans="1:8" ht="35.25" customHeight="1" outlineLevel="3">
      <c r="A88" s="80" t="s">
        <v>167</v>
      </c>
      <c r="B88" s="59"/>
      <c r="C88" s="63" t="s">
        <v>23</v>
      </c>
      <c r="D88" s="54">
        <f>D89</f>
        <v>0.3</v>
      </c>
      <c r="E88" s="103"/>
      <c r="F88" s="54" t="e">
        <f>F89</f>
        <v>#REF!</v>
      </c>
      <c r="G88" s="6"/>
      <c r="H88" s="6"/>
    </row>
    <row r="89" spans="1:8" ht="33" customHeight="1" outlineLevel="3">
      <c r="A89" s="80"/>
      <c r="B89" s="81" t="s">
        <v>11</v>
      </c>
      <c r="C89" s="63" t="s">
        <v>70</v>
      </c>
      <c r="D89" s="54">
        <f>'прил.4'!F37</f>
        <v>0.3</v>
      </c>
      <c r="E89" s="103"/>
      <c r="F89" s="108" t="e">
        <f>#REF!</f>
        <v>#REF!</v>
      </c>
      <c r="G89" s="6"/>
      <c r="H89" s="6"/>
    </row>
    <row r="90" spans="1:8" ht="15" outlineLevel="3">
      <c r="A90" s="59" t="s">
        <v>107</v>
      </c>
      <c r="B90" s="59"/>
      <c r="C90" s="62" t="s">
        <v>31</v>
      </c>
      <c r="D90" s="54">
        <f>D91</f>
        <v>4</v>
      </c>
      <c r="E90" s="103"/>
      <c r="F90" s="54" t="e">
        <f>F91</f>
        <v>#REF!</v>
      </c>
      <c r="G90" s="6"/>
      <c r="H90" s="6"/>
    </row>
    <row r="91" spans="1:8" ht="30" outlineLevel="3">
      <c r="A91" s="59" t="s">
        <v>108</v>
      </c>
      <c r="B91" s="59"/>
      <c r="C91" s="76" t="s">
        <v>156</v>
      </c>
      <c r="D91" s="54">
        <f>D92</f>
        <v>4</v>
      </c>
      <c r="E91" s="103"/>
      <c r="F91" s="54" t="e">
        <f>F92</f>
        <v>#REF!</v>
      </c>
      <c r="G91" s="6"/>
      <c r="H91" s="6"/>
    </row>
    <row r="92" spans="1:8" ht="15" outlineLevel="3">
      <c r="A92" s="59"/>
      <c r="B92" s="82" t="s">
        <v>12</v>
      </c>
      <c r="C92" s="64" t="s">
        <v>13</v>
      </c>
      <c r="D92" s="54">
        <v>4</v>
      </c>
      <c r="E92" s="103"/>
      <c r="F92" s="109" t="e">
        <f>#REF!</f>
        <v>#REF!</v>
      </c>
      <c r="G92" s="6"/>
      <c r="H92" s="6"/>
    </row>
    <row r="93" spans="1:8" ht="31.5" customHeight="1" outlineLevel="3">
      <c r="A93" s="59" t="s">
        <v>109</v>
      </c>
      <c r="B93" s="59"/>
      <c r="C93" s="55" t="s">
        <v>33</v>
      </c>
      <c r="D93" s="54" t="e">
        <f>D94+D97</f>
        <v>#REF!</v>
      </c>
      <c r="E93" s="103"/>
      <c r="F93" s="54" t="e">
        <f>F94+F97</f>
        <v>#REF!</v>
      </c>
      <c r="G93" s="6"/>
      <c r="H93" s="6"/>
    </row>
    <row r="94" spans="1:8" ht="31.5" customHeight="1" outlineLevel="3">
      <c r="A94" s="59" t="s">
        <v>110</v>
      </c>
      <c r="B94" s="59"/>
      <c r="C94" s="76" t="s">
        <v>35</v>
      </c>
      <c r="D94" s="54">
        <f>D95+D96</f>
        <v>90.9</v>
      </c>
      <c r="E94" s="103"/>
      <c r="F94" s="54" t="e">
        <f>F95+F96</f>
        <v>#REF!</v>
      </c>
      <c r="G94" s="6"/>
      <c r="H94" s="6"/>
    </row>
    <row r="95" spans="1:8" ht="36" customHeight="1" outlineLevel="3">
      <c r="A95" s="59"/>
      <c r="B95" s="79" t="s">
        <v>11</v>
      </c>
      <c r="C95" s="63" t="s">
        <v>70</v>
      </c>
      <c r="D95" s="54">
        <f>'прил.4'!F61</f>
        <v>54</v>
      </c>
      <c r="E95" s="112"/>
      <c r="F95" s="74" t="e">
        <f>#REF!</f>
        <v>#REF!</v>
      </c>
      <c r="G95" s="6"/>
      <c r="H95" s="6"/>
    </row>
    <row r="96" spans="1:8" ht="15" outlineLevel="3">
      <c r="A96" s="97"/>
      <c r="B96" s="82" t="s">
        <v>12</v>
      </c>
      <c r="C96" s="64" t="s">
        <v>13</v>
      </c>
      <c r="D96" s="54">
        <v>36.9</v>
      </c>
      <c r="E96" s="112"/>
      <c r="F96" s="74" t="e">
        <f>#REF!</f>
        <v>#REF!</v>
      </c>
      <c r="G96" s="6"/>
      <c r="H96" s="6"/>
    </row>
    <row r="97" spans="1:8" ht="45" outlineLevel="3">
      <c r="A97" s="92" t="s">
        <v>162</v>
      </c>
      <c r="B97" s="92"/>
      <c r="C97" s="93" t="s">
        <v>58</v>
      </c>
      <c r="D97" s="54" t="e">
        <f>D98+D99</f>
        <v>#REF!</v>
      </c>
      <c r="E97" s="114"/>
      <c r="F97" s="54" t="e">
        <f>F98+F99</f>
        <v>#REF!</v>
      </c>
      <c r="G97" s="6"/>
      <c r="H97" s="6"/>
    </row>
    <row r="98" spans="1:8" ht="75" outlineLevel="3">
      <c r="A98" s="94"/>
      <c r="B98" s="95" t="s">
        <v>10</v>
      </c>
      <c r="C98" s="77" t="s">
        <v>85</v>
      </c>
      <c r="D98" s="54" t="e">
        <f>#REF!</f>
        <v>#REF!</v>
      </c>
      <c r="E98" s="114"/>
      <c r="F98" s="74" t="e">
        <f>#REF!</f>
        <v>#REF!</v>
      </c>
      <c r="G98" s="6"/>
      <c r="H98" s="6"/>
    </row>
    <row r="99" spans="1:8" ht="30" outlineLevel="3">
      <c r="A99" s="94"/>
      <c r="B99" s="96" t="s">
        <v>11</v>
      </c>
      <c r="C99" s="63" t="s">
        <v>70</v>
      </c>
      <c r="D99" s="54" t="e">
        <f>#REF!</f>
        <v>#REF!</v>
      </c>
      <c r="E99" s="114"/>
      <c r="F99" s="74" t="e">
        <f>#REF!</f>
        <v>#REF!</v>
      </c>
      <c r="G99" s="6"/>
      <c r="H99" s="6"/>
    </row>
    <row r="100" spans="1:8" ht="15" outlineLevel="3">
      <c r="A100" s="98" t="s">
        <v>154</v>
      </c>
      <c r="B100" s="98"/>
      <c r="C100" s="99" t="s">
        <v>151</v>
      </c>
      <c r="D100" s="54" t="e">
        <f>D101</f>
        <v>#REF!</v>
      </c>
      <c r="E100" s="115"/>
      <c r="F100" s="54" t="e">
        <f>F101</f>
        <v>#REF!</v>
      </c>
      <c r="H100" s="6"/>
    </row>
    <row r="101" spans="1:8" ht="30" customHeight="1" outlineLevel="3">
      <c r="A101" s="98" t="s">
        <v>155</v>
      </c>
      <c r="B101" s="100"/>
      <c r="C101" s="101" t="s">
        <v>152</v>
      </c>
      <c r="D101" s="54" t="e">
        <f>D102</f>
        <v>#REF!</v>
      </c>
      <c r="E101" s="6"/>
      <c r="F101" s="54" t="e">
        <f>F102</f>
        <v>#REF!</v>
      </c>
      <c r="H101" s="6"/>
    </row>
    <row r="102" spans="1:8" ht="15" outlineLevel="3">
      <c r="A102" s="98"/>
      <c r="B102" s="100">
        <v>800</v>
      </c>
      <c r="C102" s="102" t="s">
        <v>13</v>
      </c>
      <c r="D102" s="54" t="e">
        <f>#REF!</f>
        <v>#REF!</v>
      </c>
      <c r="E102" s="6"/>
      <c r="F102" s="54" t="e">
        <f>#REF!</f>
        <v>#REF!</v>
      </c>
      <c r="H102" s="6"/>
    </row>
    <row r="103" spans="1:8" ht="26.25" customHeight="1" outlineLevel="3">
      <c r="A103" s="17"/>
      <c r="B103" s="18"/>
      <c r="C103" s="72" t="s">
        <v>32</v>
      </c>
      <c r="D103" s="61" t="e">
        <f>D8+D13+D30+D44+D58+D67+D80</f>
        <v>#REF!</v>
      </c>
      <c r="E103" s="103"/>
      <c r="F103" s="61" t="e">
        <f>F8+F13+F30+F44+F58+F67+F80</f>
        <v>#REF!</v>
      </c>
      <c r="G103" s="6"/>
      <c r="H103" s="6"/>
    </row>
    <row r="104" spans="1:8" ht="54.75" customHeight="1" outlineLevel="3">
      <c r="A104" s="24"/>
      <c r="B104" s="24"/>
      <c r="C104" s="24"/>
      <c r="D104" s="24"/>
      <c r="F104" s="6"/>
      <c r="G104" s="6"/>
      <c r="H104" s="6"/>
    </row>
    <row r="105" spans="1:8" ht="33.75" customHeight="1" outlineLevel="3">
      <c r="A105" s="24"/>
      <c r="B105" s="24"/>
      <c r="C105" s="24"/>
      <c r="D105" s="24"/>
      <c r="F105" s="6"/>
      <c r="G105" s="6"/>
      <c r="H105" s="6"/>
    </row>
    <row r="106" spans="1:8" ht="34.5" customHeight="1" outlineLevel="4">
      <c r="A106" s="21"/>
      <c r="B106" s="21"/>
      <c r="C106" s="36"/>
      <c r="D106" s="23"/>
      <c r="F106" s="6"/>
      <c r="G106" s="6"/>
      <c r="H106" s="6"/>
    </row>
    <row r="107" spans="1:8" ht="20.25" customHeight="1" outlineLevel="4">
      <c r="A107" s="20"/>
      <c r="B107" s="21"/>
      <c r="C107" s="33"/>
      <c r="D107" s="23"/>
      <c r="F107" s="6"/>
      <c r="G107" s="6"/>
      <c r="H107" s="6"/>
    </row>
    <row r="108" spans="1:8" ht="18" customHeight="1" outlineLevel="4">
      <c r="A108" s="21"/>
      <c r="B108" s="21"/>
      <c r="C108" s="28"/>
      <c r="D108" s="23"/>
      <c r="F108" s="6"/>
      <c r="G108" s="6"/>
      <c r="H108" s="6"/>
    </row>
    <row r="109" spans="1:8" ht="36" customHeight="1" outlineLevel="4">
      <c r="A109" s="21"/>
      <c r="B109" s="21"/>
      <c r="C109" s="33"/>
      <c r="D109" s="23"/>
      <c r="F109" s="6"/>
      <c r="G109" s="6"/>
      <c r="H109" s="6"/>
    </row>
    <row r="110" spans="1:8" ht="19.5" customHeight="1" outlineLevel="4">
      <c r="A110" s="24"/>
      <c r="B110" s="24"/>
      <c r="C110" s="24"/>
      <c r="D110" s="24"/>
      <c r="F110" s="6"/>
      <c r="G110" s="6"/>
      <c r="H110" s="6"/>
    </row>
    <row r="111" spans="1:8" ht="27.75" customHeight="1" outlineLevel="4">
      <c r="A111" s="24"/>
      <c r="B111" s="24"/>
      <c r="C111" s="24"/>
      <c r="D111" s="24"/>
      <c r="F111" s="6"/>
      <c r="G111" s="6"/>
      <c r="H111" s="6"/>
    </row>
    <row r="112" spans="1:8" ht="28.5" customHeight="1" outlineLevel="4">
      <c r="A112" s="25"/>
      <c r="B112" s="37"/>
      <c r="C112" s="38"/>
      <c r="D112" s="27"/>
      <c r="F112" s="6"/>
      <c r="G112" s="6"/>
      <c r="H112" s="6"/>
    </row>
    <row r="113" spans="1:8" ht="28.5" customHeight="1" outlineLevel="4">
      <c r="A113" s="21"/>
      <c r="B113" s="39"/>
      <c r="C113" s="29"/>
      <c r="D113" s="23"/>
      <c r="F113" s="6"/>
      <c r="G113" s="6"/>
      <c r="H113" s="6"/>
    </row>
    <row r="114" spans="1:8" ht="28.5" customHeight="1" outlineLevel="4">
      <c r="A114" s="20"/>
      <c r="B114" s="21"/>
      <c r="C114" s="36"/>
      <c r="D114" s="23"/>
      <c r="F114" s="6"/>
      <c r="G114" s="6"/>
      <c r="H114" s="6"/>
    </row>
    <row r="115" spans="1:8" ht="28.5" customHeight="1" outlineLevel="4">
      <c r="A115" s="21"/>
      <c r="B115" s="39"/>
      <c r="C115" s="40"/>
      <c r="D115" s="23"/>
      <c r="F115" s="6"/>
      <c r="G115" s="6"/>
      <c r="H115" s="6"/>
    </row>
    <row r="116" spans="1:8" ht="24.75" customHeight="1" outlineLevel="4">
      <c r="A116" s="21"/>
      <c r="B116" s="30"/>
      <c r="C116" s="22"/>
      <c r="D116" s="23"/>
      <c r="F116" s="6"/>
      <c r="G116" s="6"/>
      <c r="H116" s="6"/>
    </row>
    <row r="117" spans="1:8" ht="21" customHeight="1" outlineLevel="4">
      <c r="A117" s="25"/>
      <c r="B117" s="25"/>
      <c r="C117" s="26"/>
      <c r="D117" s="27"/>
      <c r="F117" s="6"/>
      <c r="G117" s="6"/>
      <c r="H117" s="6"/>
    </row>
    <row r="118" spans="1:8" ht="24.75" customHeight="1" outlineLevel="4">
      <c r="A118" s="25"/>
      <c r="B118" s="25"/>
      <c r="C118" s="26"/>
      <c r="D118" s="23"/>
      <c r="F118" s="6"/>
      <c r="G118" s="6"/>
      <c r="H118" s="6"/>
    </row>
    <row r="119" spans="1:8" ht="24.75" customHeight="1" outlineLevel="4">
      <c r="A119" s="21"/>
      <c r="B119" s="21"/>
      <c r="C119" s="28"/>
      <c r="D119" s="23"/>
      <c r="F119" s="6"/>
      <c r="G119" s="6"/>
      <c r="H119" s="6"/>
    </row>
    <row r="120" spans="1:8" ht="24" customHeight="1" outlineLevel="4">
      <c r="A120" s="24"/>
      <c r="B120" s="24"/>
      <c r="C120" s="24"/>
      <c r="D120" s="24"/>
      <c r="F120" s="6"/>
      <c r="G120" s="6"/>
      <c r="H120" s="6"/>
    </row>
    <row r="121" spans="1:8" ht="27.75" customHeight="1" outlineLevel="4">
      <c r="A121" s="24"/>
      <c r="B121" s="24"/>
      <c r="C121" s="24"/>
      <c r="D121" s="24"/>
      <c r="F121" s="6"/>
      <c r="G121" s="6"/>
      <c r="H121" s="6"/>
    </row>
    <row r="122" spans="1:8" ht="22.5" customHeight="1" outlineLevel="4">
      <c r="A122" s="24"/>
      <c r="B122" s="24"/>
      <c r="C122" s="24"/>
      <c r="D122" s="24"/>
      <c r="F122" s="6"/>
      <c r="G122" s="6"/>
      <c r="H122" s="6"/>
    </row>
    <row r="123" spans="1:8" ht="36.75" customHeight="1" outlineLevel="4">
      <c r="A123" s="25"/>
      <c r="B123" s="41"/>
      <c r="C123" s="42"/>
      <c r="D123" s="23"/>
      <c r="F123" s="6"/>
      <c r="G123" s="6"/>
      <c r="H123" s="6"/>
    </row>
    <row r="124" spans="1:8" ht="36.75" customHeight="1" outlineLevel="4">
      <c r="A124" s="21"/>
      <c r="B124" s="30"/>
      <c r="C124" s="43"/>
      <c r="D124" s="23"/>
      <c r="F124" s="6"/>
      <c r="G124" s="6"/>
      <c r="H124" s="6"/>
    </row>
    <row r="125" spans="1:8" ht="36.75" customHeight="1" outlineLevel="4">
      <c r="A125" s="21"/>
      <c r="B125" s="41"/>
      <c r="C125" s="44"/>
      <c r="D125" s="23"/>
      <c r="F125" s="6"/>
      <c r="G125" s="6"/>
      <c r="H125" s="6"/>
    </row>
    <row r="126" spans="1:8" ht="36.75" customHeight="1" outlineLevel="4">
      <c r="A126" s="25"/>
      <c r="B126" s="32"/>
      <c r="C126" s="44"/>
      <c r="D126" s="27"/>
      <c r="F126" s="6"/>
      <c r="G126" s="6"/>
      <c r="H126" s="6"/>
    </row>
    <row r="127" spans="1:8" ht="20.25" customHeight="1" outlineLevel="4">
      <c r="A127" s="45"/>
      <c r="B127" s="45"/>
      <c r="C127" s="46"/>
      <c r="D127" s="27"/>
      <c r="F127" s="6"/>
      <c r="G127" s="6"/>
      <c r="H127" s="6"/>
    </row>
    <row r="128" spans="1:8" ht="42.75" customHeight="1" outlineLevel="4">
      <c r="A128" s="25"/>
      <c r="B128" s="45"/>
      <c r="C128" s="42"/>
      <c r="D128" s="27"/>
      <c r="F128" s="6"/>
      <c r="G128" s="6"/>
      <c r="H128" s="6"/>
    </row>
    <row r="129" spans="1:8" ht="19.5" customHeight="1" outlineLevel="4">
      <c r="A129" s="21"/>
      <c r="B129" s="31"/>
      <c r="C129" s="33"/>
      <c r="D129" s="23"/>
      <c r="F129" s="6"/>
      <c r="G129" s="6"/>
      <c r="H129" s="6"/>
    </row>
    <row r="130" spans="1:8" ht="26.25" customHeight="1" outlineLevel="2">
      <c r="A130" s="21"/>
      <c r="B130" s="30"/>
      <c r="C130" s="22"/>
      <c r="D130" s="23"/>
      <c r="F130" s="6"/>
      <c r="G130" s="6"/>
      <c r="H130" s="6"/>
    </row>
    <row r="131" spans="1:8" s="11" customFormat="1" ht="12.75" hidden="1">
      <c r="A131" s="25"/>
      <c r="B131" s="21"/>
      <c r="C131" s="29"/>
      <c r="D131" s="23"/>
      <c r="E131" s="1"/>
      <c r="F131" s="10"/>
      <c r="G131" s="10"/>
      <c r="H131" s="10"/>
    </row>
    <row r="132" spans="1:8" s="11" customFormat="1" ht="27" customHeight="1">
      <c r="A132" s="32"/>
      <c r="B132" s="21"/>
      <c r="C132" s="33"/>
      <c r="D132" s="23"/>
      <c r="E132" s="1"/>
      <c r="F132" s="10"/>
      <c r="G132" s="10"/>
      <c r="H132" s="10"/>
    </row>
    <row r="133" spans="1:8" s="11" customFormat="1" ht="29.25" customHeight="1">
      <c r="A133" s="21"/>
      <c r="B133" s="30"/>
      <c r="C133" s="22"/>
      <c r="D133" s="23"/>
      <c r="E133" s="1"/>
      <c r="F133" s="10"/>
      <c r="G133" s="10"/>
      <c r="H133" s="10"/>
    </row>
    <row r="134" spans="1:8" s="11" customFormat="1" ht="29.25" customHeight="1">
      <c r="A134" s="21"/>
      <c r="B134" s="30"/>
      <c r="C134" s="22"/>
      <c r="D134" s="23"/>
      <c r="E134" s="1"/>
      <c r="F134" s="10"/>
      <c r="G134" s="10"/>
      <c r="H134" s="10"/>
    </row>
    <row r="135" spans="1:8" s="11" customFormat="1" ht="29.25" customHeight="1">
      <c r="A135" s="21"/>
      <c r="B135" s="30"/>
      <c r="C135" s="22"/>
      <c r="D135" s="23"/>
      <c r="E135" s="1"/>
      <c r="F135" s="10"/>
      <c r="G135" s="10"/>
      <c r="H135" s="10"/>
    </row>
    <row r="136" spans="1:8" s="11" customFormat="1" ht="29.25" customHeight="1">
      <c r="A136" s="21"/>
      <c r="B136" s="30"/>
      <c r="C136" s="22"/>
      <c r="D136" s="23"/>
      <c r="E136" s="1"/>
      <c r="F136" s="10"/>
      <c r="G136" s="10"/>
      <c r="H136" s="10"/>
    </row>
    <row r="137" spans="1:8" s="11" customFormat="1" ht="29.25" customHeight="1">
      <c r="A137" s="21"/>
      <c r="B137" s="30"/>
      <c r="C137" s="22"/>
      <c r="D137" s="23"/>
      <c r="E137" s="1"/>
      <c r="F137" s="10"/>
      <c r="G137" s="10"/>
      <c r="H137" s="10"/>
    </row>
    <row r="138" spans="1:8" s="11" customFormat="1" ht="29.25" customHeight="1">
      <c r="A138" s="21"/>
      <c r="B138" s="30"/>
      <c r="C138" s="22"/>
      <c r="D138" s="23"/>
      <c r="E138" s="1"/>
      <c r="F138" s="10"/>
      <c r="G138" s="10"/>
      <c r="H138" s="10"/>
    </row>
    <row r="139" spans="1:8" s="11" customFormat="1" ht="29.25" customHeight="1">
      <c r="A139" s="21"/>
      <c r="B139" s="30"/>
      <c r="C139" s="22"/>
      <c r="D139" s="23"/>
      <c r="E139" s="1"/>
      <c r="F139" s="10"/>
      <c r="G139" s="10"/>
      <c r="H139" s="10"/>
    </row>
    <row r="140" spans="1:8" s="11" customFormat="1" ht="29.25" customHeight="1">
      <c r="A140" s="21"/>
      <c r="B140" s="30"/>
      <c r="C140" s="22"/>
      <c r="D140" s="23"/>
      <c r="E140" s="1"/>
      <c r="F140" s="10"/>
      <c r="G140" s="10"/>
      <c r="H140" s="10"/>
    </row>
    <row r="141" spans="1:8" s="11" customFormat="1" ht="29.25" customHeight="1">
      <c r="A141" s="21"/>
      <c r="B141" s="30"/>
      <c r="C141" s="22"/>
      <c r="D141" s="23"/>
      <c r="E141" s="1"/>
      <c r="F141" s="10"/>
      <c r="G141" s="10"/>
      <c r="H141" s="10"/>
    </row>
    <row r="142" spans="1:8" s="11" customFormat="1" ht="29.25" customHeight="1">
      <c r="A142" s="21"/>
      <c r="B142" s="30"/>
      <c r="C142" s="22"/>
      <c r="D142" s="23"/>
      <c r="E142" s="1"/>
      <c r="F142" s="10"/>
      <c r="G142" s="10"/>
      <c r="H142" s="10"/>
    </row>
    <row r="143" spans="1:8" s="11" customFormat="1" ht="29.25" customHeight="1">
      <c r="A143" s="21"/>
      <c r="B143" s="30"/>
      <c r="C143" s="22"/>
      <c r="D143" s="23"/>
      <c r="E143" s="1"/>
      <c r="F143" s="10"/>
      <c r="G143" s="10"/>
      <c r="H143" s="10"/>
    </row>
    <row r="144" spans="1:8" s="11" customFormat="1" ht="23.25" customHeight="1">
      <c r="A144" s="25"/>
      <c r="B144" s="25"/>
      <c r="C144" s="38"/>
      <c r="D144" s="27"/>
      <c r="E144" s="1"/>
      <c r="F144" s="10"/>
      <c r="G144" s="10"/>
      <c r="H144" s="10"/>
    </row>
    <row r="145" spans="1:8" s="11" customFormat="1" ht="25.5" customHeight="1">
      <c r="A145" s="21"/>
      <c r="B145" s="21"/>
      <c r="C145" s="29"/>
      <c r="D145" s="23"/>
      <c r="E145" s="1"/>
      <c r="F145" s="10"/>
      <c r="G145" s="10"/>
      <c r="H145" s="10"/>
    </row>
    <row r="146" spans="1:8" s="11" customFormat="1" ht="25.5" customHeight="1">
      <c r="A146" s="21"/>
      <c r="B146" s="21"/>
      <c r="C146" s="28"/>
      <c r="D146" s="23"/>
      <c r="E146" s="1"/>
      <c r="F146" s="10"/>
      <c r="G146" s="10"/>
      <c r="H146" s="10"/>
    </row>
    <row r="147" spans="1:8" s="11" customFormat="1" ht="42" customHeight="1">
      <c r="A147" s="47"/>
      <c r="B147" s="47"/>
      <c r="C147" s="47"/>
      <c r="D147" s="47"/>
      <c r="E147" s="1"/>
      <c r="F147" s="10"/>
      <c r="G147" s="10"/>
      <c r="H147" s="10"/>
    </row>
    <row r="148" spans="1:8" s="11" customFormat="1" ht="24.75" customHeight="1">
      <c r="A148" s="47"/>
      <c r="B148" s="47"/>
      <c r="C148" s="47"/>
      <c r="D148" s="47"/>
      <c r="E148" s="1"/>
      <c r="F148" s="10"/>
      <c r="G148" s="10"/>
      <c r="H148" s="10"/>
    </row>
    <row r="149" spans="1:8" ht="51.75" customHeight="1" outlineLevel="2">
      <c r="A149" s="24"/>
      <c r="B149" s="24"/>
      <c r="C149" s="24"/>
      <c r="D149" s="24"/>
      <c r="F149" s="6"/>
      <c r="G149" s="6"/>
      <c r="H149" s="6"/>
    </row>
    <row r="150" spans="1:8" ht="26.25" customHeight="1" outlineLevel="2">
      <c r="A150" s="24"/>
      <c r="B150" s="24"/>
      <c r="C150" s="24"/>
      <c r="D150" s="24"/>
      <c r="F150" s="6"/>
      <c r="G150" s="6"/>
      <c r="H150" s="6"/>
    </row>
    <row r="151" spans="1:8" ht="29.25" customHeight="1" outlineLevel="4">
      <c r="A151" s="24"/>
      <c r="B151" s="24"/>
      <c r="C151" s="24"/>
      <c r="D151" s="24"/>
      <c r="F151" s="6"/>
      <c r="G151" s="6"/>
      <c r="H151" s="6"/>
    </row>
    <row r="152" spans="1:8" ht="26.25" customHeight="1" outlineLevel="4">
      <c r="A152" s="24"/>
      <c r="B152" s="24"/>
      <c r="C152" s="24"/>
      <c r="D152" s="24"/>
      <c r="F152" s="6"/>
      <c r="G152" s="6"/>
      <c r="H152" s="6"/>
    </row>
    <row r="153" spans="1:8" ht="31.5" customHeight="1" outlineLevel="4">
      <c r="A153" s="24"/>
      <c r="B153" s="24"/>
      <c r="C153" s="24"/>
      <c r="D153" s="24"/>
      <c r="E153" s="6"/>
      <c r="F153" s="6"/>
      <c r="G153" s="6"/>
      <c r="H153" s="6"/>
    </row>
    <row r="154" spans="1:5" s="6" customFormat="1" ht="44.25" customHeight="1" outlineLevel="3">
      <c r="A154" s="12"/>
      <c r="B154" s="12"/>
      <c r="C154" s="12"/>
      <c r="D154" s="12"/>
      <c r="E154" s="1"/>
    </row>
    <row r="155" spans="1:5" s="6" customFormat="1" ht="28.5" customHeight="1" outlineLevel="3">
      <c r="A155" s="12"/>
      <c r="B155" s="12"/>
      <c r="C155" s="12"/>
      <c r="D155" s="12"/>
      <c r="E155" s="1"/>
    </row>
    <row r="156" spans="1:10" ht="24" customHeight="1" outlineLevel="4">
      <c r="A156" s="21"/>
      <c r="B156" s="21"/>
      <c r="C156" s="36"/>
      <c r="D156" s="27"/>
      <c r="F156" s="6"/>
      <c r="G156" s="6"/>
      <c r="H156" s="6"/>
      <c r="J156" s="5"/>
    </row>
    <row r="157" spans="1:8" ht="25.5" customHeight="1" outlineLevel="4">
      <c r="A157" s="25"/>
      <c r="B157" s="25"/>
      <c r="C157" s="46"/>
      <c r="D157" s="23"/>
      <c r="F157" s="6"/>
      <c r="G157" s="6"/>
      <c r="H157" s="6"/>
    </row>
    <row r="158" spans="1:8" ht="25.5" customHeight="1" outlineLevel="4">
      <c r="A158" s="25"/>
      <c r="B158" s="41"/>
      <c r="C158" s="36"/>
      <c r="D158" s="23"/>
      <c r="F158" s="6"/>
      <c r="G158" s="6"/>
      <c r="H158" s="6"/>
    </row>
    <row r="159" spans="1:8" ht="55.5" customHeight="1" outlineLevel="4">
      <c r="A159" s="21"/>
      <c r="B159" s="21"/>
      <c r="C159" s="33"/>
      <c r="D159" s="23"/>
      <c r="F159" s="6"/>
      <c r="G159" s="6"/>
      <c r="H159" s="6"/>
    </row>
    <row r="160" spans="1:8" ht="46.5" customHeight="1" outlineLevel="4">
      <c r="A160" s="21"/>
      <c r="B160" s="21"/>
      <c r="C160" s="33"/>
      <c r="D160" s="23"/>
      <c r="F160" s="6"/>
      <c r="G160" s="6"/>
      <c r="H160" s="6"/>
    </row>
    <row r="161" spans="1:8" ht="21" customHeight="1" outlineLevel="4">
      <c r="A161" s="21"/>
      <c r="B161" s="32"/>
      <c r="C161" s="33"/>
      <c r="D161" s="23"/>
      <c r="F161" s="6"/>
      <c r="G161" s="6"/>
      <c r="H161" s="6"/>
    </row>
    <row r="162" spans="1:8" ht="21" customHeight="1" outlineLevel="4">
      <c r="A162" s="25"/>
      <c r="B162" s="25"/>
      <c r="C162" s="26"/>
      <c r="D162" s="27"/>
      <c r="F162" s="6"/>
      <c r="G162" s="6"/>
      <c r="H162" s="6"/>
    </row>
    <row r="163" spans="1:8" ht="51" customHeight="1" outlineLevel="4">
      <c r="A163" s="35"/>
      <c r="B163" s="21"/>
      <c r="C163" s="34"/>
      <c r="D163" s="23"/>
      <c r="F163" s="6"/>
      <c r="G163" s="6"/>
      <c r="H163" s="6"/>
    </row>
    <row r="164" spans="1:8" ht="66" customHeight="1" outlineLevel="4">
      <c r="A164" s="35"/>
      <c r="B164" s="21"/>
      <c r="C164" s="34"/>
      <c r="D164" s="23"/>
      <c r="F164" s="6"/>
      <c r="G164" s="6"/>
      <c r="H164" s="6"/>
    </row>
    <row r="165" spans="1:8" ht="29.25" customHeight="1" outlineLevel="4">
      <c r="A165" s="21"/>
      <c r="B165" s="21"/>
      <c r="C165" s="33"/>
      <c r="D165" s="23"/>
      <c r="F165" s="6"/>
      <c r="G165" s="6"/>
      <c r="H165" s="6"/>
    </row>
    <row r="166" spans="1:8" ht="51" customHeight="1" outlineLevel="4">
      <c r="A166" s="21"/>
      <c r="B166" s="21"/>
      <c r="C166" s="33"/>
      <c r="D166" s="23"/>
      <c r="F166" s="6"/>
      <c r="G166" s="6"/>
      <c r="H166" s="6"/>
    </row>
    <row r="167" spans="1:8" ht="52.5" customHeight="1" outlineLevel="4">
      <c r="A167" s="21"/>
      <c r="B167" s="21"/>
      <c r="C167" s="33"/>
      <c r="D167" s="23"/>
      <c r="F167" s="6"/>
      <c r="G167" s="6"/>
      <c r="H167" s="6"/>
    </row>
    <row r="168" spans="1:8" ht="29.25" customHeight="1" outlineLevel="4">
      <c r="A168" s="21"/>
      <c r="B168" s="30"/>
      <c r="C168" s="22"/>
      <c r="D168" s="23"/>
      <c r="F168" s="6"/>
      <c r="G168" s="6"/>
      <c r="H168" s="6"/>
    </row>
    <row r="169" spans="1:8" ht="29.25" customHeight="1" outlineLevel="4">
      <c r="A169" s="21"/>
      <c r="B169" s="30"/>
      <c r="C169" s="22"/>
      <c r="D169" s="23"/>
      <c r="F169" s="6"/>
      <c r="G169" s="6"/>
      <c r="H169" s="6"/>
    </row>
    <row r="170" spans="1:8" ht="29.25" customHeight="1" outlineLevel="4">
      <c r="A170" s="21"/>
      <c r="B170" s="30"/>
      <c r="C170" s="22"/>
      <c r="D170" s="23"/>
      <c r="F170" s="6"/>
      <c r="G170" s="6"/>
      <c r="H170" s="6"/>
    </row>
    <row r="171" spans="1:8" ht="29.25" customHeight="1" outlineLevel="4">
      <c r="A171" s="21"/>
      <c r="B171" s="30"/>
      <c r="C171" s="22"/>
      <c r="D171" s="23"/>
      <c r="F171" s="6"/>
      <c r="G171" s="6"/>
      <c r="H171" s="6"/>
    </row>
    <row r="172" spans="1:8" ht="29.25" customHeight="1" outlineLevel="4">
      <c r="A172" s="21"/>
      <c r="B172" s="30"/>
      <c r="C172" s="24"/>
      <c r="D172" s="24"/>
      <c r="F172" s="6"/>
      <c r="G172" s="6"/>
      <c r="H172" s="6"/>
    </row>
    <row r="173" spans="1:8" ht="22.5" customHeight="1" outlineLevel="2">
      <c r="A173" s="21"/>
      <c r="B173" s="19"/>
      <c r="C173" s="22"/>
      <c r="D173" s="48"/>
      <c r="E173" s="11"/>
      <c r="F173" s="6"/>
      <c r="G173" s="6"/>
      <c r="H173" s="6"/>
    </row>
    <row r="174" spans="1:8" s="11" customFormat="1" ht="12.75" customHeight="1">
      <c r="A174" s="13"/>
      <c r="B174" s="24"/>
      <c r="C174" s="49"/>
      <c r="D174" s="50"/>
      <c r="E174" s="1"/>
      <c r="F174" s="10"/>
      <c r="G174" s="10"/>
      <c r="H174" s="10"/>
    </row>
    <row r="175" spans="1:8" ht="12.75" customHeight="1" hidden="1">
      <c r="A175" s="24"/>
      <c r="B175" s="24"/>
      <c r="C175" s="24"/>
      <c r="D175" s="50"/>
      <c r="F175" s="6"/>
      <c r="G175" s="6"/>
      <c r="H175" s="6"/>
    </row>
    <row r="176" spans="1:8" ht="12.75" customHeight="1" hidden="1">
      <c r="A176" s="24"/>
      <c r="B176" s="47"/>
      <c r="C176" s="24"/>
      <c r="D176" s="50"/>
      <c r="E176" s="11"/>
      <c r="F176" s="6"/>
      <c r="G176" s="6"/>
      <c r="H176" s="6"/>
    </row>
    <row r="177" spans="1:8" s="11" customFormat="1" ht="12.75" customHeight="1" hidden="1">
      <c r="A177" s="47"/>
      <c r="B177" s="24"/>
      <c r="C177" s="47"/>
      <c r="D177" s="51"/>
      <c r="E177" s="1"/>
      <c r="F177" s="10"/>
      <c r="G177" s="10"/>
      <c r="H177" s="10"/>
    </row>
    <row r="178" spans="1:8" ht="12.75" customHeight="1" hidden="1">
      <c r="A178" s="24"/>
      <c r="B178" s="24"/>
      <c r="C178" s="24"/>
      <c r="D178" s="24"/>
      <c r="F178" s="6"/>
      <c r="G178" s="6"/>
      <c r="H178" s="6"/>
    </row>
    <row r="179" spans="1:8" ht="12.75" customHeight="1" hidden="1">
      <c r="A179" s="24"/>
      <c r="B179" s="24"/>
      <c r="C179" s="24"/>
      <c r="D179" s="24"/>
      <c r="F179" s="6"/>
      <c r="G179" s="6"/>
      <c r="H179" s="6"/>
    </row>
    <row r="180" spans="1:8" ht="12.75" customHeight="1" hidden="1">
      <c r="A180" s="24"/>
      <c r="B180" s="24"/>
      <c r="C180" s="24"/>
      <c r="D180" s="24"/>
      <c r="F180" s="6"/>
      <c r="G180" s="6"/>
      <c r="H180" s="6"/>
    </row>
    <row r="181" spans="1:8" ht="12.75" customHeight="1" hidden="1">
      <c r="A181" s="24"/>
      <c r="B181" s="24"/>
      <c r="C181" s="24"/>
      <c r="D181" s="51"/>
      <c r="F181" s="6"/>
      <c r="G181" s="6"/>
      <c r="H181" s="6"/>
    </row>
    <row r="182" spans="1:8" ht="36.75" customHeight="1" hidden="1">
      <c r="A182" s="24"/>
      <c r="B182" s="24"/>
      <c r="C182" s="14"/>
      <c r="D182" s="51"/>
      <c r="F182" s="6"/>
      <c r="G182" s="6"/>
      <c r="H182" s="6"/>
    </row>
    <row r="183" spans="1:8" ht="33.75" customHeight="1" hidden="1">
      <c r="A183" s="24"/>
      <c r="B183" s="24"/>
      <c r="C183" s="14"/>
      <c r="D183" s="24"/>
      <c r="F183" s="6"/>
      <c r="G183" s="6"/>
      <c r="H183" s="6"/>
    </row>
    <row r="184" spans="1:8" ht="12.75" customHeight="1" hidden="1">
      <c r="A184" s="24"/>
      <c r="B184" s="24"/>
      <c r="C184" s="24"/>
      <c r="D184" s="51"/>
      <c r="F184" s="6"/>
      <c r="G184" s="6"/>
      <c r="H184" s="6"/>
    </row>
    <row r="185" spans="1:8" ht="12.75" customHeight="1" hidden="1">
      <c r="A185" s="24"/>
      <c r="B185" s="24"/>
      <c r="C185" s="24"/>
      <c r="D185" s="24"/>
      <c r="F185" s="6"/>
      <c r="G185" s="6"/>
      <c r="H185" s="6"/>
    </row>
    <row r="186" spans="1:8" ht="12.75" hidden="1">
      <c r="A186" s="24"/>
      <c r="B186" s="24"/>
      <c r="C186" s="24"/>
      <c r="D186" s="24"/>
      <c r="F186" s="6"/>
      <c r="G186" s="6"/>
      <c r="H186" s="6"/>
    </row>
    <row r="187" spans="1:8" ht="12.75" hidden="1">
      <c r="A187" s="24"/>
      <c r="B187" s="24"/>
      <c r="C187" s="24"/>
      <c r="D187" s="24"/>
      <c r="F187" s="6"/>
      <c r="G187" s="6"/>
      <c r="H187" s="6"/>
    </row>
    <row r="188" spans="1:8" ht="12.75" hidden="1">
      <c r="A188" s="24"/>
      <c r="B188" s="24"/>
      <c r="C188" s="24"/>
      <c r="D188" s="24"/>
      <c r="F188" s="6"/>
      <c r="G188" s="6"/>
      <c r="H188" s="6"/>
    </row>
    <row r="189" spans="1:8" ht="12.75" hidden="1">
      <c r="A189" s="24"/>
      <c r="B189" s="24"/>
      <c r="C189" s="24"/>
      <c r="D189" s="24"/>
      <c r="F189" s="6"/>
      <c r="G189" s="6"/>
      <c r="H189" s="6"/>
    </row>
    <row r="190" spans="1:8" ht="12.75" hidden="1">
      <c r="A190" s="24"/>
      <c r="B190" s="24"/>
      <c r="C190" s="24"/>
      <c r="D190" s="24"/>
      <c r="E190" s="7"/>
      <c r="F190" s="6"/>
      <c r="G190" s="6"/>
      <c r="H190" s="6"/>
    </row>
    <row r="191" spans="1:8" ht="12.75" hidden="1">
      <c r="A191" s="24"/>
      <c r="B191" s="24"/>
      <c r="C191" s="24"/>
      <c r="D191" s="24"/>
      <c r="F191" s="6"/>
      <c r="G191" s="6"/>
      <c r="H191" s="6"/>
    </row>
    <row r="192" spans="1:8" ht="12.75" hidden="1">
      <c r="A192" s="24"/>
      <c r="B192" s="24"/>
      <c r="C192" s="24"/>
      <c r="D192" s="24"/>
      <c r="F192" s="6"/>
      <c r="G192" s="6"/>
      <c r="H192" s="6"/>
    </row>
    <row r="193" spans="1:8" ht="12.75" hidden="1">
      <c r="A193" s="24"/>
      <c r="B193" s="24"/>
      <c r="C193" s="24"/>
      <c r="D193" s="24"/>
      <c r="F193" s="6"/>
      <c r="G193" s="6"/>
      <c r="H193" s="6"/>
    </row>
    <row r="194" spans="1:8" ht="12.75" hidden="1">
      <c r="A194" s="24"/>
      <c r="B194" s="24"/>
      <c r="C194" s="24"/>
      <c r="D194" s="24"/>
      <c r="F194" s="6"/>
      <c r="G194" s="6"/>
      <c r="H194" s="6"/>
    </row>
    <row r="195" spans="1:8" ht="12.75" hidden="1">
      <c r="A195" s="24"/>
      <c r="B195" s="24"/>
      <c r="C195" s="24"/>
      <c r="D195" s="24"/>
      <c r="F195" s="6"/>
      <c r="G195" s="6"/>
      <c r="H195" s="6"/>
    </row>
    <row r="196" spans="1:8" ht="12.75">
      <c r="A196" s="24"/>
      <c r="B196" s="24"/>
      <c r="C196" s="24"/>
      <c r="D196" s="50"/>
      <c r="F196" s="6"/>
      <c r="G196" s="6"/>
      <c r="H196" s="6"/>
    </row>
    <row r="197" spans="1:8" ht="12.75">
      <c r="A197" s="24"/>
      <c r="B197" s="24"/>
      <c r="C197" s="24"/>
      <c r="D197" s="50"/>
      <c r="F197" s="6"/>
      <c r="G197" s="6"/>
      <c r="H197" s="6"/>
    </row>
    <row r="198" spans="1:8" ht="12.75">
      <c r="A198" s="24"/>
      <c r="B198" s="24"/>
      <c r="C198" s="24"/>
      <c r="D198" s="50"/>
      <c r="F198" s="6"/>
      <c r="G198" s="6"/>
      <c r="H198" s="6"/>
    </row>
    <row r="199" spans="1:8" ht="12.75">
      <c r="A199" s="24"/>
      <c r="B199" s="24"/>
      <c r="C199" s="24"/>
      <c r="D199" s="52"/>
      <c r="F199" s="6"/>
      <c r="G199" s="6"/>
      <c r="H199" s="6"/>
    </row>
    <row r="200" spans="1:8" ht="12.75">
      <c r="A200" s="24"/>
      <c r="B200" s="24"/>
      <c r="C200" s="24"/>
      <c r="D200" s="24"/>
      <c r="F200" s="6"/>
      <c r="G200" s="6"/>
      <c r="H200" s="6"/>
    </row>
    <row r="201" spans="1:8" ht="12.75">
      <c r="A201" s="24"/>
      <c r="B201" s="24"/>
      <c r="C201" s="24"/>
      <c r="D201" s="52"/>
      <c r="F201" s="6"/>
      <c r="G201" s="6"/>
      <c r="H201" s="6"/>
    </row>
    <row r="202" spans="1:8" ht="12.75">
      <c r="A202" s="24"/>
      <c r="B202" s="24"/>
      <c r="C202" s="24"/>
      <c r="D202" s="52"/>
      <c r="F202" s="6"/>
      <c r="G202" s="6"/>
      <c r="H202" s="6"/>
    </row>
    <row r="203" spans="1:8" ht="12.75">
      <c r="A203" s="24"/>
      <c r="B203" s="24"/>
      <c r="C203" s="24"/>
      <c r="D203" s="24"/>
      <c r="F203" s="6"/>
      <c r="G203" s="6"/>
      <c r="H203" s="6"/>
    </row>
    <row r="204" spans="1:8" ht="12.75">
      <c r="A204" s="24"/>
      <c r="B204" s="24"/>
      <c r="C204" s="24"/>
      <c r="D204" s="24"/>
      <c r="F204" s="6"/>
      <c r="G204" s="6"/>
      <c r="H204" s="6"/>
    </row>
    <row r="205" spans="1:8" ht="12.75">
      <c r="A205" s="24"/>
      <c r="B205" s="24"/>
      <c r="C205" s="24"/>
      <c r="D205" s="24"/>
      <c r="F205" s="6"/>
      <c r="G205" s="6"/>
      <c r="H205" s="6"/>
    </row>
    <row r="206" spans="1:8" ht="12.75">
      <c r="A206" s="24"/>
      <c r="B206" s="24"/>
      <c r="C206" s="24"/>
      <c r="D206" s="24"/>
      <c r="F206" s="6"/>
      <c r="G206" s="6"/>
      <c r="H206" s="6"/>
    </row>
    <row r="207" spans="1:8" ht="12.75">
      <c r="A207" s="24"/>
      <c r="B207" s="24"/>
      <c r="C207" s="24"/>
      <c r="D207" s="24"/>
      <c r="F207" s="6"/>
      <c r="G207" s="6"/>
      <c r="H207" s="6"/>
    </row>
    <row r="208" spans="1:8" ht="12.75">
      <c r="A208" s="24"/>
      <c r="B208" s="24"/>
      <c r="C208" s="24"/>
      <c r="D208" s="24"/>
      <c r="F208" s="6"/>
      <c r="G208" s="6"/>
      <c r="H208" s="6"/>
    </row>
    <row r="209" spans="1:8" ht="12.75">
      <c r="A209" s="24"/>
      <c r="B209" s="24"/>
      <c r="C209" s="24"/>
      <c r="D209" s="24"/>
      <c r="F209" s="6"/>
      <c r="G209" s="6"/>
      <c r="H209" s="6"/>
    </row>
    <row r="210" spans="1:8" ht="12.75">
      <c r="A210" s="24"/>
      <c r="B210" s="24"/>
      <c r="C210" s="24"/>
      <c r="D210" s="24"/>
      <c r="F210" s="6"/>
      <c r="G210" s="6"/>
      <c r="H210" s="6"/>
    </row>
    <row r="211" spans="1:8" ht="12.75">
      <c r="A211" s="24"/>
      <c r="B211" s="24"/>
      <c r="C211" s="24"/>
      <c r="D211" s="24"/>
      <c r="F211" s="6"/>
      <c r="G211" s="6"/>
      <c r="H211" s="6"/>
    </row>
    <row r="212" spans="1:8" ht="12.75">
      <c r="A212" s="24"/>
      <c r="B212" s="24"/>
      <c r="C212" s="24"/>
      <c r="D212" s="24"/>
      <c r="F212" s="6"/>
      <c r="G212" s="6"/>
      <c r="H212" s="6"/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24"/>
      <c r="F217" s="6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6:8" ht="12.75">
      <c r="F285" s="6"/>
      <c r="G285" s="6"/>
      <c r="H285" s="6"/>
    </row>
    <row r="286" spans="6:8" ht="12.75">
      <c r="F286" s="6"/>
      <c r="G286" s="6"/>
      <c r="H286" s="6"/>
    </row>
    <row r="287" spans="6:8" ht="12.75">
      <c r="F287" s="6"/>
      <c r="G287" s="6"/>
      <c r="H287" s="6"/>
    </row>
    <row r="288" spans="6:8" ht="12.75">
      <c r="F288" s="6"/>
      <c r="G288" s="6"/>
      <c r="H288" s="6"/>
    </row>
    <row r="289" spans="6:8" ht="12.75">
      <c r="F289" s="6"/>
      <c r="G289" s="6"/>
      <c r="H289" s="6"/>
    </row>
    <row r="290" spans="6:8" ht="12.75">
      <c r="F290" s="6"/>
      <c r="G290" s="6"/>
      <c r="H290" s="6"/>
    </row>
    <row r="291" spans="6:8" ht="12.75">
      <c r="F291" s="6"/>
      <c r="G291" s="6"/>
      <c r="H291" s="6"/>
    </row>
    <row r="292" spans="6:8" ht="12.75">
      <c r="F292" s="6"/>
      <c r="G292" s="6"/>
      <c r="H292" s="6"/>
    </row>
    <row r="293" spans="6:8" ht="12.75">
      <c r="F293" s="6"/>
      <c r="G293" s="6"/>
      <c r="H293" s="6"/>
    </row>
    <row r="294" spans="6:8" ht="12.75"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</sheetData>
  <sheetProtection/>
  <mergeCells count="1">
    <mergeCell ref="A4:F4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63" r:id="rId1"/>
  <rowBreaks count="2" manualBreakCount="2">
    <brk id="103" max="255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view="pageBreakPreview" zoomScale="70" zoomScaleSheetLayoutView="70" zoomScalePageLayoutView="0" workbookViewId="0" topLeftCell="A193">
      <selection activeCell="A6" sqref="A6:H6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7.25390625" style="1" customWidth="1"/>
    <col min="4" max="4" width="15.125" style="1" customWidth="1"/>
    <col min="5" max="5" width="14.25390625" style="1" customWidth="1"/>
    <col min="6" max="6" width="16.75390625" style="1" customWidth="1"/>
    <col min="7" max="7" width="10.25390625" style="1" customWidth="1"/>
    <col min="8" max="8" width="12.25390625" style="1" customWidth="1"/>
    <col min="9" max="16384" width="9.125" style="1" customWidth="1"/>
  </cols>
  <sheetData>
    <row r="1" spans="6:7" ht="15.75">
      <c r="F1" s="168" t="s">
        <v>190</v>
      </c>
      <c r="G1" s="168"/>
    </row>
    <row r="2" spans="6:7" ht="15.75">
      <c r="F2" s="168" t="s">
        <v>183</v>
      </c>
      <c r="G2" s="168"/>
    </row>
    <row r="3" spans="1:7" ht="12.75" customHeight="1">
      <c r="A3" s="3"/>
      <c r="B3" s="3"/>
      <c r="F3" s="169"/>
      <c r="G3" s="169"/>
    </row>
    <row r="4" spans="1:7" ht="12.75" customHeight="1">
      <c r="A4" s="3"/>
      <c r="B4" s="3"/>
      <c r="F4" s="168" t="s">
        <v>185</v>
      </c>
      <c r="G4" s="169"/>
    </row>
    <row r="5" spans="1:6" ht="12.75" customHeight="1">
      <c r="A5" s="3"/>
      <c r="B5" s="3"/>
      <c r="F5" s="167"/>
    </row>
    <row r="6" spans="1:8" ht="41.25" customHeight="1">
      <c r="A6" s="223" t="s">
        <v>614</v>
      </c>
      <c r="B6" s="223"/>
      <c r="C6" s="223"/>
      <c r="D6" s="223"/>
      <c r="E6" s="223"/>
      <c r="F6" s="223"/>
      <c r="G6" s="223"/>
      <c r="H6" s="223"/>
    </row>
    <row r="7" spans="1:8" ht="12.75" customHeight="1">
      <c r="A7" s="8"/>
      <c r="B7" s="8"/>
      <c r="C7" s="8"/>
      <c r="D7" s="8"/>
      <c r="E7" s="9"/>
      <c r="H7" s="1" t="s">
        <v>615</v>
      </c>
    </row>
    <row r="8" spans="1:8" ht="162.75" customHeight="1">
      <c r="A8" s="117" t="s">
        <v>1</v>
      </c>
      <c r="B8" s="117" t="s">
        <v>2</v>
      </c>
      <c r="C8" s="117" t="s">
        <v>3</v>
      </c>
      <c r="D8" s="130" t="s">
        <v>177</v>
      </c>
      <c r="E8" s="147" t="s">
        <v>178</v>
      </c>
      <c r="F8" s="148" t="s">
        <v>179</v>
      </c>
      <c r="G8" s="149" t="s">
        <v>186</v>
      </c>
      <c r="H8" s="150" t="s">
        <v>187</v>
      </c>
    </row>
    <row r="9" spans="1:8" ht="12.75" customHeight="1">
      <c r="A9" s="4" t="s">
        <v>54</v>
      </c>
      <c r="B9" s="4" t="s">
        <v>4</v>
      </c>
      <c r="C9" s="4" t="s">
        <v>5</v>
      </c>
      <c r="D9" s="4" t="s">
        <v>6</v>
      </c>
      <c r="E9" s="158">
        <v>5</v>
      </c>
      <c r="F9" s="151">
        <v>6</v>
      </c>
      <c r="G9" s="151">
        <v>7</v>
      </c>
      <c r="H9" s="151">
        <v>8</v>
      </c>
    </row>
    <row r="10" spans="1:8" ht="47.25">
      <c r="A10" s="214" t="s">
        <v>441</v>
      </c>
      <c r="B10" s="135"/>
      <c r="C10" s="215" t="s">
        <v>442</v>
      </c>
      <c r="D10" s="122">
        <f>D11+D15</f>
        <v>513.9</v>
      </c>
      <c r="E10" s="122">
        <f>E11+E15</f>
        <v>562.1</v>
      </c>
      <c r="F10" s="122">
        <f>F11+F15</f>
        <v>561</v>
      </c>
      <c r="G10" s="218">
        <f>F10/E10*100</f>
        <v>99.80430528375733</v>
      </c>
      <c r="H10" s="122">
        <f>E10-F10</f>
        <v>1.1000000000000227</v>
      </c>
    </row>
    <row r="11" spans="1:8" ht="31.5">
      <c r="A11" s="214" t="s">
        <v>443</v>
      </c>
      <c r="B11" s="135"/>
      <c r="C11" s="215" t="s">
        <v>288</v>
      </c>
      <c r="D11" s="122">
        <f aca="true" t="shared" si="0" ref="D11:F13">D12</f>
        <v>32.5</v>
      </c>
      <c r="E11" s="122">
        <f t="shared" si="0"/>
        <v>86</v>
      </c>
      <c r="F11" s="122">
        <f t="shared" si="0"/>
        <v>86</v>
      </c>
      <c r="G11" s="218">
        <f aca="true" t="shared" si="1" ref="G11:G74">F11/E11*100</f>
        <v>100</v>
      </c>
      <c r="H11" s="122">
        <f aca="true" t="shared" si="2" ref="H11:H74">E11-F11</f>
        <v>0</v>
      </c>
    </row>
    <row r="12" spans="1:8" ht="78.75">
      <c r="A12" s="214" t="s">
        <v>444</v>
      </c>
      <c r="B12" s="135"/>
      <c r="C12" s="215" t="s">
        <v>445</v>
      </c>
      <c r="D12" s="122">
        <f t="shared" si="0"/>
        <v>32.5</v>
      </c>
      <c r="E12" s="122">
        <f t="shared" si="0"/>
        <v>86</v>
      </c>
      <c r="F12" s="122">
        <f t="shared" si="0"/>
        <v>86</v>
      </c>
      <c r="G12" s="218">
        <f t="shared" si="1"/>
        <v>100</v>
      </c>
      <c r="H12" s="122">
        <f t="shared" si="2"/>
        <v>0</v>
      </c>
    </row>
    <row r="13" spans="1:8" ht="47.25">
      <c r="A13" s="214" t="s">
        <v>446</v>
      </c>
      <c r="B13" s="135"/>
      <c r="C13" s="215" t="s">
        <v>447</v>
      </c>
      <c r="D13" s="122">
        <f t="shared" si="0"/>
        <v>32.5</v>
      </c>
      <c r="E13" s="122">
        <f t="shared" si="0"/>
        <v>86</v>
      </c>
      <c r="F13" s="122">
        <f t="shared" si="0"/>
        <v>86</v>
      </c>
      <c r="G13" s="218">
        <f t="shared" si="1"/>
        <v>100</v>
      </c>
      <c r="H13" s="122">
        <f t="shared" si="2"/>
        <v>0</v>
      </c>
    </row>
    <row r="14" spans="1:8" ht="31.5">
      <c r="A14" s="214"/>
      <c r="B14" s="176">
        <v>200</v>
      </c>
      <c r="C14" s="174" t="s">
        <v>225</v>
      </c>
      <c r="D14" s="122">
        <f>'прил.4'!F129</f>
        <v>32.5</v>
      </c>
      <c r="E14" s="122">
        <f>'прил.4'!G360</f>
        <v>86</v>
      </c>
      <c r="F14" s="122">
        <f>'прил.4'!H360</f>
        <v>86</v>
      </c>
      <c r="G14" s="218">
        <f t="shared" si="1"/>
        <v>100</v>
      </c>
      <c r="H14" s="122">
        <f t="shared" si="2"/>
        <v>0</v>
      </c>
    </row>
    <row r="15" spans="1:8" ht="47.25">
      <c r="A15" s="214" t="s">
        <v>448</v>
      </c>
      <c r="B15" s="135"/>
      <c r="C15" s="215" t="s">
        <v>310</v>
      </c>
      <c r="D15" s="122">
        <f aca="true" t="shared" si="3" ref="D15:F17">D16</f>
        <v>481.4</v>
      </c>
      <c r="E15" s="122">
        <f t="shared" si="3"/>
        <v>476.1</v>
      </c>
      <c r="F15" s="122">
        <f t="shared" si="3"/>
        <v>475</v>
      </c>
      <c r="G15" s="218">
        <f t="shared" si="1"/>
        <v>99.76895610165931</v>
      </c>
      <c r="H15" s="122">
        <f t="shared" si="2"/>
        <v>1.1000000000000227</v>
      </c>
    </row>
    <row r="16" spans="1:8" ht="63">
      <c r="A16" s="214" t="s">
        <v>449</v>
      </c>
      <c r="B16" s="135"/>
      <c r="C16" s="215" t="s">
        <v>450</v>
      </c>
      <c r="D16" s="122">
        <f t="shared" si="3"/>
        <v>481.4</v>
      </c>
      <c r="E16" s="122">
        <f t="shared" si="3"/>
        <v>476.1</v>
      </c>
      <c r="F16" s="122">
        <f t="shared" si="3"/>
        <v>475</v>
      </c>
      <c r="G16" s="218">
        <f t="shared" si="1"/>
        <v>99.76895610165931</v>
      </c>
      <c r="H16" s="122">
        <f t="shared" si="2"/>
        <v>1.1000000000000227</v>
      </c>
    </row>
    <row r="17" spans="1:8" ht="31.5">
      <c r="A17" s="214" t="s">
        <v>451</v>
      </c>
      <c r="B17" s="135"/>
      <c r="C17" s="215" t="s">
        <v>314</v>
      </c>
      <c r="D17" s="122">
        <f t="shared" si="3"/>
        <v>481.4</v>
      </c>
      <c r="E17" s="122">
        <f t="shared" si="3"/>
        <v>476.1</v>
      </c>
      <c r="F17" s="122">
        <f t="shared" si="3"/>
        <v>475</v>
      </c>
      <c r="G17" s="218">
        <f t="shared" si="1"/>
        <v>99.76895610165931</v>
      </c>
      <c r="H17" s="122">
        <f t="shared" si="2"/>
        <v>1.1000000000000227</v>
      </c>
    </row>
    <row r="18" spans="1:8" ht="31.5">
      <c r="A18" s="214"/>
      <c r="B18" s="176">
        <v>200</v>
      </c>
      <c r="C18" s="174" t="s">
        <v>225</v>
      </c>
      <c r="D18" s="122">
        <f>'прил.4'!F148</f>
        <v>481.4</v>
      </c>
      <c r="E18" s="122">
        <f>'прил.4'!G379+'прил.4'!G148</f>
        <v>476.1</v>
      </c>
      <c r="F18" s="122">
        <f>'прил.4'!H379+'прил.4'!H148</f>
        <v>475</v>
      </c>
      <c r="G18" s="218">
        <f t="shared" si="1"/>
        <v>99.76895610165931</v>
      </c>
      <c r="H18" s="122">
        <f t="shared" si="2"/>
        <v>1.1000000000000227</v>
      </c>
    </row>
    <row r="19" spans="1:8" ht="47.25">
      <c r="A19" s="214" t="s">
        <v>452</v>
      </c>
      <c r="B19" s="135"/>
      <c r="C19" s="215" t="s">
        <v>453</v>
      </c>
      <c r="D19" s="122">
        <f>D20+D25</f>
        <v>642.2</v>
      </c>
      <c r="E19" s="122">
        <f>E20+E25</f>
        <v>831.1</v>
      </c>
      <c r="F19" s="122">
        <f>F20+F25</f>
        <v>742.2</v>
      </c>
      <c r="G19" s="218">
        <f t="shared" si="1"/>
        <v>89.30333293225846</v>
      </c>
      <c r="H19" s="122">
        <f t="shared" si="2"/>
        <v>88.89999999999998</v>
      </c>
    </row>
    <row r="20" spans="1:8" ht="94.5">
      <c r="A20" s="214" t="s">
        <v>454</v>
      </c>
      <c r="B20" s="135"/>
      <c r="C20" s="215" t="s">
        <v>455</v>
      </c>
      <c r="D20" s="122">
        <f aca="true" t="shared" si="4" ref="D20:F21">D21</f>
        <v>326.8</v>
      </c>
      <c r="E20" s="122">
        <f t="shared" si="4"/>
        <v>402.6</v>
      </c>
      <c r="F20" s="122">
        <f t="shared" si="4"/>
        <v>402.6</v>
      </c>
      <c r="G20" s="218">
        <f t="shared" si="1"/>
        <v>100</v>
      </c>
      <c r="H20" s="122">
        <f t="shared" si="2"/>
        <v>0</v>
      </c>
    </row>
    <row r="21" spans="1:8" ht="94.5">
      <c r="A21" s="214" t="s">
        <v>456</v>
      </c>
      <c r="B21" s="135"/>
      <c r="C21" s="215" t="s">
        <v>385</v>
      </c>
      <c r="D21" s="122">
        <f t="shared" si="4"/>
        <v>326.8</v>
      </c>
      <c r="E21" s="122">
        <f t="shared" si="4"/>
        <v>402.6</v>
      </c>
      <c r="F21" s="122">
        <f t="shared" si="4"/>
        <v>402.6</v>
      </c>
      <c r="G21" s="218">
        <f t="shared" si="1"/>
        <v>100</v>
      </c>
      <c r="H21" s="122">
        <f t="shared" si="2"/>
        <v>0</v>
      </c>
    </row>
    <row r="22" spans="1:8" ht="94.5">
      <c r="A22" s="214" t="s">
        <v>456</v>
      </c>
      <c r="B22" s="135"/>
      <c r="C22" s="215" t="s">
        <v>385</v>
      </c>
      <c r="D22" s="122">
        <f>D23+D24</f>
        <v>326.8</v>
      </c>
      <c r="E22" s="122">
        <f>E23+E24</f>
        <v>402.6</v>
      </c>
      <c r="F22" s="122">
        <f>F23+F24</f>
        <v>402.6</v>
      </c>
      <c r="G22" s="218">
        <f t="shared" si="1"/>
        <v>100</v>
      </c>
      <c r="H22" s="122">
        <f t="shared" si="2"/>
        <v>0</v>
      </c>
    </row>
    <row r="23" spans="1:8" ht="78.75">
      <c r="A23" s="214"/>
      <c r="B23" s="131">
        <v>100</v>
      </c>
      <c r="C23" s="174" t="s">
        <v>85</v>
      </c>
      <c r="D23" s="122">
        <f>'прил.4'!F220</f>
        <v>305.1</v>
      </c>
      <c r="E23" s="122">
        <f>'прил.4'!G449+'прил.4'!G220</f>
        <v>388.3</v>
      </c>
      <c r="F23" s="122">
        <f>'прил.4'!H449+'прил.4'!H220</f>
        <v>388.3</v>
      </c>
      <c r="G23" s="218">
        <f t="shared" si="1"/>
        <v>100</v>
      </c>
      <c r="H23" s="122">
        <f t="shared" si="2"/>
        <v>0</v>
      </c>
    </row>
    <row r="24" spans="1:8" ht="31.5">
      <c r="A24" s="214"/>
      <c r="B24" s="176">
        <v>300</v>
      </c>
      <c r="C24" s="174" t="s">
        <v>15</v>
      </c>
      <c r="D24" s="122">
        <f>'прил.4'!F221</f>
        <v>21.7</v>
      </c>
      <c r="E24" s="122">
        <f>'прил.4'!G450+'прил.4'!G221</f>
        <v>14.3</v>
      </c>
      <c r="F24" s="122">
        <f>'прил.4'!H450+'прил.4'!H221</f>
        <v>14.3</v>
      </c>
      <c r="G24" s="218">
        <f t="shared" si="1"/>
        <v>100</v>
      </c>
      <c r="H24" s="122">
        <f t="shared" si="2"/>
        <v>0</v>
      </c>
    </row>
    <row r="25" spans="1:8" ht="47.25">
      <c r="A25" s="214" t="s">
        <v>457</v>
      </c>
      <c r="B25" s="135"/>
      <c r="C25" s="215" t="s">
        <v>379</v>
      </c>
      <c r="D25" s="122">
        <f>D26</f>
        <v>315.4</v>
      </c>
      <c r="E25" s="122">
        <f>E26+E29+E32</f>
        <v>428.5</v>
      </c>
      <c r="F25" s="122">
        <f>F26+F29+F32</f>
        <v>339.6</v>
      </c>
      <c r="G25" s="218">
        <f t="shared" si="1"/>
        <v>79.2532088681447</v>
      </c>
      <c r="H25" s="122">
        <f t="shared" si="2"/>
        <v>88.89999999999998</v>
      </c>
    </row>
    <row r="26" spans="1:8" ht="63">
      <c r="A26" s="214" t="s">
        <v>458</v>
      </c>
      <c r="B26" s="135"/>
      <c r="C26" s="215" t="s">
        <v>381</v>
      </c>
      <c r="D26" s="122">
        <f>D27</f>
        <v>315.4</v>
      </c>
      <c r="E26" s="122">
        <f>E27</f>
        <v>315.4</v>
      </c>
      <c r="F26" s="122">
        <f>F27</f>
        <v>301.5</v>
      </c>
      <c r="G26" s="218">
        <f t="shared" si="1"/>
        <v>95.59289790741916</v>
      </c>
      <c r="H26" s="122">
        <f t="shared" si="2"/>
        <v>13.899999999999977</v>
      </c>
    </row>
    <row r="27" spans="1:8" ht="63">
      <c r="A27" s="214" t="s">
        <v>458</v>
      </c>
      <c r="B27" s="135"/>
      <c r="C27" s="215" t="s">
        <v>381</v>
      </c>
      <c r="D27" s="122">
        <f>D28</f>
        <v>315.4</v>
      </c>
      <c r="E27" s="122">
        <f>E28</f>
        <v>315.4</v>
      </c>
      <c r="F27" s="122">
        <f>F28</f>
        <v>301.5</v>
      </c>
      <c r="G27" s="218">
        <f t="shared" si="1"/>
        <v>95.59289790741916</v>
      </c>
      <c r="H27" s="122">
        <f t="shared" si="2"/>
        <v>13.899999999999977</v>
      </c>
    </row>
    <row r="28" spans="1:8" ht="31.5">
      <c r="A28" s="214"/>
      <c r="B28" s="176">
        <v>300</v>
      </c>
      <c r="C28" s="174" t="s">
        <v>15</v>
      </c>
      <c r="D28" s="122">
        <f>'прил.4'!F215</f>
        <v>315.4</v>
      </c>
      <c r="E28" s="122">
        <f>'прил.4'!G215+'прил.4'!G444</f>
        <v>315.4</v>
      </c>
      <c r="F28" s="122">
        <f>'прил.4'!H215+'прил.4'!H444</f>
        <v>301.5</v>
      </c>
      <c r="G28" s="218">
        <f t="shared" si="1"/>
        <v>95.59289790741916</v>
      </c>
      <c r="H28" s="122">
        <f t="shared" si="2"/>
        <v>13.899999999999977</v>
      </c>
    </row>
    <row r="29" spans="1:8" ht="126">
      <c r="A29" s="214" t="s">
        <v>459</v>
      </c>
      <c r="B29" s="135"/>
      <c r="C29" s="216" t="s">
        <v>618</v>
      </c>
      <c r="D29" s="122" t="str">
        <f>D30</f>
        <v>-</v>
      </c>
      <c r="E29" s="122">
        <f>E30</f>
        <v>75</v>
      </c>
      <c r="F29" s="122">
        <f>'прил.4'!H116</f>
        <v>0</v>
      </c>
      <c r="G29" s="218">
        <f t="shared" si="1"/>
        <v>0</v>
      </c>
      <c r="H29" s="122">
        <f t="shared" si="2"/>
        <v>75</v>
      </c>
    </row>
    <row r="30" spans="1:8" ht="126">
      <c r="A30" s="214" t="s">
        <v>459</v>
      </c>
      <c r="B30" s="135"/>
      <c r="C30" s="216" t="s">
        <v>618</v>
      </c>
      <c r="D30" s="122" t="s">
        <v>182</v>
      </c>
      <c r="E30" s="122">
        <f>E31</f>
        <v>75</v>
      </c>
      <c r="F30" s="122">
        <v>0</v>
      </c>
      <c r="G30" s="218">
        <f t="shared" si="1"/>
        <v>0</v>
      </c>
      <c r="H30" s="122">
        <f t="shared" si="2"/>
        <v>75</v>
      </c>
    </row>
    <row r="31" spans="1:8" ht="15.75">
      <c r="A31" s="214"/>
      <c r="B31" s="176">
        <v>800</v>
      </c>
      <c r="C31" s="174" t="s">
        <v>13</v>
      </c>
      <c r="D31" s="122" t="s">
        <v>182</v>
      </c>
      <c r="E31" s="122">
        <f>'прил.4'!G453</f>
        <v>75</v>
      </c>
      <c r="F31" s="122">
        <f>'прил.4'!H453</f>
        <v>0</v>
      </c>
      <c r="G31" s="218">
        <f t="shared" si="1"/>
        <v>0</v>
      </c>
      <c r="H31" s="122">
        <f t="shared" si="2"/>
        <v>75</v>
      </c>
    </row>
    <row r="32" spans="1:8" ht="63">
      <c r="A32" s="214" t="s">
        <v>460</v>
      </c>
      <c r="B32" s="135"/>
      <c r="C32" s="215" t="s">
        <v>387</v>
      </c>
      <c r="D32" s="122" t="s">
        <v>182</v>
      </c>
      <c r="E32" s="122">
        <f>E33</f>
        <v>38.1</v>
      </c>
      <c r="F32" s="122">
        <f>F33</f>
        <v>38.1</v>
      </c>
      <c r="G32" s="218">
        <f t="shared" si="1"/>
        <v>100</v>
      </c>
      <c r="H32" s="122">
        <f t="shared" si="2"/>
        <v>0</v>
      </c>
    </row>
    <row r="33" spans="1:8" ht="63">
      <c r="A33" s="214" t="s">
        <v>460</v>
      </c>
      <c r="B33" s="135"/>
      <c r="C33" s="215" t="s">
        <v>387</v>
      </c>
      <c r="D33" s="122" t="str">
        <f>D34</f>
        <v>-</v>
      </c>
      <c r="E33" s="122">
        <f>E34</f>
        <v>38.1</v>
      </c>
      <c r="F33" s="122">
        <f>F34</f>
        <v>38.1</v>
      </c>
      <c r="G33" s="218">
        <f t="shared" si="1"/>
        <v>100</v>
      </c>
      <c r="H33" s="122">
        <f t="shared" si="2"/>
        <v>0</v>
      </c>
    </row>
    <row r="34" spans="1:8" ht="15.75">
      <c r="A34" s="214"/>
      <c r="B34" s="176">
        <v>800</v>
      </c>
      <c r="C34" s="174" t="s">
        <v>13</v>
      </c>
      <c r="D34" s="122" t="s">
        <v>182</v>
      </c>
      <c r="E34" s="122">
        <f>'прил.4'!G455</f>
        <v>38.1</v>
      </c>
      <c r="F34" s="122">
        <f>'прил.4'!H455</f>
        <v>38.1</v>
      </c>
      <c r="G34" s="218">
        <f t="shared" si="1"/>
        <v>100</v>
      </c>
      <c r="H34" s="122">
        <f t="shared" si="2"/>
        <v>0</v>
      </c>
    </row>
    <row r="35" spans="1:8" ht="31.5">
      <c r="A35" s="214" t="s">
        <v>461</v>
      </c>
      <c r="B35" s="135"/>
      <c r="C35" s="215" t="s">
        <v>462</v>
      </c>
      <c r="D35" s="122">
        <f>D36+D40+D46+D53+D62</f>
        <v>2473</v>
      </c>
      <c r="E35" s="122">
        <f>E36+E40+E46+E53+E62</f>
        <v>3489.2999999999997</v>
      </c>
      <c r="F35" s="122">
        <f>F36+F40+F46+F53+F62</f>
        <v>3007.7</v>
      </c>
      <c r="G35" s="218">
        <f t="shared" si="1"/>
        <v>86.19780471727853</v>
      </c>
      <c r="H35" s="122">
        <f t="shared" si="2"/>
        <v>481.5999999999999</v>
      </c>
    </row>
    <row r="36" spans="1:8" ht="31.5">
      <c r="A36" s="214" t="s">
        <v>463</v>
      </c>
      <c r="B36" s="135"/>
      <c r="C36" s="215" t="s">
        <v>464</v>
      </c>
      <c r="D36" s="122">
        <f aca="true" t="shared" si="5" ref="D36:F38">D37</f>
        <v>172</v>
      </c>
      <c r="E36" s="122">
        <f t="shared" si="5"/>
        <v>50</v>
      </c>
      <c r="F36" s="122">
        <f t="shared" si="5"/>
        <v>50</v>
      </c>
      <c r="G36" s="218">
        <f t="shared" si="1"/>
        <v>100</v>
      </c>
      <c r="H36" s="122">
        <f t="shared" si="2"/>
        <v>0</v>
      </c>
    </row>
    <row r="37" spans="1:8" ht="63">
      <c r="A37" s="214" t="s">
        <v>465</v>
      </c>
      <c r="B37" s="135"/>
      <c r="C37" s="215" t="s">
        <v>316</v>
      </c>
      <c r="D37" s="122">
        <f t="shared" si="5"/>
        <v>172</v>
      </c>
      <c r="E37" s="122">
        <f t="shared" si="5"/>
        <v>50</v>
      </c>
      <c r="F37" s="122">
        <f t="shared" si="5"/>
        <v>50</v>
      </c>
      <c r="G37" s="218">
        <f t="shared" si="1"/>
        <v>100</v>
      </c>
      <c r="H37" s="122">
        <f t="shared" si="2"/>
        <v>0</v>
      </c>
    </row>
    <row r="38" spans="1:8" ht="31.5">
      <c r="A38" s="214" t="s">
        <v>466</v>
      </c>
      <c r="B38" s="135"/>
      <c r="C38" s="215" t="s">
        <v>318</v>
      </c>
      <c r="D38" s="122">
        <f t="shared" si="5"/>
        <v>172</v>
      </c>
      <c r="E38" s="122">
        <f t="shared" si="5"/>
        <v>50</v>
      </c>
      <c r="F38" s="122">
        <f t="shared" si="5"/>
        <v>50</v>
      </c>
      <c r="G38" s="218">
        <f t="shared" si="1"/>
        <v>100</v>
      </c>
      <c r="H38" s="122">
        <f t="shared" si="2"/>
        <v>0</v>
      </c>
    </row>
    <row r="39" spans="1:8" ht="31.5">
      <c r="A39" s="214"/>
      <c r="B39" s="176">
        <v>200</v>
      </c>
      <c r="C39" s="174" t="s">
        <v>225</v>
      </c>
      <c r="D39" s="122">
        <f>'прил.4'!F154</f>
        <v>172</v>
      </c>
      <c r="E39" s="122">
        <f>'прил.4'!G385</f>
        <v>50</v>
      </c>
      <c r="F39" s="122">
        <f>'прил.4'!H385</f>
        <v>50</v>
      </c>
      <c r="G39" s="218">
        <f t="shared" si="1"/>
        <v>100</v>
      </c>
      <c r="H39" s="122">
        <f t="shared" si="2"/>
        <v>0</v>
      </c>
    </row>
    <row r="40" spans="1:8" ht="31.5">
      <c r="A40" s="214" t="s">
        <v>467</v>
      </c>
      <c r="B40" s="135"/>
      <c r="C40" s="215" t="s">
        <v>468</v>
      </c>
      <c r="D40" s="122">
        <f>D41</f>
        <v>307.79999999999995</v>
      </c>
      <c r="E40" s="122">
        <f aca="true" t="shared" si="6" ref="E40:F42">E41</f>
        <v>294.4</v>
      </c>
      <c r="F40" s="122">
        <f t="shared" si="6"/>
        <v>279.7</v>
      </c>
      <c r="G40" s="218">
        <f t="shared" si="1"/>
        <v>95.00679347826087</v>
      </c>
      <c r="H40" s="122">
        <f t="shared" si="2"/>
        <v>14.699999999999989</v>
      </c>
    </row>
    <row r="41" spans="1:8" ht="47.25">
      <c r="A41" s="214" t="s">
        <v>469</v>
      </c>
      <c r="B41" s="135"/>
      <c r="C41" s="215" t="s">
        <v>322</v>
      </c>
      <c r="D41" s="122">
        <f>D42+D44</f>
        <v>307.79999999999995</v>
      </c>
      <c r="E41" s="122">
        <f>E42+E44</f>
        <v>294.4</v>
      </c>
      <c r="F41" s="122">
        <f>F42+F44</f>
        <v>279.7</v>
      </c>
      <c r="G41" s="218">
        <f t="shared" si="1"/>
        <v>95.00679347826087</v>
      </c>
      <c r="H41" s="122">
        <f t="shared" si="2"/>
        <v>14.699999999999989</v>
      </c>
    </row>
    <row r="42" spans="1:8" ht="15.75">
      <c r="A42" s="214" t="s">
        <v>470</v>
      </c>
      <c r="B42" s="135"/>
      <c r="C42" s="215" t="s">
        <v>324</v>
      </c>
      <c r="D42" s="122">
        <f>D43</f>
        <v>286.4</v>
      </c>
      <c r="E42" s="122">
        <f t="shared" si="6"/>
        <v>286.4</v>
      </c>
      <c r="F42" s="122">
        <f t="shared" si="6"/>
        <v>279.7</v>
      </c>
      <c r="G42" s="218">
        <f t="shared" si="1"/>
        <v>97.66061452513966</v>
      </c>
      <c r="H42" s="122">
        <f t="shared" si="2"/>
        <v>6.699999999999989</v>
      </c>
    </row>
    <row r="43" spans="1:8" ht="31.5">
      <c r="A43" s="214"/>
      <c r="B43" s="176">
        <v>200</v>
      </c>
      <c r="C43" s="174" t="s">
        <v>225</v>
      </c>
      <c r="D43" s="122">
        <f>'прил.4'!F158</f>
        <v>286.4</v>
      </c>
      <c r="E43" s="122">
        <f>'прил.4'!G158+'прил.4'!G389</f>
        <v>286.4</v>
      </c>
      <c r="F43" s="122">
        <f>'прил.4'!H158+'прил.4'!H389</f>
        <v>279.7</v>
      </c>
      <c r="G43" s="218">
        <f t="shared" si="1"/>
        <v>97.66061452513966</v>
      </c>
      <c r="H43" s="122">
        <f t="shared" si="2"/>
        <v>6.699999999999989</v>
      </c>
    </row>
    <row r="44" spans="1:8" ht="31.5">
      <c r="A44" s="214" t="s">
        <v>471</v>
      </c>
      <c r="B44" s="135"/>
      <c r="C44" s="215" t="s">
        <v>326</v>
      </c>
      <c r="D44" s="122">
        <f>D45</f>
        <v>21.4</v>
      </c>
      <c r="E44" s="122">
        <f>E45</f>
        <v>8</v>
      </c>
      <c r="F44" s="122">
        <f>F45</f>
        <v>0</v>
      </c>
      <c r="G44" s="218">
        <f t="shared" si="1"/>
        <v>0</v>
      </c>
      <c r="H44" s="122">
        <f t="shared" si="2"/>
        <v>8</v>
      </c>
    </row>
    <row r="45" spans="1:8" ht="31.5">
      <c r="A45" s="214"/>
      <c r="B45" s="176">
        <v>200</v>
      </c>
      <c r="C45" s="174" t="s">
        <v>225</v>
      </c>
      <c r="D45" s="122">
        <f>'прил.4'!F160</f>
        <v>21.4</v>
      </c>
      <c r="E45" s="122">
        <f>'прил.4'!G160+'прил.4'!G391</f>
        <v>8</v>
      </c>
      <c r="F45" s="122">
        <f>'прил.4'!H160+'прил.4'!H391</f>
        <v>0</v>
      </c>
      <c r="G45" s="218">
        <f t="shared" si="1"/>
        <v>0</v>
      </c>
      <c r="H45" s="122">
        <f t="shared" si="2"/>
        <v>8</v>
      </c>
    </row>
    <row r="46" spans="1:8" ht="47.25">
      <c r="A46" s="214" t="s">
        <v>472</v>
      </c>
      <c r="B46" s="135"/>
      <c r="C46" s="215" t="s">
        <v>201</v>
      </c>
      <c r="D46" s="122">
        <f>D47</f>
        <v>115.4</v>
      </c>
      <c r="E46" s="122">
        <f>E47</f>
        <v>115.4</v>
      </c>
      <c r="F46" s="122">
        <f>F47</f>
        <v>0</v>
      </c>
      <c r="G46" s="218">
        <f t="shared" si="1"/>
        <v>0</v>
      </c>
      <c r="H46" s="122">
        <f t="shared" si="2"/>
        <v>115.4</v>
      </c>
    </row>
    <row r="47" spans="1:8" ht="78.75">
      <c r="A47" s="214" t="s">
        <v>473</v>
      </c>
      <c r="B47" s="135"/>
      <c r="C47" s="215" t="s">
        <v>202</v>
      </c>
      <c r="D47" s="122">
        <f>D48+D50</f>
        <v>115.4</v>
      </c>
      <c r="E47" s="122">
        <f>E48+E50</f>
        <v>115.4</v>
      </c>
      <c r="F47" s="122">
        <f>F48+F50</f>
        <v>0</v>
      </c>
      <c r="G47" s="218">
        <f t="shared" si="1"/>
        <v>0</v>
      </c>
      <c r="H47" s="122">
        <f t="shared" si="2"/>
        <v>115.4</v>
      </c>
    </row>
    <row r="48" spans="1:8" ht="63">
      <c r="A48" s="214" t="s">
        <v>474</v>
      </c>
      <c r="B48" s="135"/>
      <c r="C48" s="215" t="s">
        <v>265</v>
      </c>
      <c r="D48" s="122">
        <f>D49</f>
        <v>108.7</v>
      </c>
      <c r="E48" s="122">
        <f>E49</f>
        <v>108.7</v>
      </c>
      <c r="F48" s="122">
        <f>F49</f>
        <v>0</v>
      </c>
      <c r="G48" s="218">
        <f t="shared" si="1"/>
        <v>0</v>
      </c>
      <c r="H48" s="122">
        <f t="shared" si="2"/>
        <v>108.7</v>
      </c>
    </row>
    <row r="49" spans="1:8" ht="31.5">
      <c r="A49" s="214"/>
      <c r="B49" s="176">
        <v>200</v>
      </c>
      <c r="C49" s="174" t="s">
        <v>225</v>
      </c>
      <c r="D49" s="122">
        <f>'прил.4'!F107</f>
        <v>108.7</v>
      </c>
      <c r="E49" s="122">
        <f>'прил.4'!G107+'прил.4'!G337</f>
        <v>108.7</v>
      </c>
      <c r="F49" s="122">
        <f>'прил.4'!H107+'прил.4'!H337</f>
        <v>0</v>
      </c>
      <c r="G49" s="218">
        <f t="shared" si="1"/>
        <v>0</v>
      </c>
      <c r="H49" s="122">
        <f t="shared" si="2"/>
        <v>108.7</v>
      </c>
    </row>
    <row r="50" spans="1:8" ht="94.5">
      <c r="A50" s="214" t="s">
        <v>475</v>
      </c>
      <c r="B50" s="135"/>
      <c r="C50" s="215" t="s">
        <v>203</v>
      </c>
      <c r="D50" s="122">
        <f>D51+D52</f>
        <v>6.7</v>
      </c>
      <c r="E50" s="122">
        <f>E51+E52</f>
        <v>6.7</v>
      </c>
      <c r="F50" s="122">
        <f>F51+F52</f>
        <v>0</v>
      </c>
      <c r="G50" s="218">
        <f t="shared" si="1"/>
        <v>0</v>
      </c>
      <c r="H50" s="122">
        <f t="shared" si="2"/>
        <v>6.7</v>
      </c>
    </row>
    <row r="51" spans="1:8" ht="78.75">
      <c r="A51" s="214"/>
      <c r="B51" s="131">
        <v>100</v>
      </c>
      <c r="C51" s="174" t="s">
        <v>85</v>
      </c>
      <c r="D51" s="122">
        <f>'прил.4'!F36</f>
        <v>6.4</v>
      </c>
      <c r="E51" s="122">
        <f>'прил.4'!G278</f>
        <v>6.4</v>
      </c>
      <c r="F51" s="122">
        <v>0</v>
      </c>
      <c r="G51" s="218">
        <f t="shared" si="1"/>
        <v>0</v>
      </c>
      <c r="H51" s="122">
        <f t="shared" si="2"/>
        <v>6.4</v>
      </c>
    </row>
    <row r="52" spans="1:8" ht="31.5">
      <c r="A52" s="214"/>
      <c r="B52" s="176">
        <v>200</v>
      </c>
      <c r="C52" s="174" t="s">
        <v>225</v>
      </c>
      <c r="D52" s="122">
        <f>'прил.4'!F37</f>
        <v>0.3</v>
      </c>
      <c r="E52" s="122">
        <f>'прил.4'!G279</f>
        <v>0.3</v>
      </c>
      <c r="F52" s="122">
        <v>0</v>
      </c>
      <c r="G52" s="218">
        <f t="shared" si="1"/>
        <v>0</v>
      </c>
      <c r="H52" s="122">
        <f t="shared" si="2"/>
        <v>0.3</v>
      </c>
    </row>
    <row r="53" spans="1:8" ht="47.25">
      <c r="A53" s="214" t="s">
        <v>476</v>
      </c>
      <c r="B53" s="135"/>
      <c r="C53" s="215" t="s">
        <v>477</v>
      </c>
      <c r="D53" s="122">
        <f>D54</f>
        <v>1875.5</v>
      </c>
      <c r="E53" s="122">
        <f>E54</f>
        <v>2004.4999999999998</v>
      </c>
      <c r="F53" s="122">
        <f>F54</f>
        <v>1658.1</v>
      </c>
      <c r="G53" s="218">
        <f t="shared" si="1"/>
        <v>82.71888251434272</v>
      </c>
      <c r="H53" s="122">
        <f t="shared" si="2"/>
        <v>346.39999999999986</v>
      </c>
    </row>
    <row r="54" spans="1:8" ht="47.25">
      <c r="A54" s="214" t="s">
        <v>478</v>
      </c>
      <c r="B54" s="135"/>
      <c r="C54" s="215" t="s">
        <v>479</v>
      </c>
      <c r="D54" s="122">
        <f>D55+D57+D60</f>
        <v>1875.5</v>
      </c>
      <c r="E54" s="122">
        <f>E55+E57+E60</f>
        <v>2004.4999999999998</v>
      </c>
      <c r="F54" s="122">
        <f>F55+F57+F60</f>
        <v>1658.1</v>
      </c>
      <c r="G54" s="218">
        <f t="shared" si="1"/>
        <v>82.71888251434272</v>
      </c>
      <c r="H54" s="122">
        <f t="shared" si="2"/>
        <v>346.39999999999986</v>
      </c>
    </row>
    <row r="55" spans="1:8" ht="31.5">
      <c r="A55" s="214" t="s">
        <v>480</v>
      </c>
      <c r="B55" s="135"/>
      <c r="C55" s="215" t="s">
        <v>331</v>
      </c>
      <c r="D55" s="122">
        <f>D56</f>
        <v>130</v>
      </c>
      <c r="E55" s="122">
        <f>E56</f>
        <v>130</v>
      </c>
      <c r="F55" s="122">
        <f>F56</f>
        <v>129.1</v>
      </c>
      <c r="G55" s="218">
        <f t="shared" si="1"/>
        <v>99.3076923076923</v>
      </c>
      <c r="H55" s="122">
        <f t="shared" si="2"/>
        <v>0.9000000000000057</v>
      </c>
    </row>
    <row r="56" spans="1:8" ht="31.5">
      <c r="A56" s="214"/>
      <c r="B56" s="176">
        <v>200</v>
      </c>
      <c r="C56" s="174" t="s">
        <v>225</v>
      </c>
      <c r="D56" s="122">
        <f>'прил.4'!F164</f>
        <v>130</v>
      </c>
      <c r="E56" s="122">
        <f>'прил.4'!G395+'прил.4'!G164</f>
        <v>130</v>
      </c>
      <c r="F56" s="122">
        <f>'прил.4'!H395+'прил.4'!H164</f>
        <v>129.1</v>
      </c>
      <c r="G56" s="218">
        <f t="shared" si="1"/>
        <v>99.3076923076923</v>
      </c>
      <c r="H56" s="122">
        <f t="shared" si="2"/>
        <v>0.9000000000000057</v>
      </c>
    </row>
    <row r="57" spans="1:8" ht="31.5">
      <c r="A57" s="214" t="s">
        <v>481</v>
      </c>
      <c r="B57" s="135"/>
      <c r="C57" s="215" t="s">
        <v>333</v>
      </c>
      <c r="D57" s="122">
        <f>D58+D59</f>
        <v>1645.5</v>
      </c>
      <c r="E57" s="122">
        <f>E58+E59</f>
        <v>1645.3999999999999</v>
      </c>
      <c r="F57" s="122">
        <f>F58+F59</f>
        <v>1379.5</v>
      </c>
      <c r="G57" s="218">
        <f t="shared" si="1"/>
        <v>83.83979579433573</v>
      </c>
      <c r="H57" s="122">
        <f t="shared" si="2"/>
        <v>265.89999999999986</v>
      </c>
    </row>
    <row r="58" spans="1:8" ht="31.5">
      <c r="A58" s="214"/>
      <c r="B58" s="176">
        <v>200</v>
      </c>
      <c r="C58" s="174" t="s">
        <v>225</v>
      </c>
      <c r="D58" s="122">
        <f>'прил.4'!F166</f>
        <v>1645.5</v>
      </c>
      <c r="E58" s="122">
        <f>'прил.4'!G166+'прил.4'!G397</f>
        <v>1645.1999999999998</v>
      </c>
      <c r="F58" s="122">
        <f>'прил.4'!H166+'прил.4'!H397</f>
        <v>1379.3</v>
      </c>
      <c r="G58" s="218">
        <f t="shared" si="1"/>
        <v>83.8378312667153</v>
      </c>
      <c r="H58" s="122">
        <f t="shared" si="2"/>
        <v>265.89999999999986</v>
      </c>
    </row>
    <row r="59" spans="1:8" ht="15.75">
      <c r="A59" s="214"/>
      <c r="B59" s="176">
        <v>800</v>
      </c>
      <c r="C59" s="174" t="s">
        <v>13</v>
      </c>
      <c r="D59" s="122">
        <f>'прил.4'!F167</f>
        <v>0</v>
      </c>
      <c r="E59" s="122">
        <f>'прил.4'!G398+'прил.4'!G167</f>
        <v>0.2</v>
      </c>
      <c r="F59" s="122">
        <f>'прил.4'!H398+'прил.4'!H167</f>
        <v>0.2</v>
      </c>
      <c r="G59" s="218">
        <f t="shared" si="1"/>
        <v>100</v>
      </c>
      <c r="H59" s="122">
        <f t="shared" si="2"/>
        <v>0</v>
      </c>
    </row>
    <row r="60" spans="1:8" ht="15.75">
      <c r="A60" s="214" t="s">
        <v>482</v>
      </c>
      <c r="B60" s="135"/>
      <c r="C60" s="215" t="s">
        <v>335</v>
      </c>
      <c r="D60" s="122">
        <f>D61</f>
        <v>100</v>
      </c>
      <c r="E60" s="122">
        <f>E61</f>
        <v>229.1</v>
      </c>
      <c r="F60" s="122">
        <f>F61</f>
        <v>149.5</v>
      </c>
      <c r="G60" s="218">
        <f t="shared" si="1"/>
        <v>65.25534701003929</v>
      </c>
      <c r="H60" s="122">
        <f t="shared" si="2"/>
        <v>79.6</v>
      </c>
    </row>
    <row r="61" spans="1:8" ht="31.5">
      <c r="A61" s="214"/>
      <c r="B61" s="176">
        <v>200</v>
      </c>
      <c r="C61" s="174" t="s">
        <v>225</v>
      </c>
      <c r="D61" s="122">
        <f>'прил.4'!F169</f>
        <v>100</v>
      </c>
      <c r="E61" s="122">
        <f>'прил.4'!G169+'прил.4'!G400</f>
        <v>229.1</v>
      </c>
      <c r="F61" s="122">
        <f>'прил.4'!H169+'прил.4'!H400</f>
        <v>149.5</v>
      </c>
      <c r="G61" s="218">
        <f t="shared" si="1"/>
        <v>65.25534701003929</v>
      </c>
      <c r="H61" s="122">
        <f t="shared" si="2"/>
        <v>79.6</v>
      </c>
    </row>
    <row r="62" spans="1:8" ht="31.5">
      <c r="A62" s="214" t="s">
        <v>483</v>
      </c>
      <c r="B62" s="135"/>
      <c r="C62" s="215" t="s">
        <v>337</v>
      </c>
      <c r="D62" s="122">
        <f>D63</f>
        <v>2.3</v>
      </c>
      <c r="E62" s="122">
        <f>E63</f>
        <v>1025</v>
      </c>
      <c r="F62" s="122">
        <f>F63</f>
        <v>1019.9</v>
      </c>
      <c r="G62" s="218">
        <f t="shared" si="1"/>
        <v>99.50243902439024</v>
      </c>
      <c r="H62" s="122">
        <f t="shared" si="2"/>
        <v>5.100000000000023</v>
      </c>
    </row>
    <row r="63" spans="1:8" ht="31.5">
      <c r="A63" s="214" t="s">
        <v>484</v>
      </c>
      <c r="B63" s="135"/>
      <c r="C63" s="215" t="s">
        <v>339</v>
      </c>
      <c r="D63" s="122">
        <f>D64+D66</f>
        <v>2.3</v>
      </c>
      <c r="E63" s="122">
        <f>E64+E66</f>
        <v>1025</v>
      </c>
      <c r="F63" s="122">
        <f>F64+F66</f>
        <v>1019.9</v>
      </c>
      <c r="G63" s="218">
        <f t="shared" si="1"/>
        <v>99.50243902439024</v>
      </c>
      <c r="H63" s="122">
        <f t="shared" si="2"/>
        <v>5.100000000000023</v>
      </c>
    </row>
    <row r="64" spans="1:8" ht="31.5">
      <c r="A64" s="214" t="s">
        <v>485</v>
      </c>
      <c r="B64" s="135"/>
      <c r="C64" s="215" t="s">
        <v>486</v>
      </c>
      <c r="D64" s="122">
        <f>D65</f>
        <v>0</v>
      </c>
      <c r="E64" s="122">
        <f>E65</f>
        <v>1025</v>
      </c>
      <c r="F64" s="122">
        <f>F65</f>
        <v>1019.9</v>
      </c>
      <c r="G64" s="218">
        <f t="shared" si="1"/>
        <v>99.50243902439024</v>
      </c>
      <c r="H64" s="122">
        <f t="shared" si="2"/>
        <v>5.100000000000023</v>
      </c>
    </row>
    <row r="65" spans="1:8" ht="31.5">
      <c r="A65" s="214"/>
      <c r="B65" s="176">
        <v>200</v>
      </c>
      <c r="C65" s="174" t="s">
        <v>225</v>
      </c>
      <c r="D65" s="122">
        <v>0</v>
      </c>
      <c r="E65" s="122">
        <f>'прил.4'!G404</f>
        <v>1025</v>
      </c>
      <c r="F65" s="122">
        <f>'прил.4'!H404</f>
        <v>1019.9</v>
      </c>
      <c r="G65" s="218">
        <f t="shared" si="1"/>
        <v>99.50243902439024</v>
      </c>
      <c r="H65" s="122">
        <f t="shared" si="2"/>
        <v>5.100000000000023</v>
      </c>
    </row>
    <row r="66" spans="1:8" ht="31.5">
      <c r="A66" s="176" t="s">
        <v>428</v>
      </c>
      <c r="B66" s="176"/>
      <c r="C66" s="174" t="s">
        <v>340</v>
      </c>
      <c r="D66" s="122">
        <f>D67</f>
        <v>2.3</v>
      </c>
      <c r="E66" s="122">
        <v>0</v>
      </c>
      <c r="F66" s="122">
        <v>0</v>
      </c>
      <c r="G66" s="218">
        <v>0</v>
      </c>
      <c r="H66" s="122">
        <f t="shared" si="2"/>
        <v>0</v>
      </c>
    </row>
    <row r="67" spans="1:8" ht="31.5">
      <c r="A67" s="176"/>
      <c r="B67" s="176">
        <v>200</v>
      </c>
      <c r="C67" s="174" t="s">
        <v>225</v>
      </c>
      <c r="D67" s="122">
        <f>'прил.4'!F173</f>
        <v>2.3</v>
      </c>
      <c r="E67" s="122">
        <v>0</v>
      </c>
      <c r="F67" s="122">
        <v>0</v>
      </c>
      <c r="G67" s="218">
        <v>0</v>
      </c>
      <c r="H67" s="122">
        <f t="shared" si="2"/>
        <v>0</v>
      </c>
    </row>
    <row r="68" spans="1:8" ht="31.5">
      <c r="A68" s="214" t="s">
        <v>487</v>
      </c>
      <c r="B68" s="135"/>
      <c r="C68" s="215" t="s">
        <v>488</v>
      </c>
      <c r="D68" s="122">
        <f>D69+D73+D79</f>
        <v>1244.8</v>
      </c>
      <c r="E68" s="122">
        <f>E69+E73+E79</f>
        <v>4104.9</v>
      </c>
      <c r="F68" s="122">
        <f>F69+F73+F79</f>
        <v>4092.2000000000003</v>
      </c>
      <c r="G68" s="218">
        <f t="shared" si="1"/>
        <v>99.69061365684915</v>
      </c>
      <c r="H68" s="122">
        <f t="shared" si="2"/>
        <v>12.699999999999363</v>
      </c>
    </row>
    <row r="69" spans="1:8" ht="31.5">
      <c r="A69" s="214" t="s">
        <v>489</v>
      </c>
      <c r="B69" s="135"/>
      <c r="C69" s="215" t="s">
        <v>490</v>
      </c>
      <c r="D69" s="122">
        <f aca="true" t="shared" si="7" ref="D69:F71">D70</f>
        <v>250</v>
      </c>
      <c r="E69" s="122">
        <f t="shared" si="7"/>
        <v>3082.4</v>
      </c>
      <c r="F69" s="122">
        <f t="shared" si="7"/>
        <v>3082.4</v>
      </c>
      <c r="G69" s="218">
        <f t="shared" si="1"/>
        <v>100</v>
      </c>
      <c r="H69" s="122">
        <f t="shared" si="2"/>
        <v>0</v>
      </c>
    </row>
    <row r="70" spans="1:8" ht="31.5">
      <c r="A70" s="214" t="s">
        <v>491</v>
      </c>
      <c r="B70" s="135"/>
      <c r="C70" s="215" t="s">
        <v>492</v>
      </c>
      <c r="D70" s="122">
        <f t="shared" si="7"/>
        <v>250</v>
      </c>
      <c r="E70" s="122">
        <f t="shared" si="7"/>
        <v>3082.4</v>
      </c>
      <c r="F70" s="122">
        <f t="shared" si="7"/>
        <v>3082.4</v>
      </c>
      <c r="G70" s="218">
        <f t="shared" si="1"/>
        <v>100</v>
      </c>
      <c r="H70" s="122">
        <f t="shared" si="2"/>
        <v>0</v>
      </c>
    </row>
    <row r="71" spans="1:8" ht="47.25">
      <c r="A71" s="214" t="s">
        <v>493</v>
      </c>
      <c r="B71" s="135"/>
      <c r="C71" s="215" t="s">
        <v>299</v>
      </c>
      <c r="D71" s="122">
        <f>D72</f>
        <v>250</v>
      </c>
      <c r="E71" s="122">
        <f t="shared" si="7"/>
        <v>3082.4</v>
      </c>
      <c r="F71" s="122">
        <f t="shared" si="7"/>
        <v>3082.4</v>
      </c>
      <c r="G71" s="218">
        <f t="shared" si="1"/>
        <v>100</v>
      </c>
      <c r="H71" s="122">
        <f t="shared" si="2"/>
        <v>0</v>
      </c>
    </row>
    <row r="72" spans="1:8" ht="47.25">
      <c r="A72" s="214"/>
      <c r="B72" s="176">
        <v>400</v>
      </c>
      <c r="C72" s="174" t="s">
        <v>300</v>
      </c>
      <c r="D72" s="122">
        <f>'прил.4'!F136</f>
        <v>250</v>
      </c>
      <c r="E72" s="122">
        <f>'прил.4'!G367+'прил.4'!G136</f>
        <v>3082.4</v>
      </c>
      <c r="F72" s="122">
        <f>'прил.4'!H367+'прил.4'!H136</f>
        <v>3082.4</v>
      </c>
      <c r="G72" s="218">
        <f t="shared" si="1"/>
        <v>100</v>
      </c>
      <c r="H72" s="122">
        <f t="shared" si="2"/>
        <v>0</v>
      </c>
    </row>
    <row r="73" spans="1:8" ht="31.5">
      <c r="A73" s="214" t="s">
        <v>494</v>
      </c>
      <c r="B73" s="135"/>
      <c r="C73" s="215" t="s">
        <v>495</v>
      </c>
      <c r="D73" s="122">
        <f>D74</f>
        <v>794.8</v>
      </c>
      <c r="E73" s="122">
        <f>E74</f>
        <v>847.1</v>
      </c>
      <c r="F73" s="122">
        <f>F74</f>
        <v>834.4000000000001</v>
      </c>
      <c r="G73" s="218">
        <f t="shared" si="1"/>
        <v>98.50076732381066</v>
      </c>
      <c r="H73" s="122">
        <f t="shared" si="2"/>
        <v>12.699999999999932</v>
      </c>
    </row>
    <row r="74" spans="1:8" ht="31.5">
      <c r="A74" s="214" t="s">
        <v>496</v>
      </c>
      <c r="B74" s="135"/>
      <c r="C74" s="215" t="s">
        <v>304</v>
      </c>
      <c r="D74" s="122">
        <f>D75+D77</f>
        <v>794.8</v>
      </c>
      <c r="E74" s="122">
        <f>E75+E77</f>
        <v>847.1</v>
      </c>
      <c r="F74" s="122">
        <f>F75+F77</f>
        <v>834.4000000000001</v>
      </c>
      <c r="G74" s="218">
        <f t="shared" si="1"/>
        <v>98.50076732381066</v>
      </c>
      <c r="H74" s="122">
        <f t="shared" si="2"/>
        <v>12.699999999999932</v>
      </c>
    </row>
    <row r="75" spans="1:8" s="11" customFormat="1" ht="47.25">
      <c r="A75" s="214" t="s">
        <v>497</v>
      </c>
      <c r="B75" s="135"/>
      <c r="C75" s="215" t="s">
        <v>306</v>
      </c>
      <c r="D75" s="122">
        <f>D76</f>
        <v>120</v>
      </c>
      <c r="E75" s="122">
        <f>E76</f>
        <v>172.4</v>
      </c>
      <c r="F75" s="122">
        <f>F76</f>
        <v>159.7</v>
      </c>
      <c r="G75" s="218">
        <f aca="true" t="shared" si="8" ref="G75:G138">F75/E75*100</f>
        <v>92.63341067285383</v>
      </c>
      <c r="H75" s="122">
        <f aca="true" t="shared" si="9" ref="H75:H138">E75-F75</f>
        <v>12.700000000000017</v>
      </c>
    </row>
    <row r="76" spans="1:8" s="11" customFormat="1" ht="31.5">
      <c r="A76" s="214"/>
      <c r="B76" s="176">
        <v>200</v>
      </c>
      <c r="C76" s="174" t="s">
        <v>225</v>
      </c>
      <c r="D76" s="122">
        <f>'прил.4'!F140</f>
        <v>120</v>
      </c>
      <c r="E76" s="122">
        <f>'прил.4'!G140+'прил.4'!G371</f>
        <v>172.4</v>
      </c>
      <c r="F76" s="122">
        <f>'прил.4'!H140+'прил.4'!H371</f>
        <v>159.7</v>
      </c>
      <c r="G76" s="218">
        <f t="shared" si="8"/>
        <v>92.63341067285383</v>
      </c>
      <c r="H76" s="122">
        <f t="shared" si="9"/>
        <v>12.700000000000017</v>
      </c>
    </row>
    <row r="77" spans="1:8" ht="63" outlineLevel="1">
      <c r="A77" s="214" t="s">
        <v>498</v>
      </c>
      <c r="B77" s="135"/>
      <c r="C77" s="215" t="s">
        <v>308</v>
      </c>
      <c r="D77" s="122">
        <f>D78</f>
        <v>674.8</v>
      </c>
      <c r="E77" s="122">
        <f>E78</f>
        <v>674.7</v>
      </c>
      <c r="F77" s="122">
        <f>F78</f>
        <v>674.7</v>
      </c>
      <c r="G77" s="218">
        <f t="shared" si="8"/>
        <v>100</v>
      </c>
      <c r="H77" s="122">
        <f t="shared" si="9"/>
        <v>0</v>
      </c>
    </row>
    <row r="78" spans="1:8" ht="31.5" outlineLevel="1">
      <c r="A78" s="214"/>
      <c r="B78" s="176">
        <v>200</v>
      </c>
      <c r="C78" s="174" t="s">
        <v>225</v>
      </c>
      <c r="D78" s="122">
        <f>'прил.4'!F142</f>
        <v>674.8</v>
      </c>
      <c r="E78" s="122">
        <f>'прил.4'!G142+'прил.4'!G373</f>
        <v>674.7</v>
      </c>
      <c r="F78" s="122">
        <f>'прил.4'!H142+'прил.4'!H373</f>
        <v>674.7</v>
      </c>
      <c r="G78" s="218">
        <f t="shared" si="8"/>
        <v>100</v>
      </c>
      <c r="H78" s="122">
        <f t="shared" si="9"/>
        <v>0</v>
      </c>
    </row>
    <row r="79" spans="1:8" ht="31.5" outlineLevel="1">
      <c r="A79" s="214" t="s">
        <v>499</v>
      </c>
      <c r="B79" s="135"/>
      <c r="C79" s="215" t="s">
        <v>500</v>
      </c>
      <c r="D79" s="122">
        <f>D80</f>
        <v>200</v>
      </c>
      <c r="E79" s="122">
        <f>E80</f>
        <v>175.4</v>
      </c>
      <c r="F79" s="122">
        <f>F80</f>
        <v>175.4</v>
      </c>
      <c r="G79" s="218">
        <f t="shared" si="8"/>
        <v>100</v>
      </c>
      <c r="H79" s="122">
        <f t="shared" si="9"/>
        <v>0</v>
      </c>
    </row>
    <row r="80" spans="1:8" ht="31.5" outlineLevel="2">
      <c r="A80" s="214" t="s">
        <v>501</v>
      </c>
      <c r="B80" s="135"/>
      <c r="C80" s="215" t="s">
        <v>502</v>
      </c>
      <c r="D80" s="122">
        <f>D81+D83</f>
        <v>200</v>
      </c>
      <c r="E80" s="122">
        <f>E81+E83</f>
        <v>175.4</v>
      </c>
      <c r="F80" s="122">
        <f>F81+F83</f>
        <v>175.4</v>
      </c>
      <c r="G80" s="218">
        <f t="shared" si="8"/>
        <v>100</v>
      </c>
      <c r="H80" s="122">
        <f t="shared" si="9"/>
        <v>0</v>
      </c>
    </row>
    <row r="81" spans="1:8" ht="15.75" outlineLevel="2">
      <c r="A81" s="214" t="s">
        <v>503</v>
      </c>
      <c r="B81" s="135"/>
      <c r="C81" s="215" t="s">
        <v>393</v>
      </c>
      <c r="D81" s="122">
        <f>D82</f>
        <v>0</v>
      </c>
      <c r="E81" s="122">
        <f>E82</f>
        <v>175.4</v>
      </c>
      <c r="F81" s="122">
        <f>F82</f>
        <v>175.4</v>
      </c>
      <c r="G81" s="218">
        <f t="shared" si="8"/>
        <v>100</v>
      </c>
      <c r="H81" s="122">
        <f t="shared" si="9"/>
        <v>0</v>
      </c>
    </row>
    <row r="82" spans="1:8" ht="15.75" outlineLevel="2">
      <c r="A82" s="214"/>
      <c r="B82" s="176">
        <v>500</v>
      </c>
      <c r="C82" s="174" t="s">
        <v>180</v>
      </c>
      <c r="D82" s="122"/>
      <c r="E82" s="122">
        <f>'прил.4'!G460</f>
        <v>175.4</v>
      </c>
      <c r="F82" s="122">
        <f>'прил.4'!H460</f>
        <v>175.4</v>
      </c>
      <c r="G82" s="218">
        <f t="shared" si="8"/>
        <v>100</v>
      </c>
      <c r="H82" s="122">
        <f t="shared" si="9"/>
        <v>0</v>
      </c>
    </row>
    <row r="83" spans="1:8" ht="15.75" outlineLevel="2">
      <c r="A83" s="176" t="s">
        <v>392</v>
      </c>
      <c r="B83" s="176"/>
      <c r="C83" s="174" t="s">
        <v>393</v>
      </c>
      <c r="D83" s="122">
        <f>D84</f>
        <v>200</v>
      </c>
      <c r="E83" s="122">
        <v>0</v>
      </c>
      <c r="F83" s="122">
        <v>0</v>
      </c>
      <c r="G83" s="218">
        <v>0</v>
      </c>
      <c r="H83" s="122">
        <f t="shared" si="9"/>
        <v>0</v>
      </c>
    </row>
    <row r="84" spans="1:8" ht="15.75" outlineLevel="2">
      <c r="A84" s="176"/>
      <c r="B84" s="176">
        <v>500</v>
      </c>
      <c r="C84" s="174" t="s">
        <v>180</v>
      </c>
      <c r="D84" s="122">
        <f>'прил.4'!F226</f>
        <v>200</v>
      </c>
      <c r="E84" s="122">
        <v>0</v>
      </c>
      <c r="F84" s="122">
        <v>0</v>
      </c>
      <c r="G84" s="218">
        <v>0</v>
      </c>
      <c r="H84" s="122">
        <f t="shared" si="9"/>
        <v>0</v>
      </c>
    </row>
    <row r="85" spans="1:8" ht="31.5" outlineLevel="2">
      <c r="A85" s="214" t="s">
        <v>504</v>
      </c>
      <c r="B85" s="135"/>
      <c r="C85" s="215" t="s">
        <v>505</v>
      </c>
      <c r="D85" s="122">
        <f>D86+D95+D99</f>
        <v>16152.9</v>
      </c>
      <c r="E85" s="122">
        <f>E86+E95+E99</f>
        <v>16388</v>
      </c>
      <c r="F85" s="122">
        <f>F86+F95+F99</f>
        <v>15837.9</v>
      </c>
      <c r="G85" s="218">
        <f t="shared" si="8"/>
        <v>96.6432755674884</v>
      </c>
      <c r="H85" s="122">
        <f t="shared" si="9"/>
        <v>550.1000000000004</v>
      </c>
    </row>
    <row r="86" spans="1:8" ht="31.5" outlineLevel="2">
      <c r="A86" s="214" t="s">
        <v>506</v>
      </c>
      <c r="B86" s="135"/>
      <c r="C86" s="215" t="s">
        <v>507</v>
      </c>
      <c r="D86" s="122">
        <f>D87+D90</f>
        <v>389.1</v>
      </c>
      <c r="E86" s="122">
        <f>E87+E90</f>
        <v>636.5</v>
      </c>
      <c r="F86" s="122">
        <f>F87+F90</f>
        <v>536.3</v>
      </c>
      <c r="G86" s="218">
        <f t="shared" si="8"/>
        <v>84.25765907305576</v>
      </c>
      <c r="H86" s="122">
        <f t="shared" si="9"/>
        <v>100.20000000000005</v>
      </c>
    </row>
    <row r="87" spans="1:8" ht="63" outlineLevel="2">
      <c r="A87" s="214" t="s">
        <v>508</v>
      </c>
      <c r="B87" s="135"/>
      <c r="C87" s="215" t="s">
        <v>356</v>
      </c>
      <c r="D87" s="122">
        <f aca="true" t="shared" si="10" ref="D87:F88">D88</f>
        <v>189.1</v>
      </c>
      <c r="E87" s="122">
        <f t="shared" si="10"/>
        <v>226.5</v>
      </c>
      <c r="F87" s="122">
        <f t="shared" si="10"/>
        <v>176.4</v>
      </c>
      <c r="G87" s="218">
        <f t="shared" si="8"/>
        <v>77.88079470198676</v>
      </c>
      <c r="H87" s="122">
        <f t="shared" si="9"/>
        <v>50.099999999999994</v>
      </c>
    </row>
    <row r="88" spans="1:8" ht="15.75" outlineLevel="2">
      <c r="A88" s="214" t="s">
        <v>509</v>
      </c>
      <c r="B88" s="135"/>
      <c r="C88" s="215" t="s">
        <v>358</v>
      </c>
      <c r="D88" s="122">
        <f t="shared" si="10"/>
        <v>189.1</v>
      </c>
      <c r="E88" s="122">
        <f t="shared" si="10"/>
        <v>226.5</v>
      </c>
      <c r="F88" s="122">
        <f t="shared" si="10"/>
        <v>176.4</v>
      </c>
      <c r="G88" s="218">
        <f t="shared" si="8"/>
        <v>77.88079470198676</v>
      </c>
      <c r="H88" s="122">
        <f t="shared" si="9"/>
        <v>50.099999999999994</v>
      </c>
    </row>
    <row r="89" spans="1:8" ht="31.5" outlineLevel="2">
      <c r="A89" s="214"/>
      <c r="B89" s="176">
        <v>200</v>
      </c>
      <c r="C89" s="174" t="s">
        <v>225</v>
      </c>
      <c r="D89" s="122">
        <f>'прил.4'!F189</f>
        <v>189.1</v>
      </c>
      <c r="E89" s="122">
        <f>'прил.4'!G418+'прил.4'!G189</f>
        <v>226.5</v>
      </c>
      <c r="F89" s="122">
        <f>'прил.4'!H418+'прил.4'!H189</f>
        <v>176.4</v>
      </c>
      <c r="G89" s="218">
        <f t="shared" si="8"/>
        <v>77.88079470198676</v>
      </c>
      <c r="H89" s="122">
        <f t="shared" si="9"/>
        <v>50.099999999999994</v>
      </c>
    </row>
    <row r="90" spans="1:8" ht="63" outlineLevel="2">
      <c r="A90" s="214" t="s">
        <v>510</v>
      </c>
      <c r="B90" s="135"/>
      <c r="C90" s="215" t="s">
        <v>511</v>
      </c>
      <c r="D90" s="122">
        <f>D91+D93</f>
        <v>200</v>
      </c>
      <c r="E90" s="122">
        <f>E91+E93</f>
        <v>410</v>
      </c>
      <c r="F90" s="122">
        <f>F91+F93</f>
        <v>359.9</v>
      </c>
      <c r="G90" s="218">
        <f t="shared" si="8"/>
        <v>87.78048780487804</v>
      </c>
      <c r="H90" s="122">
        <f t="shared" si="9"/>
        <v>50.10000000000002</v>
      </c>
    </row>
    <row r="91" spans="1:8" ht="15.75" outlineLevel="2">
      <c r="A91" s="214" t="s">
        <v>512</v>
      </c>
      <c r="B91" s="135"/>
      <c r="C91" s="215" t="s">
        <v>362</v>
      </c>
      <c r="D91" s="122">
        <f>D92</f>
        <v>100</v>
      </c>
      <c r="E91" s="122">
        <f>E92</f>
        <v>310</v>
      </c>
      <c r="F91" s="122">
        <f>F92</f>
        <v>259.9</v>
      </c>
      <c r="G91" s="218">
        <f t="shared" si="8"/>
        <v>83.83870967741935</v>
      </c>
      <c r="H91" s="122">
        <f t="shared" si="9"/>
        <v>50.10000000000002</v>
      </c>
    </row>
    <row r="92" spans="1:8" ht="31.5" outlineLevel="2">
      <c r="A92" s="214"/>
      <c r="B92" s="176">
        <v>200</v>
      </c>
      <c r="C92" s="174" t="s">
        <v>225</v>
      </c>
      <c r="D92" s="122">
        <f>'прил.4'!F192</f>
        <v>100</v>
      </c>
      <c r="E92" s="122">
        <f>'прил.4'!G192+'прил.4'!G421</f>
        <v>310</v>
      </c>
      <c r="F92" s="122">
        <f>'прил.4'!H192+'прил.4'!H421</f>
        <v>259.9</v>
      </c>
      <c r="G92" s="218">
        <f t="shared" si="8"/>
        <v>83.83870967741935</v>
      </c>
      <c r="H92" s="122">
        <f t="shared" si="9"/>
        <v>50.10000000000002</v>
      </c>
    </row>
    <row r="93" spans="1:8" ht="31.5" outlineLevel="2">
      <c r="A93" s="214" t="s">
        <v>513</v>
      </c>
      <c r="B93" s="135"/>
      <c r="C93" s="215" t="s">
        <v>514</v>
      </c>
      <c r="D93" s="122">
        <f>D94</f>
        <v>100</v>
      </c>
      <c r="E93" s="122">
        <f>E94</f>
        <v>100</v>
      </c>
      <c r="F93" s="122">
        <f>F94</f>
        <v>100</v>
      </c>
      <c r="G93" s="218">
        <f t="shared" si="8"/>
        <v>100</v>
      </c>
      <c r="H93" s="122">
        <f t="shared" si="9"/>
        <v>0</v>
      </c>
    </row>
    <row r="94" spans="1:8" ht="31.5" outlineLevel="2">
      <c r="A94" s="214"/>
      <c r="B94" s="176">
        <v>200</v>
      </c>
      <c r="C94" s="174" t="s">
        <v>225</v>
      </c>
      <c r="D94" s="122">
        <f>'прил.4'!F194</f>
        <v>100</v>
      </c>
      <c r="E94" s="122">
        <f>'прил.4'!G423+'прил.4'!G194</f>
        <v>100</v>
      </c>
      <c r="F94" s="122">
        <f>'прил.4'!H423+'прил.4'!H194</f>
        <v>100</v>
      </c>
      <c r="G94" s="218">
        <f t="shared" si="8"/>
        <v>100</v>
      </c>
      <c r="H94" s="122">
        <f t="shared" si="9"/>
        <v>0</v>
      </c>
    </row>
    <row r="95" spans="1:8" ht="31.5" outlineLevel="2">
      <c r="A95" s="214" t="s">
        <v>515</v>
      </c>
      <c r="B95" s="135"/>
      <c r="C95" s="215" t="s">
        <v>516</v>
      </c>
      <c r="D95" s="122">
        <f aca="true" t="shared" si="11" ref="D95:F97">D96</f>
        <v>289.1</v>
      </c>
      <c r="E95" s="122">
        <f t="shared" si="11"/>
        <v>289.1</v>
      </c>
      <c r="F95" s="122">
        <f t="shared" si="11"/>
        <v>247.10000000000002</v>
      </c>
      <c r="G95" s="218">
        <f t="shared" si="8"/>
        <v>85.4721549636804</v>
      </c>
      <c r="H95" s="122">
        <f t="shared" si="9"/>
        <v>42</v>
      </c>
    </row>
    <row r="96" spans="1:8" ht="47.25" outlineLevel="2">
      <c r="A96" s="214" t="s">
        <v>517</v>
      </c>
      <c r="B96" s="135"/>
      <c r="C96" s="215" t="s">
        <v>518</v>
      </c>
      <c r="D96" s="122">
        <f t="shared" si="11"/>
        <v>289.1</v>
      </c>
      <c r="E96" s="122">
        <f t="shared" si="11"/>
        <v>289.1</v>
      </c>
      <c r="F96" s="122">
        <f t="shared" si="11"/>
        <v>247.10000000000002</v>
      </c>
      <c r="G96" s="218">
        <f t="shared" si="8"/>
        <v>85.4721549636804</v>
      </c>
      <c r="H96" s="122">
        <f t="shared" si="9"/>
        <v>42</v>
      </c>
    </row>
    <row r="97" spans="1:8" ht="31.5" outlineLevel="2">
      <c r="A97" s="214" t="s">
        <v>519</v>
      </c>
      <c r="B97" s="135"/>
      <c r="C97" s="215" t="s">
        <v>368</v>
      </c>
      <c r="D97" s="122">
        <f>D98</f>
        <v>289.1</v>
      </c>
      <c r="E97" s="122">
        <f t="shared" si="11"/>
        <v>289.1</v>
      </c>
      <c r="F97" s="122">
        <f t="shared" si="11"/>
        <v>247.10000000000002</v>
      </c>
      <c r="G97" s="218">
        <f t="shared" si="8"/>
        <v>85.4721549636804</v>
      </c>
      <c r="H97" s="122">
        <f t="shared" si="9"/>
        <v>42</v>
      </c>
    </row>
    <row r="98" spans="1:8" ht="31.5" outlineLevel="2">
      <c r="A98" s="214"/>
      <c r="B98" s="176">
        <v>200</v>
      </c>
      <c r="C98" s="174" t="s">
        <v>225</v>
      </c>
      <c r="D98" s="122">
        <f>'прил.4'!F198</f>
        <v>289.1</v>
      </c>
      <c r="E98" s="122">
        <f>'прил.4'!G198+'прил.4'!G427</f>
        <v>289.1</v>
      </c>
      <c r="F98" s="122">
        <f>'прил.4'!H198+'прил.4'!H427</f>
        <v>247.10000000000002</v>
      </c>
      <c r="G98" s="218">
        <f t="shared" si="8"/>
        <v>85.4721549636804</v>
      </c>
      <c r="H98" s="122">
        <f t="shared" si="9"/>
        <v>42</v>
      </c>
    </row>
    <row r="99" spans="1:8" ht="31.5" outlineLevel="2">
      <c r="A99" s="214" t="s">
        <v>520</v>
      </c>
      <c r="B99" s="135"/>
      <c r="C99" s="215" t="s">
        <v>521</v>
      </c>
      <c r="D99" s="122">
        <f>D100+D105</f>
        <v>15474.699999999999</v>
      </c>
      <c r="E99" s="122">
        <f>E100+E105</f>
        <v>15462.4</v>
      </c>
      <c r="F99" s="122">
        <f>F100+F105</f>
        <v>15054.5</v>
      </c>
      <c r="G99" s="218">
        <f t="shared" si="8"/>
        <v>97.36198778973511</v>
      </c>
      <c r="H99" s="122">
        <f t="shared" si="9"/>
        <v>407.89999999999964</v>
      </c>
    </row>
    <row r="100" spans="1:8" ht="47.25" outlineLevel="1">
      <c r="A100" s="214" t="s">
        <v>522</v>
      </c>
      <c r="B100" s="135"/>
      <c r="C100" s="215" t="s">
        <v>523</v>
      </c>
      <c r="D100" s="122">
        <f>D101</f>
        <v>10684.8</v>
      </c>
      <c r="E100" s="122">
        <f>E101</f>
        <v>10659.8</v>
      </c>
      <c r="F100" s="122">
        <f>F101</f>
        <v>10588.6</v>
      </c>
      <c r="G100" s="218">
        <f t="shared" si="8"/>
        <v>99.33207002007543</v>
      </c>
      <c r="H100" s="122">
        <f t="shared" si="9"/>
        <v>71.19999999999891</v>
      </c>
    </row>
    <row r="101" spans="1:8" ht="31.5" outlineLevel="1">
      <c r="A101" s="214" t="s">
        <v>524</v>
      </c>
      <c r="B101" s="135"/>
      <c r="C101" s="215" t="s">
        <v>236</v>
      </c>
      <c r="D101" s="122">
        <f>D102+D103+D104</f>
        <v>10684.8</v>
      </c>
      <c r="E101" s="122">
        <f>E102+E103+E104</f>
        <v>10659.8</v>
      </c>
      <c r="F101" s="122">
        <f>F102+F103+F104</f>
        <v>10588.6</v>
      </c>
      <c r="G101" s="218">
        <f t="shared" si="8"/>
        <v>99.33207002007543</v>
      </c>
      <c r="H101" s="122">
        <f t="shared" si="9"/>
        <v>71.19999999999891</v>
      </c>
    </row>
    <row r="102" spans="1:8" ht="78.75" outlineLevel="1">
      <c r="A102" s="214"/>
      <c r="B102" s="176">
        <v>100</v>
      </c>
      <c r="C102" s="174" t="s">
        <v>85</v>
      </c>
      <c r="D102" s="122">
        <f>'прил.4'!F202</f>
        <v>6909.1</v>
      </c>
      <c r="E102" s="122">
        <f>'прил.4'!G431+'прил.4'!G202</f>
        <v>7264.6</v>
      </c>
      <c r="F102" s="122">
        <f>'прил.4'!H431+'прил.4'!H202</f>
        <v>7246.1</v>
      </c>
      <c r="G102" s="218">
        <f t="shared" si="8"/>
        <v>99.74534041791702</v>
      </c>
      <c r="H102" s="122">
        <f t="shared" si="9"/>
        <v>18.5</v>
      </c>
    </row>
    <row r="103" spans="1:8" ht="31.5" outlineLevel="1">
      <c r="A103" s="214"/>
      <c r="B103" s="176">
        <v>200</v>
      </c>
      <c r="C103" s="174" t="s">
        <v>225</v>
      </c>
      <c r="D103" s="122">
        <f>'прил.4'!F203</f>
        <v>3276.4</v>
      </c>
      <c r="E103" s="122">
        <f>'прил.4'!G432+'прил.4'!G203</f>
        <v>2963.9</v>
      </c>
      <c r="F103" s="122">
        <f>'прил.4'!H432+'прил.4'!H203</f>
        <v>2917.9</v>
      </c>
      <c r="G103" s="218">
        <f t="shared" si="8"/>
        <v>98.44799082290226</v>
      </c>
      <c r="H103" s="122">
        <f t="shared" si="9"/>
        <v>46</v>
      </c>
    </row>
    <row r="104" spans="1:8" ht="15.75" outlineLevel="1">
      <c r="A104" s="214"/>
      <c r="B104" s="176">
        <v>800</v>
      </c>
      <c r="C104" s="174" t="s">
        <v>13</v>
      </c>
      <c r="D104" s="122">
        <f>'прил.4'!F204</f>
        <v>499.3</v>
      </c>
      <c r="E104" s="122">
        <f>'прил.4'!G433+'прил.4'!G204</f>
        <v>431.3</v>
      </c>
      <c r="F104" s="122">
        <f>'прил.4'!H433+'прил.4'!H204</f>
        <v>424.6</v>
      </c>
      <c r="G104" s="218">
        <f t="shared" si="8"/>
        <v>98.4465569209367</v>
      </c>
      <c r="H104" s="122">
        <f t="shared" si="9"/>
        <v>6.699999999999989</v>
      </c>
    </row>
    <row r="105" spans="1:8" ht="63" outlineLevel="2">
      <c r="A105" s="214" t="s">
        <v>525</v>
      </c>
      <c r="B105" s="135"/>
      <c r="C105" s="215" t="s">
        <v>526</v>
      </c>
      <c r="D105" s="122">
        <f>D106</f>
        <v>4789.9</v>
      </c>
      <c r="E105" s="122">
        <f>E106</f>
        <v>4802.6</v>
      </c>
      <c r="F105" s="122">
        <f>F106</f>
        <v>4465.900000000001</v>
      </c>
      <c r="G105" s="218">
        <f t="shared" si="8"/>
        <v>92.98921417565485</v>
      </c>
      <c r="H105" s="122">
        <f t="shared" si="9"/>
        <v>336.6999999999998</v>
      </c>
    </row>
    <row r="106" spans="1:8" ht="31.5" outlineLevel="3">
      <c r="A106" s="214" t="s">
        <v>527</v>
      </c>
      <c r="B106" s="135"/>
      <c r="C106" s="215" t="s">
        <v>236</v>
      </c>
      <c r="D106" s="122">
        <f>D107+D108+D109</f>
        <v>4789.9</v>
      </c>
      <c r="E106" s="122">
        <f>E107+E108+E109</f>
        <v>4802.6</v>
      </c>
      <c r="F106" s="122">
        <f>F107+F108+F109</f>
        <v>4465.900000000001</v>
      </c>
      <c r="G106" s="218">
        <f t="shared" si="8"/>
        <v>92.98921417565485</v>
      </c>
      <c r="H106" s="122">
        <f t="shared" si="9"/>
        <v>336.6999999999998</v>
      </c>
    </row>
    <row r="107" spans="1:8" ht="78.75" outlineLevel="3">
      <c r="A107" s="214"/>
      <c r="B107" s="176">
        <v>100</v>
      </c>
      <c r="C107" s="174" t="s">
        <v>85</v>
      </c>
      <c r="D107" s="122">
        <f>'прил.4'!F207</f>
        <v>3337.7</v>
      </c>
      <c r="E107" s="122">
        <f>'прил.4'!G207+'прил.4'!G436</f>
        <v>3329.8</v>
      </c>
      <c r="F107" s="122">
        <f>'прил.4'!H207+'прил.4'!H436</f>
        <v>3103.9</v>
      </c>
      <c r="G107" s="218">
        <f t="shared" si="8"/>
        <v>93.21580875728272</v>
      </c>
      <c r="H107" s="122">
        <f t="shared" si="9"/>
        <v>225.9000000000001</v>
      </c>
    </row>
    <row r="108" spans="1:8" ht="31.5" outlineLevel="3">
      <c r="A108" s="214"/>
      <c r="B108" s="176">
        <v>200</v>
      </c>
      <c r="C108" s="174" t="s">
        <v>225</v>
      </c>
      <c r="D108" s="122">
        <f>'прил.4'!F208</f>
        <v>1399</v>
      </c>
      <c r="E108" s="122">
        <f>'прил.4'!G208+'прил.4'!G437</f>
        <v>1349.5</v>
      </c>
      <c r="F108" s="122">
        <f>'прил.4'!H208+'прил.4'!H437</f>
        <v>1257.8000000000002</v>
      </c>
      <c r="G108" s="218">
        <f t="shared" si="8"/>
        <v>93.20489070025937</v>
      </c>
      <c r="H108" s="122">
        <f t="shared" si="9"/>
        <v>91.69999999999982</v>
      </c>
    </row>
    <row r="109" spans="1:8" ht="15.75" outlineLevel="3">
      <c r="A109" s="214"/>
      <c r="B109" s="176">
        <v>800</v>
      </c>
      <c r="C109" s="174" t="s">
        <v>13</v>
      </c>
      <c r="D109" s="122">
        <f>'прил.4'!F209</f>
        <v>53.2</v>
      </c>
      <c r="E109" s="122">
        <f>'прил.4'!G209+'прил.4'!G438</f>
        <v>123.3</v>
      </c>
      <c r="F109" s="122">
        <f>'прил.4'!H209+'прил.4'!H438</f>
        <v>104.19999999999999</v>
      </c>
      <c r="G109" s="218">
        <f t="shared" si="8"/>
        <v>84.50932684509326</v>
      </c>
      <c r="H109" s="122">
        <f t="shared" si="9"/>
        <v>19.10000000000001</v>
      </c>
    </row>
    <row r="110" spans="1:8" ht="31.5" outlineLevel="3">
      <c r="A110" s="214" t="s">
        <v>528</v>
      </c>
      <c r="B110" s="135"/>
      <c r="C110" s="215" t="s">
        <v>529</v>
      </c>
      <c r="D110" s="122">
        <f>D111+D118+D122</f>
        <v>14613.3</v>
      </c>
      <c r="E110" s="122">
        <f>E111+E118+E122</f>
        <v>14613.699999999999</v>
      </c>
      <c r="F110" s="122">
        <f>F111+F118+F122</f>
        <v>12563.2</v>
      </c>
      <c r="G110" s="218">
        <f t="shared" si="8"/>
        <v>85.968645859707</v>
      </c>
      <c r="H110" s="122">
        <f t="shared" si="9"/>
        <v>2050.499999999998</v>
      </c>
    </row>
    <row r="111" spans="1:8" ht="31.5" outlineLevel="1">
      <c r="A111" s="214" t="s">
        <v>530</v>
      </c>
      <c r="B111" s="135"/>
      <c r="C111" s="215" t="s">
        <v>531</v>
      </c>
      <c r="D111" s="122">
        <f>D112+D115</f>
        <v>114</v>
      </c>
      <c r="E111" s="122">
        <f>E112+E115</f>
        <v>114</v>
      </c>
      <c r="F111" s="122">
        <f>F112+F115</f>
        <v>114</v>
      </c>
      <c r="G111" s="218">
        <f t="shared" si="8"/>
        <v>100</v>
      </c>
      <c r="H111" s="122">
        <f t="shared" si="9"/>
        <v>0</v>
      </c>
    </row>
    <row r="112" spans="1:8" ht="63" outlineLevel="2">
      <c r="A112" s="214" t="s">
        <v>532</v>
      </c>
      <c r="B112" s="135"/>
      <c r="C112" s="215" t="s">
        <v>401</v>
      </c>
      <c r="D112" s="122">
        <f aca="true" t="shared" si="12" ref="D112:F113">D113</f>
        <v>64</v>
      </c>
      <c r="E112" s="122">
        <f t="shared" si="12"/>
        <v>64</v>
      </c>
      <c r="F112" s="122">
        <f t="shared" si="12"/>
        <v>64</v>
      </c>
      <c r="G112" s="218">
        <f t="shared" si="8"/>
        <v>100</v>
      </c>
      <c r="H112" s="122">
        <f t="shared" si="9"/>
        <v>0</v>
      </c>
    </row>
    <row r="113" spans="1:8" ht="15.75" outlineLevel="2">
      <c r="A113" s="214" t="s">
        <v>533</v>
      </c>
      <c r="B113" s="135"/>
      <c r="C113" s="215" t="s">
        <v>358</v>
      </c>
      <c r="D113" s="122">
        <f t="shared" si="12"/>
        <v>64</v>
      </c>
      <c r="E113" s="122">
        <f t="shared" si="12"/>
        <v>64</v>
      </c>
      <c r="F113" s="122">
        <f t="shared" si="12"/>
        <v>64</v>
      </c>
      <c r="G113" s="218">
        <f t="shared" si="8"/>
        <v>100</v>
      </c>
      <c r="H113" s="122">
        <f t="shared" si="9"/>
        <v>0</v>
      </c>
    </row>
    <row r="114" spans="1:8" ht="31.5" outlineLevel="2">
      <c r="A114" s="214"/>
      <c r="B114" s="176">
        <v>200</v>
      </c>
      <c r="C114" s="174" t="s">
        <v>225</v>
      </c>
      <c r="D114" s="122">
        <f>'прил.4'!F233</f>
        <v>64</v>
      </c>
      <c r="E114" s="122">
        <f>'прил.4'!G467</f>
        <v>64</v>
      </c>
      <c r="F114" s="122">
        <f>'прил.4'!H467</f>
        <v>64</v>
      </c>
      <c r="G114" s="218">
        <f t="shared" si="8"/>
        <v>100</v>
      </c>
      <c r="H114" s="122">
        <f t="shared" si="9"/>
        <v>0</v>
      </c>
    </row>
    <row r="115" spans="1:8" ht="63" outlineLevel="3">
      <c r="A115" s="214" t="s">
        <v>534</v>
      </c>
      <c r="B115" s="135"/>
      <c r="C115" s="215" t="s">
        <v>535</v>
      </c>
      <c r="D115" s="122">
        <f aca="true" t="shared" si="13" ref="D115:F116">D116</f>
        <v>50</v>
      </c>
      <c r="E115" s="122">
        <f t="shared" si="13"/>
        <v>50</v>
      </c>
      <c r="F115" s="122">
        <f t="shared" si="13"/>
        <v>50</v>
      </c>
      <c r="G115" s="218">
        <f t="shared" si="8"/>
        <v>100</v>
      </c>
      <c r="H115" s="122">
        <f t="shared" si="9"/>
        <v>0</v>
      </c>
    </row>
    <row r="116" spans="1:8" ht="47.25" outlineLevel="3">
      <c r="A116" s="214" t="s">
        <v>536</v>
      </c>
      <c r="B116" s="135"/>
      <c r="C116" s="215" t="s">
        <v>537</v>
      </c>
      <c r="D116" s="122">
        <f t="shared" si="13"/>
        <v>50</v>
      </c>
      <c r="E116" s="122">
        <f t="shared" si="13"/>
        <v>50</v>
      </c>
      <c r="F116" s="122">
        <f t="shared" si="13"/>
        <v>50</v>
      </c>
      <c r="G116" s="218">
        <f t="shared" si="8"/>
        <v>100</v>
      </c>
      <c r="H116" s="122">
        <f t="shared" si="9"/>
        <v>0</v>
      </c>
    </row>
    <row r="117" spans="1:8" ht="31.5" outlineLevel="3">
      <c r="A117" s="214"/>
      <c r="B117" s="176">
        <v>200</v>
      </c>
      <c r="C117" s="174" t="s">
        <v>225</v>
      </c>
      <c r="D117" s="122">
        <f>'прил.4'!F236</f>
        <v>50</v>
      </c>
      <c r="E117" s="122">
        <f>'прил.4'!G470</f>
        <v>50</v>
      </c>
      <c r="F117" s="122">
        <f>'прил.4'!H470</f>
        <v>50</v>
      </c>
      <c r="G117" s="218">
        <f t="shared" si="8"/>
        <v>100</v>
      </c>
      <c r="H117" s="122">
        <f t="shared" si="9"/>
        <v>0</v>
      </c>
    </row>
    <row r="118" spans="1:8" ht="31.5" outlineLevel="3">
      <c r="A118" s="214" t="s">
        <v>538</v>
      </c>
      <c r="B118" s="135"/>
      <c r="C118" s="215" t="s">
        <v>539</v>
      </c>
      <c r="D118" s="122">
        <f aca="true" t="shared" si="14" ref="D118:F120">D119</f>
        <v>92.4</v>
      </c>
      <c r="E118" s="122">
        <f t="shared" si="14"/>
        <v>92.4</v>
      </c>
      <c r="F118" s="122">
        <f t="shared" si="14"/>
        <v>92.4</v>
      </c>
      <c r="G118" s="218">
        <f t="shared" si="8"/>
        <v>100</v>
      </c>
      <c r="H118" s="122">
        <f t="shared" si="9"/>
        <v>0</v>
      </c>
    </row>
    <row r="119" spans="1:8" ht="47.25" outlineLevel="3">
      <c r="A119" s="214" t="s">
        <v>540</v>
      </c>
      <c r="B119" s="135"/>
      <c r="C119" s="215" t="s">
        <v>541</v>
      </c>
      <c r="D119" s="122">
        <f t="shared" si="14"/>
        <v>92.4</v>
      </c>
      <c r="E119" s="122">
        <f t="shared" si="14"/>
        <v>92.4</v>
      </c>
      <c r="F119" s="122">
        <f t="shared" si="14"/>
        <v>92.4</v>
      </c>
      <c r="G119" s="218">
        <f t="shared" si="8"/>
        <v>100</v>
      </c>
      <c r="H119" s="122">
        <f t="shared" si="9"/>
        <v>0</v>
      </c>
    </row>
    <row r="120" spans="1:8" ht="31.5" outlineLevel="3">
      <c r="A120" s="214" t="s">
        <v>542</v>
      </c>
      <c r="B120" s="135"/>
      <c r="C120" s="215" t="s">
        <v>412</v>
      </c>
      <c r="D120" s="122">
        <f>D121</f>
        <v>92.4</v>
      </c>
      <c r="E120" s="122">
        <f t="shared" si="14"/>
        <v>92.4</v>
      </c>
      <c r="F120" s="122">
        <f t="shared" si="14"/>
        <v>92.4</v>
      </c>
      <c r="G120" s="218">
        <f t="shared" si="8"/>
        <v>100</v>
      </c>
      <c r="H120" s="122">
        <f t="shared" si="9"/>
        <v>0</v>
      </c>
    </row>
    <row r="121" spans="1:8" ht="31.5" outlineLevel="3">
      <c r="A121" s="214"/>
      <c r="B121" s="176">
        <v>200</v>
      </c>
      <c r="C121" s="174" t="s">
        <v>225</v>
      </c>
      <c r="D121" s="122">
        <f>'прил.4'!F240</f>
        <v>92.4</v>
      </c>
      <c r="E121" s="122">
        <f>'прил.4'!G240+'прил.4'!G474</f>
        <v>92.4</v>
      </c>
      <c r="F121" s="122">
        <f>'прил.4'!H240+'прил.4'!H474</f>
        <v>92.4</v>
      </c>
      <c r="G121" s="218">
        <f t="shared" si="8"/>
        <v>100</v>
      </c>
      <c r="H121" s="122">
        <f t="shared" si="9"/>
        <v>0</v>
      </c>
    </row>
    <row r="122" spans="1:8" ht="31.5" outlineLevel="3">
      <c r="A122" s="214" t="s">
        <v>543</v>
      </c>
      <c r="B122" s="135"/>
      <c r="C122" s="215" t="s">
        <v>521</v>
      </c>
      <c r="D122" s="122">
        <f aca="true" t="shared" si="15" ref="D122:F123">D123</f>
        <v>14406.9</v>
      </c>
      <c r="E122" s="122">
        <f t="shared" si="15"/>
        <v>14407.3</v>
      </c>
      <c r="F122" s="122">
        <f t="shared" si="15"/>
        <v>12356.800000000001</v>
      </c>
      <c r="G122" s="218">
        <f t="shared" si="8"/>
        <v>85.76763168671438</v>
      </c>
      <c r="H122" s="122">
        <f t="shared" si="9"/>
        <v>2050.499999999998</v>
      </c>
    </row>
    <row r="123" spans="1:8" ht="47.25" outlineLevel="3">
      <c r="A123" s="214" t="s">
        <v>544</v>
      </c>
      <c r="B123" s="135"/>
      <c r="C123" s="215" t="s">
        <v>545</v>
      </c>
      <c r="D123" s="122">
        <f t="shared" si="15"/>
        <v>14406.9</v>
      </c>
      <c r="E123" s="122">
        <f t="shared" si="15"/>
        <v>14407.3</v>
      </c>
      <c r="F123" s="122">
        <f t="shared" si="15"/>
        <v>12356.800000000001</v>
      </c>
      <c r="G123" s="218">
        <f t="shared" si="8"/>
        <v>85.76763168671438</v>
      </c>
      <c r="H123" s="122">
        <f t="shared" si="9"/>
        <v>2050.499999999998</v>
      </c>
    </row>
    <row r="124" spans="1:8" ht="31.5" outlineLevel="3">
      <c r="A124" s="214" t="s">
        <v>546</v>
      </c>
      <c r="B124" s="135"/>
      <c r="C124" s="215" t="s">
        <v>236</v>
      </c>
      <c r="D124" s="122">
        <f>D125+D126+D127</f>
        <v>14406.9</v>
      </c>
      <c r="E124" s="122">
        <f>E125+E126+E127</f>
        <v>14407.3</v>
      </c>
      <c r="F124" s="122">
        <f>F125+F126+F127</f>
        <v>12356.800000000001</v>
      </c>
      <c r="G124" s="218">
        <f t="shared" si="8"/>
        <v>85.76763168671438</v>
      </c>
      <c r="H124" s="122">
        <f t="shared" si="9"/>
        <v>2050.499999999998</v>
      </c>
    </row>
    <row r="125" spans="1:8" ht="78.75" outlineLevel="3">
      <c r="A125" s="214"/>
      <c r="B125" s="176">
        <v>100</v>
      </c>
      <c r="C125" s="174" t="s">
        <v>85</v>
      </c>
      <c r="D125" s="122">
        <f>'прил.4'!F244</f>
        <v>7746.3</v>
      </c>
      <c r="E125" s="122">
        <f>'прил.4'!G244+'прил.4'!G478</f>
        <v>7746.3</v>
      </c>
      <c r="F125" s="122">
        <f>'прил.4'!H244+'прил.4'!H478</f>
        <v>6771.200000000001</v>
      </c>
      <c r="G125" s="218">
        <f t="shared" si="8"/>
        <v>87.41205478744692</v>
      </c>
      <c r="H125" s="122">
        <f t="shared" si="9"/>
        <v>975.0999999999995</v>
      </c>
    </row>
    <row r="126" spans="1:8" ht="31.5" outlineLevel="3">
      <c r="A126" s="214"/>
      <c r="B126" s="176">
        <v>200</v>
      </c>
      <c r="C126" s="174" t="s">
        <v>225</v>
      </c>
      <c r="D126" s="122">
        <f>'прил.4'!F245</f>
        <v>6289.7</v>
      </c>
      <c r="E126" s="122">
        <f>'прил.4'!G245+'прил.4'!G479</f>
        <v>6290.200000000001</v>
      </c>
      <c r="F126" s="122">
        <f>'прил.4'!H245+'прил.4'!H479</f>
        <v>5215.4</v>
      </c>
      <c r="G126" s="218">
        <f t="shared" si="8"/>
        <v>82.91310292200565</v>
      </c>
      <c r="H126" s="122">
        <f t="shared" si="9"/>
        <v>1074.800000000001</v>
      </c>
    </row>
    <row r="127" spans="1:8" ht="15.75" outlineLevel="3">
      <c r="A127" s="214"/>
      <c r="B127" s="176">
        <v>800</v>
      </c>
      <c r="C127" s="174" t="s">
        <v>13</v>
      </c>
      <c r="D127" s="122">
        <f>'прил.4'!F246</f>
        <v>370.9</v>
      </c>
      <c r="E127" s="122">
        <f>'прил.4'!G246+'прил.4'!G480</f>
        <v>370.79999999999995</v>
      </c>
      <c r="F127" s="122">
        <f>'прил.4'!H246+'прил.4'!H480</f>
        <v>370.2</v>
      </c>
      <c r="G127" s="218">
        <f t="shared" si="8"/>
        <v>99.83818770226537</v>
      </c>
      <c r="H127" s="122">
        <f t="shared" si="9"/>
        <v>0.5999999999999659</v>
      </c>
    </row>
    <row r="128" spans="1:8" ht="47.25" outlineLevel="3">
      <c r="A128" s="214" t="s">
        <v>547</v>
      </c>
      <c r="B128" s="135"/>
      <c r="C128" s="215" t="s">
        <v>548</v>
      </c>
      <c r="D128" s="122">
        <f>D129+D137+D141+D133</f>
        <v>517.8</v>
      </c>
      <c r="E128" s="122">
        <f>E129+E137+E141</f>
        <v>403</v>
      </c>
      <c r="F128" s="122">
        <f>F129+F137+F141</f>
        <v>353</v>
      </c>
      <c r="G128" s="218">
        <f t="shared" si="8"/>
        <v>87.59305210918114</v>
      </c>
      <c r="H128" s="122">
        <f t="shared" si="9"/>
        <v>50</v>
      </c>
    </row>
    <row r="129" spans="1:8" ht="47.25" outlineLevel="3">
      <c r="A129" s="214" t="s">
        <v>549</v>
      </c>
      <c r="B129" s="135"/>
      <c r="C129" s="215" t="s">
        <v>550</v>
      </c>
      <c r="D129" s="122">
        <f>D130</f>
        <v>15.5</v>
      </c>
      <c r="E129" s="122">
        <f aca="true" t="shared" si="16" ref="E129:F131">E130</f>
        <v>20.3</v>
      </c>
      <c r="F129" s="122">
        <f t="shared" si="16"/>
        <v>4.8</v>
      </c>
      <c r="G129" s="218">
        <f t="shared" si="8"/>
        <v>23.645320197044335</v>
      </c>
      <c r="H129" s="122">
        <f t="shared" si="9"/>
        <v>15.5</v>
      </c>
    </row>
    <row r="130" spans="1:8" ht="78.75" outlineLevel="3">
      <c r="A130" s="214" t="s">
        <v>551</v>
      </c>
      <c r="B130" s="135"/>
      <c r="C130" s="215" t="s">
        <v>552</v>
      </c>
      <c r="D130" s="122">
        <f>D131</f>
        <v>15.5</v>
      </c>
      <c r="E130" s="122">
        <f t="shared" si="16"/>
        <v>20.3</v>
      </c>
      <c r="F130" s="122">
        <f t="shared" si="16"/>
        <v>4.8</v>
      </c>
      <c r="G130" s="218">
        <f t="shared" si="8"/>
        <v>23.645320197044335</v>
      </c>
      <c r="H130" s="122">
        <f t="shared" si="9"/>
        <v>15.5</v>
      </c>
    </row>
    <row r="131" spans="1:8" ht="47.25" outlineLevel="3">
      <c r="A131" s="214" t="s">
        <v>553</v>
      </c>
      <c r="B131" s="135"/>
      <c r="C131" s="215" t="s">
        <v>249</v>
      </c>
      <c r="D131" s="122">
        <f>D132</f>
        <v>15.5</v>
      </c>
      <c r="E131" s="122">
        <f t="shared" si="16"/>
        <v>20.3</v>
      </c>
      <c r="F131" s="122">
        <f t="shared" si="16"/>
        <v>4.8</v>
      </c>
      <c r="G131" s="218">
        <f t="shared" si="8"/>
        <v>23.645320197044335</v>
      </c>
      <c r="H131" s="122">
        <f t="shared" si="9"/>
        <v>15.5</v>
      </c>
    </row>
    <row r="132" spans="1:8" ht="31.5" outlineLevel="3">
      <c r="A132" s="214"/>
      <c r="B132" s="176">
        <v>200</v>
      </c>
      <c r="C132" s="174" t="s">
        <v>225</v>
      </c>
      <c r="D132" s="122">
        <f>'прил.4'!F90</f>
        <v>15.5</v>
      </c>
      <c r="E132" s="122">
        <f>'прил.4'!G324</f>
        <v>20.3</v>
      </c>
      <c r="F132" s="122">
        <f>'прил.4'!H324</f>
        <v>4.8</v>
      </c>
      <c r="G132" s="218">
        <f t="shared" si="8"/>
        <v>23.645320197044335</v>
      </c>
      <c r="H132" s="122">
        <f t="shared" si="9"/>
        <v>15.5</v>
      </c>
    </row>
    <row r="133" spans="1:8" ht="47.25" outlineLevel="3">
      <c r="A133" s="131" t="s">
        <v>250</v>
      </c>
      <c r="B133" s="176"/>
      <c r="C133" s="194" t="s">
        <v>251</v>
      </c>
      <c r="D133" s="122">
        <f>D134</f>
        <v>3.5</v>
      </c>
      <c r="E133" s="122">
        <v>0</v>
      </c>
      <c r="F133" s="122">
        <v>0</v>
      </c>
      <c r="G133" s="218">
        <v>0</v>
      </c>
      <c r="H133" s="122">
        <f t="shared" si="9"/>
        <v>0</v>
      </c>
    </row>
    <row r="134" spans="1:8" ht="31.5" outlineLevel="3">
      <c r="A134" s="131" t="s">
        <v>252</v>
      </c>
      <c r="B134" s="176"/>
      <c r="C134" s="194" t="s">
        <v>253</v>
      </c>
      <c r="D134" s="122">
        <f>D135</f>
        <v>3.5</v>
      </c>
      <c r="E134" s="122">
        <v>0</v>
      </c>
      <c r="F134" s="122">
        <v>0</v>
      </c>
      <c r="G134" s="218">
        <v>0</v>
      </c>
      <c r="H134" s="122">
        <f t="shared" si="9"/>
        <v>0</v>
      </c>
    </row>
    <row r="135" spans="1:8" ht="31.5" outlineLevel="3">
      <c r="A135" s="131" t="s">
        <v>254</v>
      </c>
      <c r="B135" s="176"/>
      <c r="C135" s="194" t="s">
        <v>255</v>
      </c>
      <c r="D135" s="122">
        <f>D136</f>
        <v>3.5</v>
      </c>
      <c r="E135" s="122">
        <v>0</v>
      </c>
      <c r="F135" s="122">
        <v>0</v>
      </c>
      <c r="G135" s="218">
        <v>0</v>
      </c>
      <c r="H135" s="122">
        <f t="shared" si="9"/>
        <v>0</v>
      </c>
    </row>
    <row r="136" spans="1:8" ht="31.5" outlineLevel="3">
      <c r="A136" s="131"/>
      <c r="B136" s="176">
        <v>200</v>
      </c>
      <c r="C136" s="174" t="s">
        <v>225</v>
      </c>
      <c r="D136" s="122">
        <f>'прил.4'!F94</f>
        <v>3.5</v>
      </c>
      <c r="E136" s="122">
        <v>0</v>
      </c>
      <c r="F136" s="122">
        <v>0</v>
      </c>
      <c r="G136" s="218">
        <v>0</v>
      </c>
      <c r="H136" s="122">
        <f t="shared" si="9"/>
        <v>0</v>
      </c>
    </row>
    <row r="137" spans="1:8" ht="31.5" outlineLevel="3">
      <c r="A137" s="214" t="s">
        <v>554</v>
      </c>
      <c r="B137" s="135"/>
      <c r="C137" s="215" t="s">
        <v>555</v>
      </c>
      <c r="D137" s="128">
        <f aca="true" t="shared" si="17" ref="D137:F139">D138</f>
        <v>8.4</v>
      </c>
      <c r="E137" s="128">
        <f t="shared" si="17"/>
        <v>2.8</v>
      </c>
      <c r="F137" s="128">
        <f t="shared" si="17"/>
        <v>2.8</v>
      </c>
      <c r="G137" s="218">
        <f t="shared" si="8"/>
        <v>100</v>
      </c>
      <c r="H137" s="122">
        <f t="shared" si="9"/>
        <v>0</v>
      </c>
    </row>
    <row r="138" spans="1:8" ht="47.25" outlineLevel="3">
      <c r="A138" s="214" t="s">
        <v>556</v>
      </c>
      <c r="B138" s="135"/>
      <c r="C138" s="215" t="s">
        <v>557</v>
      </c>
      <c r="D138" s="128">
        <f t="shared" si="17"/>
        <v>8.4</v>
      </c>
      <c r="E138" s="128">
        <f t="shared" si="17"/>
        <v>2.8</v>
      </c>
      <c r="F138" s="128">
        <f t="shared" si="17"/>
        <v>2.8</v>
      </c>
      <c r="G138" s="218">
        <f t="shared" si="8"/>
        <v>100</v>
      </c>
      <c r="H138" s="122">
        <f t="shared" si="9"/>
        <v>0</v>
      </c>
    </row>
    <row r="139" spans="1:8" ht="31.5" outlineLevel="3">
      <c r="A139" s="214" t="s">
        <v>558</v>
      </c>
      <c r="B139" s="135"/>
      <c r="C139" s="215" t="s">
        <v>261</v>
      </c>
      <c r="D139" s="128">
        <f>D140</f>
        <v>8.4</v>
      </c>
      <c r="E139" s="128">
        <f t="shared" si="17"/>
        <v>2.8</v>
      </c>
      <c r="F139" s="128">
        <f t="shared" si="17"/>
        <v>2.8</v>
      </c>
      <c r="G139" s="218">
        <f aca="true" t="shared" si="18" ref="G139:G201">F139/E139*100</f>
        <v>100</v>
      </c>
      <c r="H139" s="122">
        <f aca="true" t="shared" si="19" ref="H139:H201">E139-F139</f>
        <v>0</v>
      </c>
    </row>
    <row r="140" spans="1:8" ht="31.5" outlineLevel="3">
      <c r="A140" s="214"/>
      <c r="B140" s="176">
        <v>200</v>
      </c>
      <c r="C140" s="174" t="s">
        <v>225</v>
      </c>
      <c r="D140" s="128">
        <f>'прил.4'!F100</f>
        <v>8.4</v>
      </c>
      <c r="E140" s="128">
        <f>'прил.4'!G330</f>
        <v>2.8</v>
      </c>
      <c r="F140" s="128">
        <f>'прил.4'!H330</f>
        <v>2.8</v>
      </c>
      <c r="G140" s="218">
        <f t="shared" si="18"/>
        <v>100</v>
      </c>
      <c r="H140" s="122">
        <f t="shared" si="19"/>
        <v>0</v>
      </c>
    </row>
    <row r="141" spans="1:8" ht="31.5" outlineLevel="3">
      <c r="A141" s="214" t="s">
        <v>559</v>
      </c>
      <c r="B141" s="135"/>
      <c r="C141" s="215" t="s">
        <v>210</v>
      </c>
      <c r="D141" s="128">
        <f>D142</f>
        <v>490.4</v>
      </c>
      <c r="E141" s="128">
        <f>E142</f>
        <v>379.9</v>
      </c>
      <c r="F141" s="128">
        <f>F142</f>
        <v>345.4</v>
      </c>
      <c r="G141" s="218">
        <f t="shared" si="18"/>
        <v>90.91866280600158</v>
      </c>
      <c r="H141" s="122">
        <f t="shared" si="19"/>
        <v>34.5</v>
      </c>
    </row>
    <row r="142" spans="1:8" ht="31.5" outlineLevel="3">
      <c r="A142" s="214" t="s">
        <v>560</v>
      </c>
      <c r="B142" s="135"/>
      <c r="C142" s="215" t="s">
        <v>561</v>
      </c>
      <c r="D142" s="128">
        <f>D143+D145+D148</f>
        <v>490.4</v>
      </c>
      <c r="E142" s="128">
        <f>E143+E145+E148</f>
        <v>379.9</v>
      </c>
      <c r="F142" s="128">
        <f>F143+F145+F148</f>
        <v>345.4</v>
      </c>
      <c r="G142" s="218">
        <f t="shared" si="18"/>
        <v>90.91866280600158</v>
      </c>
      <c r="H142" s="122">
        <f t="shared" si="19"/>
        <v>34.5</v>
      </c>
    </row>
    <row r="143" spans="1:8" ht="31.5" outlineLevel="3">
      <c r="A143" s="214" t="s">
        <v>562</v>
      </c>
      <c r="B143" s="135"/>
      <c r="C143" s="215" t="s">
        <v>23</v>
      </c>
      <c r="D143" s="128">
        <f>D144</f>
        <v>4.9</v>
      </c>
      <c r="E143" s="128">
        <f>E144</f>
        <v>4.8</v>
      </c>
      <c r="F143" s="128">
        <f>F144</f>
        <v>2.4</v>
      </c>
      <c r="G143" s="218">
        <f t="shared" si="18"/>
        <v>50</v>
      </c>
      <c r="H143" s="122">
        <f t="shared" si="19"/>
        <v>2.4</v>
      </c>
    </row>
    <row r="144" spans="1:8" ht="31.5" outlineLevel="3">
      <c r="A144" s="214"/>
      <c r="B144" s="123" t="s">
        <v>11</v>
      </c>
      <c r="C144" s="144" t="s">
        <v>70</v>
      </c>
      <c r="D144" s="128">
        <f>'прил.4'!F42</f>
        <v>4.9</v>
      </c>
      <c r="E144" s="128">
        <f>'прил.4'!G284+'прил.4'!G42</f>
        <v>4.8</v>
      </c>
      <c r="F144" s="128">
        <f>'прил.4'!H284+'прил.4'!H42</f>
        <v>2.4</v>
      </c>
      <c r="G144" s="218">
        <f t="shared" si="18"/>
        <v>50</v>
      </c>
      <c r="H144" s="122">
        <f t="shared" si="19"/>
        <v>2.4</v>
      </c>
    </row>
    <row r="145" spans="1:8" ht="47.25" outlineLevel="3">
      <c r="A145" s="214" t="s">
        <v>563</v>
      </c>
      <c r="B145" s="135"/>
      <c r="C145" s="215" t="s">
        <v>212</v>
      </c>
      <c r="D145" s="164">
        <f>D146+D147</f>
        <v>43.8</v>
      </c>
      <c r="E145" s="164">
        <f>E146+E147</f>
        <v>43.8</v>
      </c>
      <c r="F145" s="164">
        <f>F146+F147</f>
        <v>11.7</v>
      </c>
      <c r="G145" s="218">
        <f t="shared" si="18"/>
        <v>26.71232876712329</v>
      </c>
      <c r="H145" s="122">
        <f t="shared" si="19"/>
        <v>32.099999999999994</v>
      </c>
    </row>
    <row r="146" spans="1:8" ht="78.75" outlineLevel="3">
      <c r="A146" s="214"/>
      <c r="B146" s="123" t="s">
        <v>10</v>
      </c>
      <c r="C146" s="142" t="s">
        <v>85</v>
      </c>
      <c r="D146" s="164">
        <f>'прил.4'!F44</f>
        <v>40.9</v>
      </c>
      <c r="E146" s="164">
        <f>'прил.4'!G44+'прил.4'!G286</f>
        <v>40.8</v>
      </c>
      <c r="F146" s="164">
        <f>'прил.4'!H44+'прил.4'!H286</f>
        <v>10.2</v>
      </c>
      <c r="G146" s="218">
        <f t="shared" si="18"/>
        <v>25</v>
      </c>
      <c r="H146" s="122">
        <f t="shared" si="19"/>
        <v>30.599999999999998</v>
      </c>
    </row>
    <row r="147" spans="1:8" ht="31.5" outlineLevel="3">
      <c r="A147" s="214"/>
      <c r="B147" s="123" t="s">
        <v>11</v>
      </c>
      <c r="C147" s="144" t="s">
        <v>70</v>
      </c>
      <c r="D147" s="164">
        <f>'прил.4'!F45</f>
        <v>2.9</v>
      </c>
      <c r="E147" s="164">
        <f>'прил.4'!G45+'прил.4'!G287</f>
        <v>3</v>
      </c>
      <c r="F147" s="164">
        <f>'прил.4'!H45+'прил.4'!H287</f>
        <v>1.5</v>
      </c>
      <c r="G147" s="218">
        <f t="shared" si="18"/>
        <v>50</v>
      </c>
      <c r="H147" s="122">
        <f t="shared" si="19"/>
        <v>1.5</v>
      </c>
    </row>
    <row r="148" spans="1:8" ht="47.25" outlineLevel="2">
      <c r="A148" s="214" t="s">
        <v>564</v>
      </c>
      <c r="B148" s="135"/>
      <c r="C148" s="215" t="s">
        <v>241</v>
      </c>
      <c r="D148" s="128">
        <f>D149</f>
        <v>441.7</v>
      </c>
      <c r="E148" s="128">
        <f>E149</f>
        <v>331.29999999999995</v>
      </c>
      <c r="F148" s="128">
        <f>F149</f>
        <v>331.29999999999995</v>
      </c>
      <c r="G148" s="218">
        <f t="shared" si="18"/>
        <v>100</v>
      </c>
      <c r="H148" s="122">
        <f t="shared" si="19"/>
        <v>0</v>
      </c>
    </row>
    <row r="149" spans="1:8" ht="78.75" outlineLevel="2">
      <c r="A149" s="214"/>
      <c r="B149" s="176">
        <v>100</v>
      </c>
      <c r="C149" s="174" t="s">
        <v>85</v>
      </c>
      <c r="D149" s="128">
        <f>'прил.4'!F83</f>
        <v>441.7</v>
      </c>
      <c r="E149" s="128">
        <f>'прил.4'!G83+'прил.4'!G317</f>
        <v>331.29999999999995</v>
      </c>
      <c r="F149" s="128">
        <f>'прил.4'!H83+'прил.4'!H317</f>
        <v>331.29999999999995</v>
      </c>
      <c r="G149" s="218">
        <f t="shared" si="18"/>
        <v>100</v>
      </c>
      <c r="H149" s="122">
        <f t="shared" si="19"/>
        <v>0</v>
      </c>
    </row>
    <row r="150" spans="1:8" ht="47.25" outlineLevel="2">
      <c r="A150" s="214" t="s">
        <v>565</v>
      </c>
      <c r="B150" s="135"/>
      <c r="C150" s="215" t="s">
        <v>566</v>
      </c>
      <c r="D150" s="128">
        <f>D151+D155+D160</f>
        <v>5368.700000000001</v>
      </c>
      <c r="E150" s="128">
        <f>E151+E155+E160</f>
        <v>10606.7</v>
      </c>
      <c r="F150" s="128">
        <f>F151+F155+F160</f>
        <v>10606.7</v>
      </c>
      <c r="G150" s="218">
        <f t="shared" si="18"/>
        <v>100</v>
      </c>
      <c r="H150" s="122">
        <f t="shared" si="19"/>
        <v>0</v>
      </c>
    </row>
    <row r="151" spans="1:8" ht="47.25" outlineLevel="4">
      <c r="A151" s="214" t="s">
        <v>567</v>
      </c>
      <c r="B151" s="135"/>
      <c r="C151" s="215" t="s">
        <v>568</v>
      </c>
      <c r="D151" s="128">
        <f>D152</f>
        <v>1142.1</v>
      </c>
      <c r="E151" s="128">
        <f aca="true" t="shared" si="20" ref="E151:F153">E152</f>
        <v>1142.1</v>
      </c>
      <c r="F151" s="128">
        <f t="shared" si="20"/>
        <v>1142.1</v>
      </c>
      <c r="G151" s="218">
        <f t="shared" si="18"/>
        <v>100</v>
      </c>
      <c r="H151" s="122">
        <f t="shared" si="19"/>
        <v>0</v>
      </c>
    </row>
    <row r="152" spans="1:8" ht="47.25" outlineLevel="4">
      <c r="A152" s="214" t="s">
        <v>569</v>
      </c>
      <c r="B152" s="135"/>
      <c r="C152" s="215" t="s">
        <v>570</v>
      </c>
      <c r="D152" s="128">
        <f>D153</f>
        <v>1142.1</v>
      </c>
      <c r="E152" s="128">
        <f t="shared" si="20"/>
        <v>1142.1</v>
      </c>
      <c r="F152" s="128">
        <f t="shared" si="20"/>
        <v>1142.1</v>
      </c>
      <c r="G152" s="218">
        <f t="shared" si="18"/>
        <v>100</v>
      </c>
      <c r="H152" s="122">
        <f t="shared" si="19"/>
        <v>0</v>
      </c>
    </row>
    <row r="153" spans="1:8" ht="78.75" outlineLevel="4">
      <c r="A153" s="214" t="s">
        <v>571</v>
      </c>
      <c r="B153" s="135"/>
      <c r="C153" s="215" t="s">
        <v>280</v>
      </c>
      <c r="D153" s="128">
        <f>D154</f>
        <v>1142.1</v>
      </c>
      <c r="E153" s="128">
        <f t="shared" si="20"/>
        <v>1142.1</v>
      </c>
      <c r="F153" s="128">
        <f t="shared" si="20"/>
        <v>1142.1</v>
      </c>
      <c r="G153" s="218">
        <f t="shared" si="18"/>
        <v>100</v>
      </c>
      <c r="H153" s="122">
        <f t="shared" si="19"/>
        <v>0</v>
      </c>
    </row>
    <row r="154" spans="1:8" ht="15.75" outlineLevel="4">
      <c r="A154" s="214"/>
      <c r="B154" s="176">
        <v>500</v>
      </c>
      <c r="C154" s="174" t="s">
        <v>180</v>
      </c>
      <c r="D154" s="128">
        <f>'прил.4'!F119</f>
        <v>1142.1</v>
      </c>
      <c r="E154" s="164">
        <f>'прил.4'!G349</f>
        <v>1142.1</v>
      </c>
      <c r="F154" s="164">
        <f>'прил.4'!H349</f>
        <v>1142.1</v>
      </c>
      <c r="G154" s="218">
        <f t="shared" si="18"/>
        <v>100</v>
      </c>
      <c r="H154" s="122">
        <f t="shared" si="19"/>
        <v>0</v>
      </c>
    </row>
    <row r="155" spans="1:10" s="6" customFormat="1" ht="47.25" outlineLevel="3">
      <c r="A155" s="214" t="s">
        <v>572</v>
      </c>
      <c r="B155" s="133"/>
      <c r="C155" s="215" t="s">
        <v>573</v>
      </c>
      <c r="D155" s="164">
        <f aca="true" t="shared" si="21" ref="D155:F156">D156</f>
        <v>4056</v>
      </c>
      <c r="E155" s="164">
        <f t="shared" si="21"/>
        <v>9294</v>
      </c>
      <c r="F155" s="164">
        <f t="shared" si="21"/>
        <v>9294</v>
      </c>
      <c r="G155" s="218">
        <f t="shared" si="18"/>
        <v>100</v>
      </c>
      <c r="H155" s="122">
        <f t="shared" si="19"/>
        <v>0</v>
      </c>
      <c r="I155" s="12"/>
      <c r="J155" s="12"/>
    </row>
    <row r="156" spans="1:10" s="6" customFormat="1" ht="78.75" outlineLevel="3">
      <c r="A156" s="214" t="s">
        <v>574</v>
      </c>
      <c r="B156" s="133"/>
      <c r="C156" s="215" t="s">
        <v>575</v>
      </c>
      <c r="D156" s="164">
        <f t="shared" si="21"/>
        <v>4056</v>
      </c>
      <c r="E156" s="164">
        <f t="shared" si="21"/>
        <v>9294</v>
      </c>
      <c r="F156" s="164">
        <f t="shared" si="21"/>
        <v>9294</v>
      </c>
      <c r="G156" s="218">
        <f t="shared" si="18"/>
        <v>100</v>
      </c>
      <c r="H156" s="122">
        <f t="shared" si="19"/>
        <v>0</v>
      </c>
      <c r="I156" s="12"/>
      <c r="J156" s="12"/>
    </row>
    <row r="157" spans="1:10" ht="63" outlineLevel="4">
      <c r="A157" s="214" t="s">
        <v>576</v>
      </c>
      <c r="B157" s="135"/>
      <c r="C157" s="215" t="s">
        <v>285</v>
      </c>
      <c r="D157" s="127">
        <f>D158+D159</f>
        <v>4056</v>
      </c>
      <c r="E157" s="127">
        <f>E158+E159</f>
        <v>9294</v>
      </c>
      <c r="F157" s="127">
        <f>F158+F159</f>
        <v>9294</v>
      </c>
      <c r="G157" s="218">
        <f t="shared" si="18"/>
        <v>100</v>
      </c>
      <c r="H157" s="122">
        <f t="shared" si="19"/>
        <v>0</v>
      </c>
      <c r="I157" s="24"/>
      <c r="J157" s="113"/>
    </row>
    <row r="158" spans="1:10" ht="31.5" outlineLevel="4">
      <c r="A158" s="214"/>
      <c r="B158" s="176">
        <v>200</v>
      </c>
      <c r="C158" s="174" t="s">
        <v>225</v>
      </c>
      <c r="D158" s="127">
        <f>'прил.4'!F123</f>
        <v>4056</v>
      </c>
      <c r="E158" s="128">
        <f>'прил.4'!G353+'прил.4'!G123</f>
        <v>8448.7</v>
      </c>
      <c r="F158" s="128">
        <f>'прил.4'!H353+'прил.4'!H123</f>
        <v>8448.7</v>
      </c>
      <c r="G158" s="218">
        <f t="shared" si="18"/>
        <v>100</v>
      </c>
      <c r="H158" s="122">
        <f t="shared" si="19"/>
        <v>0</v>
      </c>
      <c r="I158" s="24"/>
      <c r="J158" s="113"/>
    </row>
    <row r="159" spans="1:10" ht="15.75" outlineLevel="4">
      <c r="A159" s="214"/>
      <c r="B159" s="176">
        <v>800</v>
      </c>
      <c r="C159" s="170" t="s">
        <v>13</v>
      </c>
      <c r="D159" s="127"/>
      <c r="E159" s="128">
        <f>'прил.4'!G354</f>
        <v>845.3</v>
      </c>
      <c r="F159" s="128">
        <f>'прил.4'!H354</f>
        <v>845.3</v>
      </c>
      <c r="G159" s="218">
        <f t="shared" si="18"/>
        <v>100</v>
      </c>
      <c r="H159" s="122">
        <f t="shared" si="19"/>
        <v>0</v>
      </c>
      <c r="I159" s="24"/>
      <c r="J159" s="24"/>
    </row>
    <row r="160" spans="1:10" ht="31.5" outlineLevel="4">
      <c r="A160" s="214" t="s">
        <v>577</v>
      </c>
      <c r="B160" s="135"/>
      <c r="C160" s="215" t="s">
        <v>578</v>
      </c>
      <c r="D160" s="127">
        <f>D161</f>
        <v>170.6</v>
      </c>
      <c r="E160" s="127">
        <f aca="true" t="shared" si="22" ref="E160:F162">E161</f>
        <v>170.60000000000002</v>
      </c>
      <c r="F160" s="127">
        <f t="shared" si="22"/>
        <v>170.60000000000002</v>
      </c>
      <c r="G160" s="218">
        <f t="shared" si="18"/>
        <v>100</v>
      </c>
      <c r="H160" s="122">
        <f t="shared" si="19"/>
        <v>0</v>
      </c>
      <c r="I160" s="24"/>
      <c r="J160" s="24"/>
    </row>
    <row r="161" spans="1:10" ht="47.25" outlineLevel="4">
      <c r="A161" s="214" t="s">
        <v>579</v>
      </c>
      <c r="B161" s="135"/>
      <c r="C161" s="215" t="s">
        <v>580</v>
      </c>
      <c r="D161" s="127">
        <f>D162</f>
        <v>170.6</v>
      </c>
      <c r="E161" s="127">
        <f t="shared" si="22"/>
        <v>170.60000000000002</v>
      </c>
      <c r="F161" s="127">
        <f t="shared" si="22"/>
        <v>170.60000000000002</v>
      </c>
      <c r="G161" s="218">
        <f t="shared" si="18"/>
        <v>100</v>
      </c>
      <c r="H161" s="122">
        <f t="shared" si="19"/>
        <v>0</v>
      </c>
      <c r="I161" s="24"/>
      <c r="J161" s="24"/>
    </row>
    <row r="162" spans="1:8" ht="31.5" outlineLevel="4">
      <c r="A162" s="214" t="s">
        <v>581</v>
      </c>
      <c r="B162" s="135"/>
      <c r="C162" s="215" t="s">
        <v>582</v>
      </c>
      <c r="D162" s="127">
        <f>D163</f>
        <v>170.6</v>
      </c>
      <c r="E162" s="127">
        <f t="shared" si="22"/>
        <v>170.60000000000002</v>
      </c>
      <c r="F162" s="127">
        <f t="shared" si="22"/>
        <v>170.60000000000002</v>
      </c>
      <c r="G162" s="218">
        <f t="shared" si="18"/>
        <v>100</v>
      </c>
      <c r="H162" s="122">
        <f t="shared" si="19"/>
        <v>0</v>
      </c>
    </row>
    <row r="163" spans="1:8" ht="31.5" outlineLevel="4">
      <c r="A163" s="214"/>
      <c r="B163" s="176">
        <v>200</v>
      </c>
      <c r="C163" s="174" t="s">
        <v>225</v>
      </c>
      <c r="D163" s="127">
        <f>'прил.4'!F113</f>
        <v>170.6</v>
      </c>
      <c r="E163" s="128">
        <f>'прил.4'!G113+'прил.4'!G343</f>
        <v>170.60000000000002</v>
      </c>
      <c r="F163" s="128">
        <f>'прил.4'!H113+'прил.4'!H343</f>
        <v>170.60000000000002</v>
      </c>
      <c r="G163" s="218">
        <f t="shared" si="18"/>
        <v>100</v>
      </c>
      <c r="H163" s="122">
        <f t="shared" si="19"/>
        <v>0</v>
      </c>
    </row>
    <row r="164" spans="1:8" ht="47.25" outlineLevel="4">
      <c r="A164" s="214" t="s">
        <v>583</v>
      </c>
      <c r="B164" s="135"/>
      <c r="C164" s="215" t="s">
        <v>584</v>
      </c>
      <c r="D164" s="127">
        <f>D165</f>
        <v>194.6</v>
      </c>
      <c r="E164" s="127">
        <f>E165</f>
        <v>172.3</v>
      </c>
      <c r="F164" s="127">
        <f>F165</f>
        <v>128</v>
      </c>
      <c r="G164" s="218">
        <f t="shared" si="18"/>
        <v>74.2890307603018</v>
      </c>
      <c r="H164" s="122">
        <f t="shared" si="19"/>
        <v>44.30000000000001</v>
      </c>
    </row>
    <row r="165" spans="1:8" ht="31.5" outlineLevel="4">
      <c r="A165" s="214" t="s">
        <v>585</v>
      </c>
      <c r="B165" s="135"/>
      <c r="C165" s="215" t="s">
        <v>586</v>
      </c>
      <c r="D165" s="127">
        <f>D166+D168</f>
        <v>194.6</v>
      </c>
      <c r="E165" s="127">
        <f>E166+E168</f>
        <v>172.3</v>
      </c>
      <c r="F165" s="127">
        <f>F166+F168</f>
        <v>128</v>
      </c>
      <c r="G165" s="218">
        <f t="shared" si="18"/>
        <v>74.2890307603018</v>
      </c>
      <c r="H165" s="122">
        <f t="shared" si="19"/>
        <v>44.30000000000001</v>
      </c>
    </row>
    <row r="166" spans="1:8" ht="63" outlineLevel="4">
      <c r="A166" s="214" t="s">
        <v>587</v>
      </c>
      <c r="B166" s="135"/>
      <c r="C166" s="215" t="s">
        <v>224</v>
      </c>
      <c r="D166" s="127">
        <f>D167</f>
        <v>140.6</v>
      </c>
      <c r="E166" s="127">
        <f>E167</f>
        <v>160.4</v>
      </c>
      <c r="F166" s="127">
        <f>F167</f>
        <v>116.1</v>
      </c>
      <c r="G166" s="218">
        <f t="shared" si="18"/>
        <v>72.38154613466334</v>
      </c>
      <c r="H166" s="122">
        <f t="shared" si="19"/>
        <v>44.30000000000001</v>
      </c>
    </row>
    <row r="167" spans="1:8" ht="31.5" outlineLevel="4">
      <c r="A167" s="214"/>
      <c r="B167" s="176">
        <v>200</v>
      </c>
      <c r="C167" s="174" t="s">
        <v>225</v>
      </c>
      <c r="D167" s="127">
        <f>'прил.4'!F59</f>
        <v>140.6</v>
      </c>
      <c r="E167" s="128">
        <f>'прил.4'!G297+'прил.4'!G59</f>
        <v>160.4</v>
      </c>
      <c r="F167" s="128">
        <f>'прил.4'!H297+'прил.4'!H59</f>
        <v>116.1</v>
      </c>
      <c r="G167" s="218">
        <f t="shared" si="18"/>
        <v>72.38154613466334</v>
      </c>
      <c r="H167" s="122">
        <f t="shared" si="19"/>
        <v>44.30000000000001</v>
      </c>
    </row>
    <row r="168" spans="1:8" ht="47.25" outlineLevel="4">
      <c r="A168" s="214" t="s">
        <v>588</v>
      </c>
      <c r="B168" s="135"/>
      <c r="C168" s="215" t="s">
        <v>227</v>
      </c>
      <c r="D168" s="127">
        <f aca="true" t="shared" si="23" ref="D168:F169">D169</f>
        <v>54</v>
      </c>
      <c r="E168" s="127">
        <f t="shared" si="23"/>
        <v>11.9</v>
      </c>
      <c r="F168" s="127">
        <f t="shared" si="23"/>
        <v>11.9</v>
      </c>
      <c r="G168" s="218">
        <f t="shared" si="18"/>
        <v>100</v>
      </c>
      <c r="H168" s="122">
        <f t="shared" si="19"/>
        <v>0</v>
      </c>
    </row>
    <row r="169" spans="1:8" ht="47.25" outlineLevel="4">
      <c r="A169" s="214" t="s">
        <v>588</v>
      </c>
      <c r="B169" s="135"/>
      <c r="C169" s="215" t="s">
        <v>227</v>
      </c>
      <c r="D169" s="127">
        <f t="shared" si="23"/>
        <v>54</v>
      </c>
      <c r="E169" s="127">
        <f t="shared" si="23"/>
        <v>11.9</v>
      </c>
      <c r="F169" s="127">
        <f t="shared" si="23"/>
        <v>11.9</v>
      </c>
      <c r="G169" s="218">
        <f t="shared" si="18"/>
        <v>100</v>
      </c>
      <c r="H169" s="122">
        <f t="shared" si="19"/>
        <v>0</v>
      </c>
    </row>
    <row r="170" spans="1:8" ht="31.5" outlineLevel="4">
      <c r="A170" s="214"/>
      <c r="B170" s="176">
        <v>200</v>
      </c>
      <c r="C170" s="174" t="s">
        <v>225</v>
      </c>
      <c r="D170" s="127">
        <f>'прил.4'!F61</f>
        <v>54</v>
      </c>
      <c r="E170" s="128">
        <f>'прил.4'!G61+'прил.4'!G299</f>
        <v>11.9</v>
      </c>
      <c r="F170" s="128">
        <f>'прил.4'!H61+'прил.4'!H299</f>
        <v>11.9</v>
      </c>
      <c r="G170" s="218">
        <f t="shared" si="18"/>
        <v>100</v>
      </c>
      <c r="H170" s="122">
        <f t="shared" si="19"/>
        <v>0</v>
      </c>
    </row>
    <row r="171" spans="1:8" ht="47.25" outlineLevel="4">
      <c r="A171" s="214" t="s">
        <v>589</v>
      </c>
      <c r="B171" s="135"/>
      <c r="C171" s="215" t="s">
        <v>342</v>
      </c>
      <c r="D171" s="127">
        <f>D172+D177</f>
        <v>422.5</v>
      </c>
      <c r="E171" s="127">
        <f>E177+E181</f>
        <v>5753.4</v>
      </c>
      <c r="F171" s="127">
        <f>F177+F181</f>
        <v>5511</v>
      </c>
      <c r="G171" s="218">
        <f t="shared" si="18"/>
        <v>95.78683908645324</v>
      </c>
      <c r="H171" s="122">
        <f t="shared" si="19"/>
        <v>242.39999999999964</v>
      </c>
    </row>
    <row r="172" spans="1:8" ht="47.25" outlineLevel="4">
      <c r="A172" s="176" t="s">
        <v>343</v>
      </c>
      <c r="B172" s="176"/>
      <c r="C172" s="174" t="s">
        <v>344</v>
      </c>
      <c r="D172" s="127">
        <f>D173+D175</f>
        <v>356.2</v>
      </c>
      <c r="E172" s="127">
        <f>E173+E175</f>
        <v>0</v>
      </c>
      <c r="F172" s="127">
        <f>F173+F175</f>
        <v>0</v>
      </c>
      <c r="G172" s="218">
        <v>0</v>
      </c>
      <c r="H172" s="122">
        <f t="shared" si="19"/>
        <v>0</v>
      </c>
    </row>
    <row r="173" spans="1:8" ht="63" outlineLevel="4">
      <c r="A173" s="176" t="s">
        <v>347</v>
      </c>
      <c r="B173" s="176"/>
      <c r="C173" s="174" t="s">
        <v>348</v>
      </c>
      <c r="D173" s="127">
        <f>D174</f>
        <v>24.2</v>
      </c>
      <c r="E173" s="127">
        <f>E174</f>
        <v>0</v>
      </c>
      <c r="F173" s="127">
        <f>F174</f>
        <v>0</v>
      </c>
      <c r="G173" s="218">
        <v>0</v>
      </c>
      <c r="H173" s="122">
        <f t="shared" si="19"/>
        <v>0</v>
      </c>
    </row>
    <row r="174" spans="1:8" ht="31.5" outlineLevel="4">
      <c r="A174" s="176"/>
      <c r="B174" s="176">
        <v>200</v>
      </c>
      <c r="C174" s="174" t="s">
        <v>225</v>
      </c>
      <c r="D174" s="127">
        <f>'прил.4'!F179</f>
        <v>24.2</v>
      </c>
      <c r="E174" s="128">
        <v>0</v>
      </c>
      <c r="F174" s="164">
        <v>0</v>
      </c>
      <c r="G174" s="218">
        <v>0</v>
      </c>
      <c r="H174" s="122">
        <f t="shared" si="19"/>
        <v>0</v>
      </c>
    </row>
    <row r="175" spans="1:8" ht="47.25" outlineLevel="4">
      <c r="A175" s="176" t="s">
        <v>345</v>
      </c>
      <c r="B175" s="176"/>
      <c r="C175" s="174" t="s">
        <v>346</v>
      </c>
      <c r="D175" s="127">
        <f>D176</f>
        <v>332</v>
      </c>
      <c r="E175" s="128">
        <v>0</v>
      </c>
      <c r="F175" s="164">
        <v>0</v>
      </c>
      <c r="G175" s="218">
        <v>0</v>
      </c>
      <c r="H175" s="122">
        <f t="shared" si="19"/>
        <v>0</v>
      </c>
    </row>
    <row r="176" spans="1:8" ht="31.5" outlineLevel="4">
      <c r="A176" s="176"/>
      <c r="B176" s="176">
        <v>200</v>
      </c>
      <c r="C176" s="174" t="s">
        <v>225</v>
      </c>
      <c r="D176" s="127">
        <f>'прил.4'!F177</f>
        <v>332</v>
      </c>
      <c r="E176" s="128">
        <v>0</v>
      </c>
      <c r="F176" s="164">
        <v>0</v>
      </c>
      <c r="G176" s="218">
        <v>0</v>
      </c>
      <c r="H176" s="122">
        <f t="shared" si="19"/>
        <v>0</v>
      </c>
    </row>
    <row r="177" spans="1:8" ht="47.25" outlineLevel="4">
      <c r="A177" s="214" t="s">
        <v>590</v>
      </c>
      <c r="B177" s="135"/>
      <c r="C177" s="215" t="s">
        <v>350</v>
      </c>
      <c r="D177" s="128">
        <f aca="true" t="shared" si="24" ref="D177:F179">D178</f>
        <v>66.3</v>
      </c>
      <c r="E177" s="128">
        <f t="shared" si="24"/>
        <v>1216.5</v>
      </c>
      <c r="F177" s="128">
        <f t="shared" si="24"/>
        <v>1147.9</v>
      </c>
      <c r="G177" s="218">
        <f t="shared" si="18"/>
        <v>94.36087135224004</v>
      </c>
      <c r="H177" s="122">
        <f t="shared" si="19"/>
        <v>68.59999999999991</v>
      </c>
    </row>
    <row r="178" spans="1:8" ht="63" outlineLevel="4">
      <c r="A178" s="214" t="s">
        <v>591</v>
      </c>
      <c r="B178" s="135"/>
      <c r="C178" s="215" t="s">
        <v>352</v>
      </c>
      <c r="D178" s="128">
        <f t="shared" si="24"/>
        <v>66.3</v>
      </c>
      <c r="E178" s="128">
        <f t="shared" si="24"/>
        <v>1216.5</v>
      </c>
      <c r="F178" s="128">
        <f t="shared" si="24"/>
        <v>1147.9</v>
      </c>
      <c r="G178" s="218">
        <f t="shared" si="18"/>
        <v>94.36087135224004</v>
      </c>
      <c r="H178" s="122">
        <f t="shared" si="19"/>
        <v>68.59999999999991</v>
      </c>
    </row>
    <row r="179" spans="1:8" ht="63" outlineLevel="4">
      <c r="A179" s="214" t="s">
        <v>591</v>
      </c>
      <c r="B179" s="135"/>
      <c r="C179" s="215" t="s">
        <v>352</v>
      </c>
      <c r="D179" s="128">
        <f t="shared" si="24"/>
        <v>66.3</v>
      </c>
      <c r="E179" s="128">
        <f t="shared" si="24"/>
        <v>1216.5</v>
      </c>
      <c r="F179" s="128">
        <f t="shared" si="24"/>
        <v>1147.9</v>
      </c>
      <c r="G179" s="218">
        <f t="shared" si="18"/>
        <v>94.36087135224004</v>
      </c>
      <c r="H179" s="122">
        <f t="shared" si="19"/>
        <v>68.59999999999991</v>
      </c>
    </row>
    <row r="180" spans="1:8" ht="31.5" outlineLevel="4">
      <c r="A180" s="214"/>
      <c r="B180" s="176">
        <v>200</v>
      </c>
      <c r="C180" s="174" t="s">
        <v>225</v>
      </c>
      <c r="D180" s="127">
        <f>'прил.4'!F182</f>
        <v>66.3</v>
      </c>
      <c r="E180" s="128">
        <f>'прил.4'!G408</f>
        <v>1216.5</v>
      </c>
      <c r="F180" s="128">
        <f>'прил.4'!H408</f>
        <v>1147.9</v>
      </c>
      <c r="G180" s="218">
        <f t="shared" si="18"/>
        <v>94.36087135224004</v>
      </c>
      <c r="H180" s="122">
        <f t="shared" si="19"/>
        <v>68.59999999999991</v>
      </c>
    </row>
    <row r="181" spans="1:8" ht="31.5" outlineLevel="4">
      <c r="A181" s="214" t="s">
        <v>432</v>
      </c>
      <c r="B181" s="135"/>
      <c r="C181" s="215" t="s">
        <v>434</v>
      </c>
      <c r="D181" s="127">
        <v>0</v>
      </c>
      <c r="E181" s="128">
        <f>E182</f>
        <v>4536.9</v>
      </c>
      <c r="F181" s="128">
        <f>F182</f>
        <v>4363.1</v>
      </c>
      <c r="G181" s="218">
        <f t="shared" si="18"/>
        <v>96.16919041636362</v>
      </c>
      <c r="H181" s="122">
        <f t="shared" si="19"/>
        <v>173.79999999999927</v>
      </c>
    </row>
    <row r="182" spans="1:8" ht="31.5" outlineLevel="4">
      <c r="A182" s="214" t="s">
        <v>433</v>
      </c>
      <c r="B182" s="135"/>
      <c r="C182" s="215" t="s">
        <v>435</v>
      </c>
      <c r="D182" s="128">
        <v>0</v>
      </c>
      <c r="E182" s="128">
        <f>E183</f>
        <v>4536.9</v>
      </c>
      <c r="F182" s="128">
        <f>F183</f>
        <v>4363.1</v>
      </c>
      <c r="G182" s="218">
        <f t="shared" si="18"/>
        <v>96.16919041636362</v>
      </c>
      <c r="H182" s="122">
        <f t="shared" si="19"/>
        <v>173.79999999999927</v>
      </c>
    </row>
    <row r="183" spans="1:8" ht="31.5" outlineLevel="2">
      <c r="A183" s="214"/>
      <c r="B183" s="176">
        <v>200</v>
      </c>
      <c r="C183" s="174" t="s">
        <v>225</v>
      </c>
      <c r="D183" s="219">
        <v>0</v>
      </c>
      <c r="E183" s="128">
        <f>'прил.4'!G411</f>
        <v>4536.9</v>
      </c>
      <c r="F183" s="128">
        <f>'прил.4'!H411</f>
        <v>4363.1</v>
      </c>
      <c r="G183" s="218">
        <f t="shared" si="18"/>
        <v>96.16919041636362</v>
      </c>
      <c r="H183" s="122">
        <f t="shared" si="19"/>
        <v>173.79999999999927</v>
      </c>
    </row>
    <row r="184" spans="1:8" s="11" customFormat="1" ht="47.25">
      <c r="A184" s="214" t="s">
        <v>592</v>
      </c>
      <c r="B184" s="135"/>
      <c r="C184" s="215" t="s">
        <v>593</v>
      </c>
      <c r="D184" s="128">
        <f>D185+D189+D192</f>
        <v>160</v>
      </c>
      <c r="E184" s="128">
        <f>E185+E189+E192</f>
        <v>363.7</v>
      </c>
      <c r="F184" s="128">
        <f>F185+F189+F192</f>
        <v>267.2</v>
      </c>
      <c r="G184" s="218">
        <f t="shared" si="18"/>
        <v>73.46714324993127</v>
      </c>
      <c r="H184" s="122">
        <f t="shared" si="19"/>
        <v>96.5</v>
      </c>
    </row>
    <row r="185" spans="1:8" ht="47.25">
      <c r="A185" s="214" t="s">
        <v>594</v>
      </c>
      <c r="B185" s="135"/>
      <c r="C185" s="215" t="s">
        <v>595</v>
      </c>
      <c r="D185" s="128">
        <f>D186</f>
        <v>10</v>
      </c>
      <c r="E185" s="128">
        <f aca="true" t="shared" si="25" ref="E185:F187">E186</f>
        <v>10</v>
      </c>
      <c r="F185" s="128">
        <f t="shared" si="25"/>
        <v>8.7</v>
      </c>
      <c r="G185" s="218">
        <f t="shared" si="18"/>
        <v>86.99999999999999</v>
      </c>
      <c r="H185" s="122">
        <f t="shared" si="19"/>
        <v>1.3000000000000007</v>
      </c>
    </row>
    <row r="186" spans="1:8" ht="47.25">
      <c r="A186" s="214" t="s">
        <v>596</v>
      </c>
      <c r="B186" s="135"/>
      <c r="C186" s="215" t="s">
        <v>422</v>
      </c>
      <c r="D186" s="128">
        <f>D187</f>
        <v>10</v>
      </c>
      <c r="E186" s="128">
        <f t="shared" si="25"/>
        <v>10</v>
      </c>
      <c r="F186" s="128">
        <f t="shared" si="25"/>
        <v>8.7</v>
      </c>
      <c r="G186" s="218">
        <f t="shared" si="18"/>
        <v>86.99999999999999</v>
      </c>
      <c r="H186" s="122">
        <f t="shared" si="19"/>
        <v>1.3000000000000007</v>
      </c>
    </row>
    <row r="187" spans="1:8" s="11" customFormat="1" ht="47.25">
      <c r="A187" s="214" t="s">
        <v>596</v>
      </c>
      <c r="B187" s="135"/>
      <c r="C187" s="215" t="s">
        <v>422</v>
      </c>
      <c r="D187" s="128">
        <f>D188</f>
        <v>10</v>
      </c>
      <c r="E187" s="128">
        <f t="shared" si="25"/>
        <v>10</v>
      </c>
      <c r="F187" s="128">
        <f t="shared" si="25"/>
        <v>8.7</v>
      </c>
      <c r="G187" s="218">
        <f t="shared" si="18"/>
        <v>86.99999999999999</v>
      </c>
      <c r="H187" s="122">
        <f t="shared" si="19"/>
        <v>1.3000000000000007</v>
      </c>
    </row>
    <row r="188" spans="1:8" s="11" customFormat="1" ht="31.5">
      <c r="A188" s="214"/>
      <c r="B188" s="131">
        <v>700</v>
      </c>
      <c r="C188" s="174" t="s">
        <v>423</v>
      </c>
      <c r="D188" s="128">
        <f>'прил.4'!F252</f>
        <v>10</v>
      </c>
      <c r="E188" s="128">
        <f>'прил.4'!G252+'прил.4'!G486</f>
        <v>10</v>
      </c>
      <c r="F188" s="164">
        <f>'прил.4'!H252+'прил.4'!H486</f>
        <v>8.7</v>
      </c>
      <c r="G188" s="218">
        <f t="shared" si="18"/>
        <v>86.99999999999999</v>
      </c>
      <c r="H188" s="122">
        <f t="shared" si="19"/>
        <v>1.3000000000000007</v>
      </c>
    </row>
    <row r="189" spans="1:8" ht="94.5">
      <c r="A189" s="214" t="s">
        <v>597</v>
      </c>
      <c r="B189" s="135"/>
      <c r="C189" s="215" t="s">
        <v>598</v>
      </c>
      <c r="D189" s="128">
        <f aca="true" t="shared" si="26" ref="D189:F190">D190</f>
        <v>100</v>
      </c>
      <c r="E189" s="128">
        <f t="shared" si="26"/>
        <v>95.2</v>
      </c>
      <c r="F189" s="128">
        <f t="shared" si="26"/>
        <v>0</v>
      </c>
      <c r="G189" s="218">
        <f t="shared" si="18"/>
        <v>0</v>
      </c>
      <c r="H189" s="122">
        <f t="shared" si="19"/>
        <v>95.2</v>
      </c>
    </row>
    <row r="190" spans="1:8" ht="31.5">
      <c r="A190" s="214" t="s">
        <v>599</v>
      </c>
      <c r="B190" s="135"/>
      <c r="C190" s="215" t="s">
        <v>218</v>
      </c>
      <c r="D190" s="128">
        <f t="shared" si="26"/>
        <v>100</v>
      </c>
      <c r="E190" s="128">
        <f t="shared" si="26"/>
        <v>95.2</v>
      </c>
      <c r="F190" s="128">
        <f t="shared" si="26"/>
        <v>0</v>
      </c>
      <c r="G190" s="218">
        <f t="shared" si="18"/>
        <v>0</v>
      </c>
      <c r="H190" s="122">
        <f t="shared" si="19"/>
        <v>95.2</v>
      </c>
    </row>
    <row r="191" spans="1:8" ht="15.75">
      <c r="A191" s="214"/>
      <c r="B191" s="131">
        <v>800</v>
      </c>
      <c r="C191" s="174" t="s">
        <v>13</v>
      </c>
      <c r="D191" s="128">
        <f>'прил.4'!F54</f>
        <v>100</v>
      </c>
      <c r="E191" s="128">
        <f>'прил.4'!G292</f>
        <v>95.2</v>
      </c>
      <c r="F191" s="164">
        <v>0</v>
      </c>
      <c r="G191" s="218">
        <f t="shared" si="18"/>
        <v>0</v>
      </c>
      <c r="H191" s="122">
        <f t="shared" si="19"/>
        <v>95.2</v>
      </c>
    </row>
    <row r="192" spans="1:8" ht="47.25">
      <c r="A192" s="214" t="s">
        <v>600</v>
      </c>
      <c r="B192" s="135"/>
      <c r="C192" s="215" t="s">
        <v>601</v>
      </c>
      <c r="D192" s="128">
        <f aca="true" t="shared" si="27" ref="D192:F193">D193</f>
        <v>50</v>
      </c>
      <c r="E192" s="128">
        <f t="shared" si="27"/>
        <v>258.5</v>
      </c>
      <c r="F192" s="128">
        <f t="shared" si="27"/>
        <v>258.5</v>
      </c>
      <c r="G192" s="218">
        <f t="shared" si="18"/>
        <v>100</v>
      </c>
      <c r="H192" s="122">
        <f t="shared" si="19"/>
        <v>0</v>
      </c>
    </row>
    <row r="193" spans="1:8" ht="47.25">
      <c r="A193" s="214" t="s">
        <v>602</v>
      </c>
      <c r="B193" s="135"/>
      <c r="C193" s="215" t="s">
        <v>231</v>
      </c>
      <c r="D193" s="128">
        <f t="shared" si="27"/>
        <v>50</v>
      </c>
      <c r="E193" s="128">
        <f t="shared" si="27"/>
        <v>258.5</v>
      </c>
      <c r="F193" s="128">
        <f t="shared" si="27"/>
        <v>258.5</v>
      </c>
      <c r="G193" s="218">
        <f t="shared" si="18"/>
        <v>100</v>
      </c>
      <c r="H193" s="122">
        <f t="shared" si="19"/>
        <v>0</v>
      </c>
    </row>
    <row r="194" spans="1:8" ht="15.75">
      <c r="A194" s="214"/>
      <c r="B194" s="131">
        <v>800</v>
      </c>
      <c r="C194" s="174" t="s">
        <v>13</v>
      </c>
      <c r="D194" s="128">
        <f>'прил.4'!F65</f>
        <v>50</v>
      </c>
      <c r="E194" s="128">
        <f>'прил.4'!G65</f>
        <v>258.5</v>
      </c>
      <c r="F194" s="128">
        <f>'прил.4'!H65</f>
        <v>258.5</v>
      </c>
      <c r="G194" s="218">
        <f t="shared" si="18"/>
        <v>100</v>
      </c>
      <c r="H194" s="122">
        <f t="shared" si="19"/>
        <v>0</v>
      </c>
    </row>
    <row r="195" spans="1:8" ht="31.5">
      <c r="A195" s="214" t="s">
        <v>603</v>
      </c>
      <c r="B195" s="135"/>
      <c r="C195" s="215" t="s">
        <v>604</v>
      </c>
      <c r="D195" s="128">
        <f>D196</f>
        <v>12067.499999999998</v>
      </c>
      <c r="E195" s="128">
        <f>E196</f>
        <v>13343.1</v>
      </c>
      <c r="F195" s="128">
        <f>F196</f>
        <v>13087.9</v>
      </c>
      <c r="G195" s="218">
        <f t="shared" si="18"/>
        <v>98.08740097878304</v>
      </c>
      <c r="H195" s="122">
        <f t="shared" si="19"/>
        <v>255.20000000000073</v>
      </c>
    </row>
    <row r="196" spans="1:8" ht="63">
      <c r="A196" s="214" t="s">
        <v>605</v>
      </c>
      <c r="B196" s="135"/>
      <c r="C196" s="215" t="s">
        <v>196</v>
      </c>
      <c r="D196" s="128">
        <f>D197+D202+D206+D208+D210</f>
        <v>12067.499999999998</v>
      </c>
      <c r="E196" s="128">
        <f>E197+E202+E206+E208+E210</f>
        <v>13343.1</v>
      </c>
      <c r="F196" s="128">
        <f>F197+F202+F206+F208+F210</f>
        <v>13087.9</v>
      </c>
      <c r="G196" s="218">
        <f t="shared" si="18"/>
        <v>98.08740097878304</v>
      </c>
      <c r="H196" s="122">
        <f t="shared" si="19"/>
        <v>255.20000000000073</v>
      </c>
    </row>
    <row r="197" spans="1:8" ht="31.5">
      <c r="A197" s="214" t="s">
        <v>606</v>
      </c>
      <c r="B197" s="135"/>
      <c r="C197" s="215" t="s">
        <v>195</v>
      </c>
      <c r="D197" s="128">
        <f>D198+D199+D200+D201</f>
        <v>10246.599999999999</v>
      </c>
      <c r="E197" s="128">
        <f>E198+E199+E200+E201</f>
        <v>11116.7</v>
      </c>
      <c r="F197" s="128">
        <f>F198+F199+F200+F201</f>
        <v>10874.800000000001</v>
      </c>
      <c r="G197" s="218">
        <f t="shared" si="18"/>
        <v>97.82399453075104</v>
      </c>
      <c r="H197" s="122">
        <f t="shared" si="19"/>
        <v>241.89999999999964</v>
      </c>
    </row>
    <row r="198" spans="1:8" ht="87" customHeight="1">
      <c r="A198" s="214"/>
      <c r="B198" s="123" t="s">
        <v>10</v>
      </c>
      <c r="C198" s="142" t="s">
        <v>85</v>
      </c>
      <c r="D198" s="128">
        <f>'прил.4'!F17+'прил.4'!F22+'прил.4'!F29</f>
        <v>8938.199999999999</v>
      </c>
      <c r="E198" s="128">
        <f>'прил.4'!G17+'прил.4'!G22+'прил.4'!G29+'прил.4'!G259+'прил.4'!G264+'прил.4'!G270</f>
        <v>8702.2</v>
      </c>
      <c r="F198" s="128">
        <f>'прил.4'!H17+'прил.4'!H22+'прил.4'!H29+'прил.4'!H259+'прил.4'!H264+'прил.4'!H270</f>
        <v>8463.5</v>
      </c>
      <c r="G198" s="218">
        <f t="shared" si="18"/>
        <v>97.25701546735307</v>
      </c>
      <c r="H198" s="122">
        <f t="shared" si="19"/>
        <v>238.70000000000073</v>
      </c>
    </row>
    <row r="199" spans="1:8" ht="31.5">
      <c r="A199" s="214"/>
      <c r="B199" s="123" t="s">
        <v>11</v>
      </c>
      <c r="C199" s="144" t="s">
        <v>70</v>
      </c>
      <c r="D199" s="128">
        <f>'прил.4'!F30+'прил.4'!F23</f>
        <v>1274.8</v>
      </c>
      <c r="E199" s="128">
        <f>'прил.4'!G30+'прил.4'!G23+'прил.4'!G271+'прил.4'!G265</f>
        <v>1050.3</v>
      </c>
      <c r="F199" s="128">
        <f>'прил.4'!H30+'прил.4'!H23+'прил.4'!H271+'прил.4'!H265</f>
        <v>1047.1</v>
      </c>
      <c r="G199" s="218">
        <f t="shared" si="18"/>
        <v>99.6953251451966</v>
      </c>
      <c r="H199" s="122">
        <f t="shared" si="19"/>
        <v>3.2000000000000455</v>
      </c>
    </row>
    <row r="200" spans="1:8" ht="15.75">
      <c r="A200" s="214"/>
      <c r="B200" s="123" t="s">
        <v>181</v>
      </c>
      <c r="C200" s="217" t="s">
        <v>180</v>
      </c>
      <c r="D200" s="128"/>
      <c r="E200" s="128">
        <f>'прил.4'!G272</f>
        <v>1341.5</v>
      </c>
      <c r="F200" s="128">
        <f>'прил.4'!H272</f>
        <v>1341.5</v>
      </c>
      <c r="G200" s="218">
        <f t="shared" si="18"/>
        <v>100</v>
      </c>
      <c r="H200" s="122">
        <f t="shared" si="19"/>
        <v>0</v>
      </c>
    </row>
    <row r="201" spans="1:8" ht="15.75">
      <c r="A201" s="214"/>
      <c r="B201" s="123" t="s">
        <v>12</v>
      </c>
      <c r="C201" s="170" t="s">
        <v>13</v>
      </c>
      <c r="D201" s="128">
        <f>'прил.4'!F24+'прил.4'!F31</f>
        <v>33.6</v>
      </c>
      <c r="E201" s="128">
        <f>'прил.4'!G24+'прил.4'!G31+'прил.4'!G273</f>
        <v>22.7</v>
      </c>
      <c r="F201" s="128">
        <f>'прил.4'!H24+'прил.4'!H31+'прил.4'!H273</f>
        <v>22.7</v>
      </c>
      <c r="G201" s="218">
        <f t="shared" si="18"/>
        <v>100</v>
      </c>
      <c r="H201" s="122">
        <f t="shared" si="19"/>
        <v>0</v>
      </c>
    </row>
    <row r="202" spans="1:8" ht="31.5">
      <c r="A202" s="214" t="s">
        <v>607</v>
      </c>
      <c r="B202" s="135"/>
      <c r="C202" s="215" t="s">
        <v>236</v>
      </c>
      <c r="D202" s="128">
        <f>D203+D204+D205</f>
        <v>1362.9</v>
      </c>
      <c r="E202" s="128">
        <f>E203+E204+E205</f>
        <v>1824.1999999999998</v>
      </c>
      <c r="F202" s="128">
        <f>F203+F204+F205</f>
        <v>1824.1999999999998</v>
      </c>
      <c r="G202" s="218">
        <f aca="true" t="shared" si="28" ref="G202:G212">F202/E202*100</f>
        <v>100</v>
      </c>
      <c r="H202" s="122">
        <f aca="true" t="shared" si="29" ref="H202:H212">E202-F202</f>
        <v>0</v>
      </c>
    </row>
    <row r="203" spans="1:8" ht="86.25" customHeight="1">
      <c r="A203" s="214"/>
      <c r="B203" s="123" t="s">
        <v>10</v>
      </c>
      <c r="C203" s="142" t="s">
        <v>85</v>
      </c>
      <c r="D203" s="128">
        <f>'прил.4'!F72</f>
        <v>1176.9</v>
      </c>
      <c r="E203" s="128">
        <f>'прил.4'!G306+'прил.4'!G72</f>
        <v>1143</v>
      </c>
      <c r="F203" s="128">
        <f>'прил.4'!H306+'прил.4'!H72</f>
        <v>1143</v>
      </c>
      <c r="G203" s="218">
        <f t="shared" si="28"/>
        <v>100</v>
      </c>
      <c r="H203" s="122">
        <f t="shared" si="29"/>
        <v>0</v>
      </c>
    </row>
    <row r="204" spans="1:8" ht="31.5">
      <c r="A204" s="214"/>
      <c r="B204" s="123" t="s">
        <v>11</v>
      </c>
      <c r="C204" s="144" t="s">
        <v>70</v>
      </c>
      <c r="D204" s="128">
        <f>'прил.4'!F73</f>
        <v>184</v>
      </c>
      <c r="E204" s="128">
        <f>'прил.4'!G307+'прил.4'!G73</f>
        <v>54.8</v>
      </c>
      <c r="F204" s="128">
        <f>'прил.4'!H307+'прил.4'!H73</f>
        <v>54.8</v>
      </c>
      <c r="G204" s="218">
        <f t="shared" si="28"/>
        <v>100</v>
      </c>
      <c r="H204" s="122">
        <f t="shared" si="29"/>
        <v>0</v>
      </c>
    </row>
    <row r="205" spans="1:8" ht="15.75">
      <c r="A205" s="214"/>
      <c r="B205" s="131">
        <v>500</v>
      </c>
      <c r="C205" s="174" t="s">
        <v>180</v>
      </c>
      <c r="D205" s="128">
        <f>'прил.4'!F74</f>
        <v>2</v>
      </c>
      <c r="E205" s="128">
        <f>'прил.4'!G308</f>
        <v>626.4</v>
      </c>
      <c r="F205" s="128">
        <f>'прил.4'!H308</f>
        <v>626.4</v>
      </c>
      <c r="G205" s="218">
        <f t="shared" si="28"/>
        <v>100</v>
      </c>
      <c r="H205" s="122">
        <f t="shared" si="29"/>
        <v>0</v>
      </c>
    </row>
    <row r="206" spans="1:8" ht="47.25">
      <c r="A206" s="214" t="s">
        <v>608</v>
      </c>
      <c r="B206" s="135"/>
      <c r="C206" s="215" t="s">
        <v>609</v>
      </c>
      <c r="D206" s="128">
        <f>D207</f>
        <v>185</v>
      </c>
      <c r="E206" s="128">
        <f>E207</f>
        <v>82.9</v>
      </c>
      <c r="F206" s="128">
        <f>F207</f>
        <v>82.9</v>
      </c>
      <c r="G206" s="218">
        <f t="shared" si="28"/>
        <v>100</v>
      </c>
      <c r="H206" s="122">
        <f t="shared" si="29"/>
        <v>0</v>
      </c>
    </row>
    <row r="207" spans="1:8" ht="31.5">
      <c r="A207" s="214"/>
      <c r="B207" s="131">
        <v>200</v>
      </c>
      <c r="C207" s="174" t="s">
        <v>225</v>
      </c>
      <c r="D207" s="128">
        <f>'прил.4'!F68</f>
        <v>185</v>
      </c>
      <c r="E207" s="128">
        <f>'прил.4'!G68+'прил.4'!G302</f>
        <v>82.9</v>
      </c>
      <c r="F207" s="128">
        <f>'прил.4'!H68+'прил.4'!H302</f>
        <v>82.9</v>
      </c>
      <c r="G207" s="218">
        <f t="shared" si="28"/>
        <v>100</v>
      </c>
      <c r="H207" s="122">
        <f t="shared" si="29"/>
        <v>0</v>
      </c>
    </row>
    <row r="208" spans="1:8" ht="31.5">
      <c r="A208" s="214" t="s">
        <v>610</v>
      </c>
      <c r="B208" s="135"/>
      <c r="C208" s="215" t="s">
        <v>611</v>
      </c>
      <c r="D208" s="128">
        <f>D209</f>
        <v>236</v>
      </c>
      <c r="E208" s="128">
        <f>E209</f>
        <v>282.29999999999995</v>
      </c>
      <c r="F208" s="128">
        <f>F209</f>
        <v>269</v>
      </c>
      <c r="G208" s="218">
        <f t="shared" si="28"/>
        <v>95.28869996457671</v>
      </c>
      <c r="H208" s="122">
        <f t="shared" si="29"/>
        <v>13.299999999999955</v>
      </c>
    </row>
    <row r="209" spans="1:8" ht="31.5">
      <c r="A209" s="214"/>
      <c r="B209" s="131">
        <v>200</v>
      </c>
      <c r="C209" s="174" t="s">
        <v>225</v>
      </c>
      <c r="D209" s="128">
        <f>'прил.4'!F70</f>
        <v>236</v>
      </c>
      <c r="E209" s="128">
        <f>'прил.4'!G304+'прил.4'!G70</f>
        <v>282.29999999999995</v>
      </c>
      <c r="F209" s="128">
        <f>'прил.4'!H304+'прил.4'!H70</f>
        <v>269</v>
      </c>
      <c r="G209" s="218">
        <f t="shared" si="28"/>
        <v>95.28869996457671</v>
      </c>
      <c r="H209" s="122">
        <f t="shared" si="29"/>
        <v>13.299999999999955</v>
      </c>
    </row>
    <row r="210" spans="1:8" ht="47.25">
      <c r="A210" s="214" t="s">
        <v>612</v>
      </c>
      <c r="B210" s="135"/>
      <c r="C210" s="215" t="s">
        <v>238</v>
      </c>
      <c r="D210" s="128">
        <f>D211</f>
        <v>37</v>
      </c>
      <c r="E210" s="128">
        <f>E211</f>
        <v>37</v>
      </c>
      <c r="F210" s="128">
        <f>F211</f>
        <v>37</v>
      </c>
      <c r="G210" s="218">
        <f t="shared" si="28"/>
        <v>100</v>
      </c>
      <c r="H210" s="122">
        <f t="shared" si="29"/>
        <v>0</v>
      </c>
    </row>
    <row r="211" spans="1:8" ht="15.75">
      <c r="A211" s="214"/>
      <c r="B211" s="176">
        <v>800</v>
      </c>
      <c r="C211" s="174" t="s">
        <v>13</v>
      </c>
      <c r="D211" s="128">
        <f>'прил.4'!F76</f>
        <v>37</v>
      </c>
      <c r="E211" s="128">
        <f>'прил.4'!G310</f>
        <v>37</v>
      </c>
      <c r="F211" s="128">
        <f>'прил.4'!H310</f>
        <v>37</v>
      </c>
      <c r="G211" s="218">
        <f t="shared" si="28"/>
        <v>100</v>
      </c>
      <c r="H211" s="122">
        <f t="shared" si="29"/>
        <v>0</v>
      </c>
    </row>
    <row r="212" spans="1:8" ht="15.75">
      <c r="A212" s="135"/>
      <c r="B212" s="135"/>
      <c r="C212" s="162" t="s">
        <v>440</v>
      </c>
      <c r="D212" s="220">
        <f>D195+D184+D171+D164+D150+D128+D110+D85+D68+D35+D19+D10</f>
        <v>54371.2</v>
      </c>
      <c r="E212" s="220">
        <f>E195+E184+E171+E164+E150+E128+E110+E85+E68+E35+E19+E10</f>
        <v>70631.30000000002</v>
      </c>
      <c r="F212" s="220">
        <f>F195+F184+F171+F164+F150+F128+F110+F85+F68+F35+F19+F10</f>
        <v>66758</v>
      </c>
      <c r="G212" s="160">
        <f t="shared" si="28"/>
        <v>94.51617059292407</v>
      </c>
      <c r="H212" s="120">
        <f t="shared" si="29"/>
        <v>3873.3000000000175</v>
      </c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52"/>
      <c r="E217" s="52"/>
      <c r="F217" s="52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1:8" ht="12.75">
      <c r="A285" s="24"/>
      <c r="B285" s="24"/>
      <c r="C285" s="24"/>
      <c r="D285" s="24"/>
      <c r="F285" s="6"/>
      <c r="G285" s="6"/>
      <c r="H285" s="6"/>
    </row>
    <row r="286" spans="1:8" ht="12.75">
      <c r="A286" s="24"/>
      <c r="B286" s="24"/>
      <c r="C286" s="24"/>
      <c r="D286" s="24"/>
      <c r="F286" s="6"/>
      <c r="G286" s="6"/>
      <c r="H286" s="6"/>
    </row>
    <row r="287" spans="1:8" ht="12.75">
      <c r="A287" s="24"/>
      <c r="B287" s="24"/>
      <c r="C287" s="24"/>
      <c r="D287" s="24"/>
      <c r="F287" s="6"/>
      <c r="G287" s="6"/>
      <c r="H287" s="6"/>
    </row>
    <row r="288" spans="1:8" ht="12.75">
      <c r="A288" s="24"/>
      <c r="B288" s="24"/>
      <c r="C288" s="24"/>
      <c r="D288" s="24"/>
      <c r="F288" s="6"/>
      <c r="G288" s="6"/>
      <c r="H288" s="6"/>
    </row>
    <row r="289" spans="1:8" ht="12.75">
      <c r="A289" s="24"/>
      <c r="B289" s="24"/>
      <c r="C289" s="24"/>
      <c r="D289" s="24"/>
      <c r="F289" s="6"/>
      <c r="G289" s="6"/>
      <c r="H289" s="6"/>
    </row>
    <row r="290" spans="1:8" ht="12.75">
      <c r="A290" s="24"/>
      <c r="B290" s="24"/>
      <c r="C290" s="24"/>
      <c r="D290" s="24"/>
      <c r="F290" s="6"/>
      <c r="G290" s="6"/>
      <c r="H290" s="6"/>
    </row>
    <row r="291" spans="1:8" ht="12.75">
      <c r="A291" s="24"/>
      <c r="B291" s="24"/>
      <c r="C291" s="24"/>
      <c r="D291" s="24"/>
      <c r="F291" s="6"/>
      <c r="G291" s="6"/>
      <c r="H291" s="6"/>
    </row>
    <row r="292" spans="1:8" ht="12.75">
      <c r="A292" s="24"/>
      <c r="B292" s="24"/>
      <c r="C292" s="24"/>
      <c r="D292" s="24"/>
      <c r="F292" s="6"/>
      <c r="G292" s="6"/>
      <c r="H292" s="6"/>
    </row>
    <row r="293" spans="1:8" ht="12.75">
      <c r="A293" s="24"/>
      <c r="B293" s="24"/>
      <c r="C293" s="24"/>
      <c r="D293" s="24"/>
      <c r="F293" s="6"/>
      <c r="G293" s="6"/>
      <c r="H293" s="6"/>
    </row>
    <row r="294" spans="1:8" ht="12.75">
      <c r="A294" s="24"/>
      <c r="B294" s="24"/>
      <c r="C294" s="24"/>
      <c r="D294" s="24"/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  <row r="323" spans="6:8" ht="12.75">
      <c r="F323" s="6"/>
      <c r="G323" s="6"/>
      <c r="H323" s="6"/>
    </row>
    <row r="324" spans="6:8" ht="12.75">
      <c r="F324" s="6"/>
      <c r="G324" s="6"/>
      <c r="H324" s="6"/>
    </row>
    <row r="325" spans="6:8" ht="12.75">
      <c r="F325" s="6"/>
      <c r="G325" s="6"/>
      <c r="H325" s="6"/>
    </row>
    <row r="326" spans="6:8" ht="12.75">
      <c r="F326" s="6"/>
      <c r="G326" s="6"/>
      <c r="H326" s="6"/>
    </row>
    <row r="327" spans="6:8" ht="12.75">
      <c r="F327" s="6"/>
      <c r="G327" s="6"/>
      <c r="H327" s="6"/>
    </row>
    <row r="328" spans="6:8" ht="12.75">
      <c r="F328" s="6"/>
      <c r="G328" s="6"/>
      <c r="H328" s="6"/>
    </row>
    <row r="329" spans="6:8" ht="12.75">
      <c r="F329" s="6"/>
      <c r="G329" s="6"/>
      <c r="H329" s="6"/>
    </row>
    <row r="330" spans="6:8" ht="12.75">
      <c r="F330" s="6"/>
      <c r="G330" s="6"/>
      <c r="H330" s="6"/>
    </row>
    <row r="331" spans="6:8" ht="12.75">
      <c r="F331" s="6"/>
      <c r="G331" s="6"/>
      <c r="H331" s="6"/>
    </row>
    <row r="332" spans="6:8" ht="12.75">
      <c r="F332" s="6"/>
      <c r="G332" s="6"/>
      <c r="H332" s="6"/>
    </row>
  </sheetData>
  <sheetProtection/>
  <mergeCells count="1">
    <mergeCell ref="A6:H6"/>
  </mergeCells>
  <printOptions/>
  <pageMargins left="0.7480314960629921" right="0.15748031496062992" top="0.5118110236220472" bottom="0.4724409448818898" header="0.5118110236220472" footer="0.5118110236220472"/>
  <pageSetup fitToHeight="5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tabSelected="1" view="pageBreakPreview" zoomScale="60" workbookViewId="0" topLeftCell="A212">
      <selection activeCell="E8" sqref="E8"/>
    </sheetView>
  </sheetViews>
  <sheetFormatPr defaultColWidth="9.00390625" defaultRowHeight="12.75" outlineLevelRow="4"/>
  <cols>
    <col min="1" max="1" width="6.625" style="1" customWidth="1"/>
    <col min="2" max="2" width="6.125" style="1" customWidth="1"/>
    <col min="3" max="3" width="17.375" style="1" customWidth="1"/>
    <col min="4" max="4" width="6.125" style="1" customWidth="1"/>
    <col min="5" max="5" width="49.375" style="1" customWidth="1"/>
    <col min="6" max="6" width="13.125" style="1" customWidth="1"/>
    <col min="7" max="7" width="13.625" style="1" customWidth="1"/>
    <col min="8" max="8" width="12.00390625" style="1" customWidth="1"/>
    <col min="9" max="9" width="11.25390625" style="1" customWidth="1"/>
    <col min="10" max="10" width="14.375" style="1" customWidth="1"/>
    <col min="11" max="16384" width="9.125" style="1" customWidth="1"/>
  </cols>
  <sheetData>
    <row r="1" spans="8:9" ht="15.75">
      <c r="H1" s="168" t="s">
        <v>613</v>
      </c>
      <c r="I1" s="168"/>
    </row>
    <row r="2" spans="8:9" ht="15.75">
      <c r="H2" s="168" t="s">
        <v>183</v>
      </c>
      <c r="I2" s="168"/>
    </row>
    <row r="3" spans="2:9" ht="12.75" customHeight="1">
      <c r="B3" s="2"/>
      <c r="C3" s="3"/>
      <c r="D3" s="3"/>
      <c r="H3" s="169"/>
      <c r="I3" s="169"/>
    </row>
    <row r="4" spans="2:9" ht="12.75" customHeight="1">
      <c r="B4" s="2"/>
      <c r="C4" s="3"/>
      <c r="D4" s="3"/>
      <c r="H4" s="168" t="s">
        <v>184</v>
      </c>
      <c r="I4" s="169"/>
    </row>
    <row r="5" spans="2:9" ht="12.75" customHeight="1">
      <c r="B5" s="2"/>
      <c r="C5" s="3"/>
      <c r="D5" s="3"/>
      <c r="H5" s="167"/>
      <c r="I5" s="167"/>
    </row>
    <row r="6" spans="1:10" ht="21" customHeight="1">
      <c r="A6" s="223" t="s">
        <v>616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2:10" ht="12.75" customHeight="1">
      <c r="B8" s="8"/>
      <c r="C8" s="8"/>
      <c r="D8" s="8"/>
      <c r="E8" s="8"/>
      <c r="F8" s="8"/>
      <c r="G8" s="9"/>
      <c r="J8" s="1" t="s">
        <v>615</v>
      </c>
    </row>
    <row r="9" spans="1:10" ht="84" customHeight="1">
      <c r="A9" s="146" t="s">
        <v>50</v>
      </c>
      <c r="B9" s="117" t="s">
        <v>0</v>
      </c>
      <c r="C9" s="117" t="s">
        <v>1</v>
      </c>
      <c r="D9" s="117" t="s">
        <v>2</v>
      </c>
      <c r="E9" s="117" t="s">
        <v>3</v>
      </c>
      <c r="F9" s="130" t="s">
        <v>177</v>
      </c>
      <c r="G9" s="147" t="s">
        <v>178</v>
      </c>
      <c r="H9" s="148" t="s">
        <v>179</v>
      </c>
      <c r="I9" s="149" t="s">
        <v>188</v>
      </c>
      <c r="J9" s="150" t="s">
        <v>189</v>
      </c>
    </row>
    <row r="10" spans="1:10" ht="12.75" customHeight="1">
      <c r="A10" s="16">
        <v>1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151">
        <v>7</v>
      </c>
      <c r="H10" s="151">
        <v>8</v>
      </c>
      <c r="I10" s="151">
        <v>9</v>
      </c>
      <c r="J10" s="152">
        <v>10</v>
      </c>
    </row>
    <row r="11" spans="1:10" ht="31.5">
      <c r="A11" s="116">
        <v>314</v>
      </c>
      <c r="B11" s="117"/>
      <c r="C11" s="117"/>
      <c r="D11" s="117"/>
      <c r="E11" s="139" t="s">
        <v>191</v>
      </c>
      <c r="F11" s="120">
        <f>F12+F77+F84+F101+F130+F183+F210+F227+F247</f>
        <v>54371.2</v>
      </c>
      <c r="G11" s="120">
        <f>G12+G77+G84+G101+G130+G183+G210+G227+G247</f>
        <v>22973</v>
      </c>
      <c r="H11" s="120">
        <f>H12+H77+H84+H101+H130+H183+H210+H227+H247</f>
        <v>22973</v>
      </c>
      <c r="I11" s="165">
        <f>H11/G11*100</f>
        <v>100</v>
      </c>
      <c r="J11" s="166">
        <f>G11-H11</f>
        <v>0</v>
      </c>
    </row>
    <row r="12" spans="1:10" s="11" customFormat="1" ht="15.75">
      <c r="A12" s="118"/>
      <c r="B12" s="119" t="s">
        <v>17</v>
      </c>
      <c r="C12" s="119"/>
      <c r="D12" s="119"/>
      <c r="E12" s="140" t="s">
        <v>55</v>
      </c>
      <c r="F12" s="120">
        <f>F13+F25+F50+F55+F18</f>
        <v>12467.500000000002</v>
      </c>
      <c r="G12" s="120">
        <f>G13+G25+G50+G55+G18</f>
        <v>5952.300000000001</v>
      </c>
      <c r="H12" s="120">
        <f>H13+H25+H50+H55+H18</f>
        <v>5952.300000000001</v>
      </c>
      <c r="I12" s="165">
        <f aca="true" t="shared" si="0" ref="I12:I73">H12/G12*100</f>
        <v>100</v>
      </c>
      <c r="J12" s="166">
        <f aca="true" t="shared" si="1" ref="J12:J75">G12-H12</f>
        <v>0</v>
      </c>
    </row>
    <row r="13" spans="1:10" ht="47.25" outlineLevel="1">
      <c r="A13" s="117"/>
      <c r="B13" s="117" t="s">
        <v>18</v>
      </c>
      <c r="C13" s="121"/>
      <c r="D13" s="121"/>
      <c r="E13" s="129" t="s">
        <v>19</v>
      </c>
      <c r="F13" s="122">
        <f>F14</f>
        <v>981.8</v>
      </c>
      <c r="G13" s="122">
        <f>G14</f>
        <v>350.2</v>
      </c>
      <c r="H13" s="122">
        <f>H14</f>
        <v>350.2</v>
      </c>
      <c r="I13" s="165">
        <f t="shared" si="0"/>
        <v>100</v>
      </c>
      <c r="J13" s="166">
        <f t="shared" si="1"/>
        <v>0</v>
      </c>
    </row>
    <row r="14" spans="1:10" ht="15.75" outlineLevel="2">
      <c r="A14" s="121"/>
      <c r="B14" s="121"/>
      <c r="C14" s="121" t="s">
        <v>103</v>
      </c>
      <c r="D14" s="121" t="s">
        <v>9</v>
      </c>
      <c r="E14" s="141" t="s">
        <v>64</v>
      </c>
      <c r="F14" s="122">
        <f>F16</f>
        <v>981.8</v>
      </c>
      <c r="G14" s="122">
        <f>G16</f>
        <v>350.2</v>
      </c>
      <c r="H14" s="122">
        <f>H16</f>
        <v>350.2</v>
      </c>
      <c r="I14" s="165">
        <f t="shared" si="0"/>
        <v>100</v>
      </c>
      <c r="J14" s="166">
        <f t="shared" si="1"/>
        <v>0</v>
      </c>
    </row>
    <row r="15" spans="1:10" ht="63" outlineLevel="2">
      <c r="A15" s="121"/>
      <c r="B15" s="121"/>
      <c r="C15" s="121" t="s">
        <v>104</v>
      </c>
      <c r="D15" s="121" t="s">
        <v>9</v>
      </c>
      <c r="E15" s="161" t="s">
        <v>196</v>
      </c>
      <c r="F15" s="122">
        <f aca="true" t="shared" si="2" ref="F15:H16">F16</f>
        <v>981.8</v>
      </c>
      <c r="G15" s="122">
        <f t="shared" si="2"/>
        <v>350.2</v>
      </c>
      <c r="H15" s="122">
        <f t="shared" si="2"/>
        <v>350.2</v>
      </c>
      <c r="I15" s="165">
        <f t="shared" si="0"/>
        <v>100</v>
      </c>
      <c r="J15" s="166">
        <f t="shared" si="1"/>
        <v>0</v>
      </c>
    </row>
    <row r="16" spans="1:10" ht="36" customHeight="1" outlineLevel="2">
      <c r="A16" s="121"/>
      <c r="B16" s="121"/>
      <c r="C16" s="121" t="s">
        <v>192</v>
      </c>
      <c r="D16" s="121"/>
      <c r="E16" s="129" t="s">
        <v>195</v>
      </c>
      <c r="F16" s="122">
        <f t="shared" si="2"/>
        <v>981.8</v>
      </c>
      <c r="G16" s="122">
        <f t="shared" si="2"/>
        <v>350.2</v>
      </c>
      <c r="H16" s="122">
        <f t="shared" si="2"/>
        <v>350.2</v>
      </c>
      <c r="I16" s="165">
        <f t="shared" si="0"/>
        <v>100</v>
      </c>
      <c r="J16" s="166">
        <f t="shared" si="1"/>
        <v>0</v>
      </c>
    </row>
    <row r="17" spans="1:10" ht="96.75" customHeight="1" outlineLevel="2">
      <c r="A17" s="121"/>
      <c r="B17" s="121"/>
      <c r="C17" s="121"/>
      <c r="D17" s="123" t="s">
        <v>10</v>
      </c>
      <c r="E17" s="142" t="s">
        <v>85</v>
      </c>
      <c r="F17" s="122">
        <v>981.8</v>
      </c>
      <c r="G17" s="122">
        <v>350.2</v>
      </c>
      <c r="H17" s="122">
        <f>G17</f>
        <v>350.2</v>
      </c>
      <c r="I17" s="165">
        <f t="shared" si="0"/>
        <v>100</v>
      </c>
      <c r="J17" s="166">
        <f t="shared" si="1"/>
        <v>0</v>
      </c>
    </row>
    <row r="18" spans="1:10" ht="63" outlineLevel="2">
      <c r="A18" s="121"/>
      <c r="B18" s="121" t="s">
        <v>193</v>
      </c>
      <c r="C18" s="121"/>
      <c r="D18" s="123"/>
      <c r="E18" s="142" t="s">
        <v>194</v>
      </c>
      <c r="F18" s="122">
        <f>F19</f>
        <v>456.6</v>
      </c>
      <c r="G18" s="122">
        <f aca="true" t="shared" si="3" ref="G18:H20">G19</f>
        <v>180.4</v>
      </c>
      <c r="H18" s="122">
        <f t="shared" si="3"/>
        <v>180.4</v>
      </c>
      <c r="I18" s="165">
        <f t="shared" si="0"/>
        <v>100</v>
      </c>
      <c r="J18" s="166">
        <f t="shared" si="1"/>
        <v>0</v>
      </c>
    </row>
    <row r="19" spans="1:10" ht="15.75" outlineLevel="2">
      <c r="A19" s="121"/>
      <c r="B19" s="121"/>
      <c r="C19" s="121" t="s">
        <v>103</v>
      </c>
      <c r="D19" s="121" t="s">
        <v>9</v>
      </c>
      <c r="E19" s="141" t="s">
        <v>64</v>
      </c>
      <c r="F19" s="122">
        <f>F20</f>
        <v>456.6</v>
      </c>
      <c r="G19" s="122">
        <f t="shared" si="3"/>
        <v>180.4</v>
      </c>
      <c r="H19" s="122">
        <f t="shared" si="3"/>
        <v>180.4</v>
      </c>
      <c r="I19" s="165">
        <f t="shared" si="0"/>
        <v>100</v>
      </c>
      <c r="J19" s="166">
        <f t="shared" si="1"/>
        <v>0</v>
      </c>
    </row>
    <row r="20" spans="1:10" ht="63" outlineLevel="2">
      <c r="A20" s="121"/>
      <c r="B20" s="121"/>
      <c r="C20" s="121" t="s">
        <v>104</v>
      </c>
      <c r="D20" s="121" t="s">
        <v>9</v>
      </c>
      <c r="E20" s="161" t="s">
        <v>196</v>
      </c>
      <c r="F20" s="122">
        <f>F21</f>
        <v>456.6</v>
      </c>
      <c r="G20" s="122">
        <f t="shared" si="3"/>
        <v>180.4</v>
      </c>
      <c r="H20" s="122">
        <f t="shared" si="3"/>
        <v>180.4</v>
      </c>
      <c r="I20" s="165">
        <f t="shared" si="0"/>
        <v>100</v>
      </c>
      <c r="J20" s="166">
        <f t="shared" si="1"/>
        <v>0</v>
      </c>
    </row>
    <row r="21" spans="1:10" ht="47.25" outlineLevel="2">
      <c r="A21" s="121"/>
      <c r="B21" s="121"/>
      <c r="C21" s="121" t="s">
        <v>192</v>
      </c>
      <c r="D21" s="121"/>
      <c r="E21" s="129" t="s">
        <v>195</v>
      </c>
      <c r="F21" s="122">
        <f>F22+F23+F24</f>
        <v>456.6</v>
      </c>
      <c r="G21" s="122">
        <f>G22+G23+G24</f>
        <v>180.4</v>
      </c>
      <c r="H21" s="122">
        <f>H22+H23+H24</f>
        <v>180.4</v>
      </c>
      <c r="I21" s="165">
        <f t="shared" si="0"/>
        <v>100</v>
      </c>
      <c r="J21" s="166">
        <f t="shared" si="1"/>
        <v>0</v>
      </c>
    </row>
    <row r="22" spans="1:10" ht="96.75" customHeight="1" outlineLevel="2">
      <c r="A22" s="121"/>
      <c r="B22" s="121"/>
      <c r="C22" s="121"/>
      <c r="D22" s="123" t="s">
        <v>10</v>
      </c>
      <c r="E22" s="142" t="s">
        <v>85</v>
      </c>
      <c r="F22" s="122">
        <v>389.5</v>
      </c>
      <c r="G22" s="122">
        <v>172</v>
      </c>
      <c r="H22" s="122">
        <f aca="true" t="shared" si="4" ref="H22:H76">G22</f>
        <v>172</v>
      </c>
      <c r="I22" s="165">
        <f t="shared" si="0"/>
        <v>100</v>
      </c>
      <c r="J22" s="166">
        <f t="shared" si="1"/>
        <v>0</v>
      </c>
    </row>
    <row r="23" spans="1:10" ht="47.25" outlineLevel="2">
      <c r="A23" s="121"/>
      <c r="B23" s="121"/>
      <c r="C23" s="121"/>
      <c r="D23" s="123" t="s">
        <v>11</v>
      </c>
      <c r="E23" s="144" t="s">
        <v>70</v>
      </c>
      <c r="F23" s="122">
        <v>66.1</v>
      </c>
      <c r="G23" s="122">
        <v>8.4</v>
      </c>
      <c r="H23" s="122">
        <f t="shared" si="4"/>
        <v>8.4</v>
      </c>
      <c r="I23" s="165">
        <f t="shared" si="0"/>
        <v>100</v>
      </c>
      <c r="J23" s="166">
        <f t="shared" si="1"/>
        <v>0</v>
      </c>
    </row>
    <row r="24" spans="1:10" ht="15.75" outlineLevel="2">
      <c r="A24" s="121"/>
      <c r="B24" s="121"/>
      <c r="C24" s="121"/>
      <c r="D24" s="123" t="s">
        <v>12</v>
      </c>
      <c r="E24" s="145" t="s">
        <v>13</v>
      </c>
      <c r="F24" s="122">
        <v>1</v>
      </c>
      <c r="G24" s="122">
        <v>0</v>
      </c>
      <c r="H24" s="122">
        <f t="shared" si="4"/>
        <v>0</v>
      </c>
      <c r="I24" s="165">
        <v>0</v>
      </c>
      <c r="J24" s="166">
        <f t="shared" si="1"/>
        <v>0</v>
      </c>
    </row>
    <row r="25" spans="1:10" ht="70.5" customHeight="1" outlineLevel="1">
      <c r="A25" s="121"/>
      <c r="B25" s="117" t="s">
        <v>21</v>
      </c>
      <c r="C25" s="121" t="s">
        <v>9</v>
      </c>
      <c r="D25" s="121" t="s">
        <v>9</v>
      </c>
      <c r="E25" s="143" t="s">
        <v>66</v>
      </c>
      <c r="F25" s="122">
        <f>F26+F32+F38</f>
        <v>8863.600000000002</v>
      </c>
      <c r="G25" s="122">
        <f>G26+G32+G38</f>
        <v>4381.800000000001</v>
      </c>
      <c r="H25" s="122">
        <f>H26+H32+H38</f>
        <v>4381.800000000001</v>
      </c>
      <c r="I25" s="165">
        <f t="shared" si="0"/>
        <v>100</v>
      </c>
      <c r="J25" s="166">
        <f t="shared" si="1"/>
        <v>0</v>
      </c>
    </row>
    <row r="26" spans="1:10" ht="15.75" outlineLevel="1">
      <c r="A26" s="121"/>
      <c r="B26" s="121"/>
      <c r="C26" s="121" t="s">
        <v>103</v>
      </c>
      <c r="D26" s="121" t="s">
        <v>9</v>
      </c>
      <c r="E26" s="141" t="s">
        <v>64</v>
      </c>
      <c r="F26" s="122">
        <f aca="true" t="shared" si="5" ref="F26:H27">F27</f>
        <v>8808.2</v>
      </c>
      <c r="G26" s="122">
        <f t="shared" si="5"/>
        <v>4367.700000000001</v>
      </c>
      <c r="H26" s="122">
        <f t="shared" si="5"/>
        <v>4367.700000000001</v>
      </c>
      <c r="I26" s="165">
        <f t="shared" si="0"/>
        <v>100</v>
      </c>
      <c r="J26" s="166">
        <f t="shared" si="1"/>
        <v>0</v>
      </c>
    </row>
    <row r="27" spans="1:10" ht="63" outlineLevel="2">
      <c r="A27" s="121"/>
      <c r="B27" s="121"/>
      <c r="C27" s="121" t="s">
        <v>104</v>
      </c>
      <c r="D27" s="121" t="s">
        <v>9</v>
      </c>
      <c r="E27" s="161" t="s">
        <v>196</v>
      </c>
      <c r="F27" s="122">
        <f t="shared" si="5"/>
        <v>8808.2</v>
      </c>
      <c r="G27" s="122">
        <f t="shared" si="5"/>
        <v>4367.700000000001</v>
      </c>
      <c r="H27" s="122">
        <f t="shared" si="5"/>
        <v>4367.700000000001</v>
      </c>
      <c r="I27" s="165">
        <f t="shared" si="0"/>
        <v>100</v>
      </c>
      <c r="J27" s="166">
        <f t="shared" si="1"/>
        <v>0</v>
      </c>
    </row>
    <row r="28" spans="1:10" ht="47.25" outlineLevel="2">
      <c r="A28" s="121"/>
      <c r="B28" s="121"/>
      <c r="C28" s="121" t="s">
        <v>192</v>
      </c>
      <c r="D28" s="121"/>
      <c r="E28" s="129" t="s">
        <v>195</v>
      </c>
      <c r="F28" s="122">
        <f>F29+F30+F31</f>
        <v>8808.2</v>
      </c>
      <c r="G28" s="122">
        <f>G29+G30+G31</f>
        <v>4367.700000000001</v>
      </c>
      <c r="H28" s="122">
        <f>H29+H30+H31</f>
        <v>4367.700000000001</v>
      </c>
      <c r="I28" s="165">
        <f t="shared" si="0"/>
        <v>100</v>
      </c>
      <c r="J28" s="166">
        <f t="shared" si="1"/>
        <v>0</v>
      </c>
    </row>
    <row r="29" spans="1:10" ht="94.5" outlineLevel="2">
      <c r="A29" s="121"/>
      <c r="B29" s="121"/>
      <c r="C29" s="121"/>
      <c r="D29" s="123" t="s">
        <v>10</v>
      </c>
      <c r="E29" s="142" t="s">
        <v>85</v>
      </c>
      <c r="F29" s="122">
        <v>7566.9</v>
      </c>
      <c r="G29" s="122">
        <v>3822.9</v>
      </c>
      <c r="H29" s="122">
        <f t="shared" si="4"/>
        <v>3822.9</v>
      </c>
      <c r="I29" s="165">
        <f t="shared" si="0"/>
        <v>100</v>
      </c>
      <c r="J29" s="166">
        <f t="shared" si="1"/>
        <v>0</v>
      </c>
    </row>
    <row r="30" spans="1:10" ht="47.25" outlineLevel="3">
      <c r="A30" s="121"/>
      <c r="B30" s="121"/>
      <c r="C30" s="121"/>
      <c r="D30" s="123" t="s">
        <v>11</v>
      </c>
      <c r="E30" s="144" t="s">
        <v>70</v>
      </c>
      <c r="F30" s="122">
        <v>1208.7</v>
      </c>
      <c r="G30" s="122">
        <v>533.7</v>
      </c>
      <c r="H30" s="122">
        <f t="shared" si="4"/>
        <v>533.7</v>
      </c>
      <c r="I30" s="165">
        <f t="shared" si="0"/>
        <v>100</v>
      </c>
      <c r="J30" s="166">
        <f t="shared" si="1"/>
        <v>0</v>
      </c>
    </row>
    <row r="31" spans="1:10" ht="15.75" outlineLevel="3">
      <c r="A31" s="121"/>
      <c r="B31" s="121"/>
      <c r="C31" s="121"/>
      <c r="D31" s="123" t="s">
        <v>12</v>
      </c>
      <c r="E31" s="170" t="s">
        <v>13</v>
      </c>
      <c r="F31" s="122">
        <v>32.6</v>
      </c>
      <c r="G31" s="122">
        <v>11.1</v>
      </c>
      <c r="H31" s="122">
        <f t="shared" si="4"/>
        <v>11.1</v>
      </c>
      <c r="I31" s="165">
        <f t="shared" si="0"/>
        <v>100</v>
      </c>
      <c r="J31" s="166">
        <f t="shared" si="1"/>
        <v>0</v>
      </c>
    </row>
    <row r="32" spans="1:10" ht="31.5" outlineLevel="3">
      <c r="A32" s="121"/>
      <c r="B32" s="121"/>
      <c r="C32" s="124" t="s">
        <v>111</v>
      </c>
      <c r="D32" s="121"/>
      <c r="E32" s="171" t="s">
        <v>197</v>
      </c>
      <c r="F32" s="122">
        <f>F33</f>
        <v>6.7</v>
      </c>
      <c r="G32" s="122">
        <f aca="true" t="shared" si="6" ref="G32:H34">G33</f>
        <v>0</v>
      </c>
      <c r="H32" s="122">
        <f t="shared" si="6"/>
        <v>0</v>
      </c>
      <c r="I32" s="165">
        <v>0</v>
      </c>
      <c r="J32" s="166">
        <f t="shared" si="1"/>
        <v>0</v>
      </c>
    </row>
    <row r="33" spans="1:10" ht="47.25" outlineLevel="3">
      <c r="A33" s="121"/>
      <c r="B33" s="121"/>
      <c r="C33" s="124" t="s">
        <v>198</v>
      </c>
      <c r="D33" s="138"/>
      <c r="E33" s="161" t="s">
        <v>201</v>
      </c>
      <c r="F33" s="122">
        <f>F34</f>
        <v>6.7</v>
      </c>
      <c r="G33" s="122">
        <f t="shared" si="6"/>
        <v>0</v>
      </c>
      <c r="H33" s="122">
        <f t="shared" si="6"/>
        <v>0</v>
      </c>
      <c r="I33" s="165">
        <v>0</v>
      </c>
      <c r="J33" s="166">
        <f t="shared" si="1"/>
        <v>0</v>
      </c>
    </row>
    <row r="34" spans="1:10" ht="94.5" outlineLevel="3">
      <c r="A34" s="121"/>
      <c r="B34" s="121"/>
      <c r="C34" s="124" t="s">
        <v>199</v>
      </c>
      <c r="D34" s="138"/>
      <c r="E34" s="171" t="s">
        <v>202</v>
      </c>
      <c r="F34" s="122">
        <f>F35</f>
        <v>6.7</v>
      </c>
      <c r="G34" s="122">
        <f t="shared" si="6"/>
        <v>0</v>
      </c>
      <c r="H34" s="122">
        <f t="shared" si="6"/>
        <v>0</v>
      </c>
      <c r="I34" s="165">
        <v>0</v>
      </c>
      <c r="J34" s="166">
        <f t="shared" si="1"/>
        <v>0</v>
      </c>
    </row>
    <row r="35" spans="1:10" ht="110.25" outlineLevel="3">
      <c r="A35" s="121"/>
      <c r="B35" s="121"/>
      <c r="C35" s="124" t="s">
        <v>200</v>
      </c>
      <c r="D35" s="138"/>
      <c r="E35" s="171" t="s">
        <v>203</v>
      </c>
      <c r="F35" s="122">
        <f>F36+F37</f>
        <v>6.7</v>
      </c>
      <c r="G35" s="122">
        <f>G36+G37</f>
        <v>0</v>
      </c>
      <c r="H35" s="122">
        <f>H36+H37</f>
        <v>0</v>
      </c>
      <c r="I35" s="165">
        <v>0</v>
      </c>
      <c r="J35" s="166">
        <f t="shared" si="1"/>
        <v>0</v>
      </c>
    </row>
    <row r="36" spans="1:10" ht="94.5" outlineLevel="3">
      <c r="A36" s="121"/>
      <c r="B36" s="121"/>
      <c r="C36" s="124"/>
      <c r="D36" s="123" t="s">
        <v>10</v>
      </c>
      <c r="E36" s="142" t="s">
        <v>85</v>
      </c>
      <c r="F36" s="122">
        <v>6.4</v>
      </c>
      <c r="G36" s="122">
        <v>0</v>
      </c>
      <c r="H36" s="122">
        <f t="shared" si="4"/>
        <v>0</v>
      </c>
      <c r="I36" s="165">
        <v>0</v>
      </c>
      <c r="J36" s="166">
        <f t="shared" si="1"/>
        <v>0</v>
      </c>
    </row>
    <row r="37" spans="1:10" ht="47.25" outlineLevel="3">
      <c r="A37" s="121"/>
      <c r="B37" s="121"/>
      <c r="C37" s="124"/>
      <c r="D37" s="125" t="s">
        <v>11</v>
      </c>
      <c r="E37" s="144" t="s">
        <v>70</v>
      </c>
      <c r="F37" s="122">
        <v>0.3</v>
      </c>
      <c r="G37" s="122">
        <v>0</v>
      </c>
      <c r="H37" s="122">
        <f t="shared" si="4"/>
        <v>0</v>
      </c>
      <c r="I37" s="165">
        <v>0</v>
      </c>
      <c r="J37" s="166">
        <f t="shared" si="1"/>
        <v>0</v>
      </c>
    </row>
    <row r="38" spans="1:10" ht="47.25" outlineLevel="3">
      <c r="A38" s="121"/>
      <c r="B38" s="121"/>
      <c r="C38" s="124" t="s">
        <v>204</v>
      </c>
      <c r="D38" s="125"/>
      <c r="E38" s="171" t="s">
        <v>209</v>
      </c>
      <c r="F38" s="172">
        <f aca="true" t="shared" si="7" ref="F38:H39">F39</f>
        <v>48.699999999999996</v>
      </c>
      <c r="G38" s="172">
        <f t="shared" si="7"/>
        <v>14.1</v>
      </c>
      <c r="H38" s="172">
        <f t="shared" si="7"/>
        <v>14.1</v>
      </c>
      <c r="I38" s="165">
        <f t="shared" si="0"/>
        <v>100</v>
      </c>
      <c r="J38" s="166">
        <f t="shared" si="1"/>
        <v>0</v>
      </c>
    </row>
    <row r="39" spans="1:10" ht="31.5" outlineLevel="3">
      <c r="A39" s="121"/>
      <c r="B39" s="121"/>
      <c r="C39" s="124" t="s">
        <v>205</v>
      </c>
      <c r="D39" s="125"/>
      <c r="E39" s="174" t="s">
        <v>210</v>
      </c>
      <c r="F39" s="172">
        <f t="shared" si="7"/>
        <v>48.699999999999996</v>
      </c>
      <c r="G39" s="172">
        <f t="shared" si="7"/>
        <v>14.1</v>
      </c>
      <c r="H39" s="172">
        <f t="shared" si="7"/>
        <v>14.1</v>
      </c>
      <c r="I39" s="165">
        <f t="shared" si="0"/>
        <v>100</v>
      </c>
      <c r="J39" s="166">
        <f t="shared" si="1"/>
        <v>0</v>
      </c>
    </row>
    <row r="40" spans="1:10" ht="31.5" outlineLevel="3">
      <c r="A40" s="121"/>
      <c r="B40" s="121"/>
      <c r="C40" s="124" t="s">
        <v>206</v>
      </c>
      <c r="D40" s="125"/>
      <c r="E40" s="174" t="s">
        <v>211</v>
      </c>
      <c r="F40" s="172">
        <f>F41+F43</f>
        <v>48.699999999999996</v>
      </c>
      <c r="G40" s="172">
        <f>G41+G43</f>
        <v>14.1</v>
      </c>
      <c r="H40" s="172">
        <f>H41+H43</f>
        <v>14.1</v>
      </c>
      <c r="I40" s="165">
        <f t="shared" si="0"/>
        <v>100</v>
      </c>
      <c r="J40" s="166">
        <f t="shared" si="1"/>
        <v>0</v>
      </c>
    </row>
    <row r="41" spans="1:10" ht="31.5" outlineLevel="3">
      <c r="A41" s="121"/>
      <c r="B41" s="121"/>
      <c r="C41" s="124" t="s">
        <v>207</v>
      </c>
      <c r="D41" s="125"/>
      <c r="E41" s="174" t="s">
        <v>23</v>
      </c>
      <c r="F41" s="172">
        <f>F42</f>
        <v>4.9</v>
      </c>
      <c r="G41" s="172">
        <f>G42</f>
        <v>2.4</v>
      </c>
      <c r="H41" s="172">
        <f>H42</f>
        <v>2.4</v>
      </c>
      <c r="I41" s="165">
        <f t="shared" si="0"/>
        <v>100</v>
      </c>
      <c r="J41" s="166">
        <f t="shared" si="1"/>
        <v>0</v>
      </c>
    </row>
    <row r="42" spans="1:10" ht="47.25" outlineLevel="3">
      <c r="A42" s="121"/>
      <c r="B42" s="121"/>
      <c r="C42" s="124"/>
      <c r="D42" s="125" t="s">
        <v>11</v>
      </c>
      <c r="E42" s="173" t="s">
        <v>70</v>
      </c>
      <c r="F42" s="122">
        <v>4.9</v>
      </c>
      <c r="G42" s="122">
        <v>2.4</v>
      </c>
      <c r="H42" s="122">
        <f t="shared" si="4"/>
        <v>2.4</v>
      </c>
      <c r="I42" s="165">
        <f t="shared" si="0"/>
        <v>100</v>
      </c>
      <c r="J42" s="166">
        <f t="shared" si="1"/>
        <v>0</v>
      </c>
    </row>
    <row r="43" spans="1:10" ht="47.25" outlineLevel="3">
      <c r="A43" s="121"/>
      <c r="B43" s="121"/>
      <c r="C43" s="124" t="s">
        <v>208</v>
      </c>
      <c r="D43" s="125"/>
      <c r="E43" s="161" t="s">
        <v>212</v>
      </c>
      <c r="F43" s="122">
        <f>F44+F45</f>
        <v>43.8</v>
      </c>
      <c r="G43" s="122">
        <f>G44+G45</f>
        <v>11.7</v>
      </c>
      <c r="H43" s="122">
        <f>H44+H45</f>
        <v>11.7</v>
      </c>
      <c r="I43" s="165">
        <f>H43/G43*100</f>
        <v>100</v>
      </c>
      <c r="J43" s="166">
        <f>G43-H43</f>
        <v>0</v>
      </c>
    </row>
    <row r="44" spans="1:10" ht="94.5" outlineLevel="3">
      <c r="A44" s="121"/>
      <c r="B44" s="121"/>
      <c r="C44" s="124"/>
      <c r="D44" s="123" t="s">
        <v>10</v>
      </c>
      <c r="E44" s="142" t="s">
        <v>85</v>
      </c>
      <c r="F44" s="122">
        <v>40.9</v>
      </c>
      <c r="G44" s="122">
        <v>10.2</v>
      </c>
      <c r="H44" s="122">
        <f t="shared" si="4"/>
        <v>10.2</v>
      </c>
      <c r="I44" s="165">
        <f t="shared" si="0"/>
        <v>100</v>
      </c>
      <c r="J44" s="166">
        <f t="shared" si="1"/>
        <v>0</v>
      </c>
    </row>
    <row r="45" spans="1:10" ht="47.25" outlineLevel="3">
      <c r="A45" s="121"/>
      <c r="B45" s="121"/>
      <c r="C45" s="124"/>
      <c r="D45" s="125" t="s">
        <v>11</v>
      </c>
      <c r="E45" s="144" t="s">
        <v>70</v>
      </c>
      <c r="F45" s="122">
        <v>2.9</v>
      </c>
      <c r="G45" s="122">
        <v>1.5</v>
      </c>
      <c r="H45" s="122">
        <f t="shared" si="4"/>
        <v>1.5</v>
      </c>
      <c r="I45" s="165">
        <f t="shared" si="0"/>
        <v>100</v>
      </c>
      <c r="J45" s="166">
        <f t="shared" si="1"/>
        <v>0</v>
      </c>
    </row>
    <row r="46" spans="1:10" ht="15.75" customHeight="1" hidden="1" outlineLevel="3">
      <c r="A46" s="121"/>
      <c r="B46" s="159"/>
      <c r="C46" s="154"/>
      <c r="D46" s="121"/>
      <c r="E46" s="155"/>
      <c r="F46" s="122"/>
      <c r="G46" s="122"/>
      <c r="H46" s="122">
        <f t="shared" si="4"/>
        <v>0</v>
      </c>
      <c r="I46" s="165" t="e">
        <f t="shared" si="0"/>
        <v>#DIV/0!</v>
      </c>
      <c r="J46" s="166">
        <f t="shared" si="1"/>
        <v>0</v>
      </c>
    </row>
    <row r="47" spans="1:10" ht="15.75" customHeight="1" hidden="1" outlineLevel="3">
      <c r="A47" s="121"/>
      <c r="B47" s="136"/>
      <c r="C47" s="154"/>
      <c r="D47" s="121"/>
      <c r="E47" s="156"/>
      <c r="F47" s="122"/>
      <c r="G47" s="122"/>
      <c r="H47" s="122">
        <f t="shared" si="4"/>
        <v>0</v>
      </c>
      <c r="I47" s="165" t="e">
        <f t="shared" si="0"/>
        <v>#DIV/0!</v>
      </c>
      <c r="J47" s="166">
        <f t="shared" si="1"/>
        <v>0</v>
      </c>
    </row>
    <row r="48" spans="1:10" ht="15.75" customHeight="1" hidden="1" outlineLevel="3">
      <c r="A48" s="121"/>
      <c r="B48" s="136"/>
      <c r="C48" s="154"/>
      <c r="D48" s="121"/>
      <c r="E48" s="155"/>
      <c r="F48" s="122"/>
      <c r="G48" s="122"/>
      <c r="H48" s="122">
        <f t="shared" si="4"/>
        <v>0</v>
      </c>
      <c r="I48" s="165" t="e">
        <f t="shared" si="0"/>
        <v>#DIV/0!</v>
      </c>
      <c r="J48" s="166">
        <f t="shared" si="1"/>
        <v>0</v>
      </c>
    </row>
    <row r="49" spans="1:10" ht="15.75" customHeight="1" hidden="1" outlineLevel="3">
      <c r="A49" s="121"/>
      <c r="B49" s="136"/>
      <c r="C49" s="154"/>
      <c r="D49" s="121"/>
      <c r="E49" s="157"/>
      <c r="F49" s="122"/>
      <c r="G49" s="122"/>
      <c r="H49" s="122">
        <f t="shared" si="4"/>
        <v>0</v>
      </c>
      <c r="I49" s="165" t="e">
        <f t="shared" si="0"/>
        <v>#DIV/0!</v>
      </c>
      <c r="J49" s="166">
        <f t="shared" si="1"/>
        <v>0</v>
      </c>
    </row>
    <row r="50" spans="1:10" ht="15.75" outlineLevel="1" collapsed="1">
      <c r="A50" s="121"/>
      <c r="B50" s="117" t="s">
        <v>30</v>
      </c>
      <c r="C50" s="117"/>
      <c r="D50" s="117"/>
      <c r="E50" s="137" t="s">
        <v>31</v>
      </c>
      <c r="F50" s="120">
        <f aca="true" t="shared" si="8" ref="F50:G53">F51</f>
        <v>100</v>
      </c>
      <c r="G50" s="120">
        <f t="shared" si="8"/>
        <v>0</v>
      </c>
      <c r="H50" s="122">
        <f t="shared" si="4"/>
        <v>0</v>
      </c>
      <c r="I50" s="165">
        <v>0</v>
      </c>
      <c r="J50" s="166">
        <f t="shared" si="1"/>
        <v>0</v>
      </c>
    </row>
    <row r="51" spans="1:10" ht="47.25" outlineLevel="2">
      <c r="A51" s="117"/>
      <c r="B51" s="121"/>
      <c r="C51" s="131" t="s">
        <v>213</v>
      </c>
      <c r="D51" s="131"/>
      <c r="E51" s="174" t="s">
        <v>214</v>
      </c>
      <c r="F51" s="172">
        <f t="shared" si="8"/>
        <v>100</v>
      </c>
      <c r="G51" s="122">
        <f t="shared" si="8"/>
        <v>0</v>
      </c>
      <c r="H51" s="122">
        <f t="shared" si="4"/>
        <v>0</v>
      </c>
      <c r="I51" s="165">
        <v>0</v>
      </c>
      <c r="J51" s="166">
        <f t="shared" si="1"/>
        <v>0</v>
      </c>
    </row>
    <row r="52" spans="1:10" ht="110.25" outlineLevel="2">
      <c r="A52" s="117"/>
      <c r="B52" s="121"/>
      <c r="C52" s="131" t="s">
        <v>215</v>
      </c>
      <c r="D52" s="131"/>
      <c r="E52" s="174" t="s">
        <v>216</v>
      </c>
      <c r="F52" s="172">
        <f t="shared" si="8"/>
        <v>100</v>
      </c>
      <c r="G52" s="122">
        <f t="shared" si="8"/>
        <v>0</v>
      </c>
      <c r="H52" s="122">
        <f t="shared" si="4"/>
        <v>0</v>
      </c>
      <c r="I52" s="165">
        <v>0</v>
      </c>
      <c r="J52" s="166">
        <f t="shared" si="1"/>
        <v>0</v>
      </c>
    </row>
    <row r="53" spans="1:10" ht="31.5" outlineLevel="3">
      <c r="A53" s="121"/>
      <c r="B53" s="121"/>
      <c r="C53" s="131" t="s">
        <v>217</v>
      </c>
      <c r="D53" s="131"/>
      <c r="E53" s="174" t="s">
        <v>218</v>
      </c>
      <c r="F53" s="172">
        <f t="shared" si="8"/>
        <v>100</v>
      </c>
      <c r="G53" s="122">
        <f t="shared" si="8"/>
        <v>0</v>
      </c>
      <c r="H53" s="122">
        <f t="shared" si="4"/>
        <v>0</v>
      </c>
      <c r="I53" s="165">
        <v>0</v>
      </c>
      <c r="J53" s="166">
        <f t="shared" si="1"/>
        <v>0</v>
      </c>
    </row>
    <row r="54" spans="1:10" ht="15.75" outlineLevel="3">
      <c r="A54" s="121"/>
      <c r="B54" s="138"/>
      <c r="C54" s="188"/>
      <c r="D54" s="189">
        <v>800</v>
      </c>
      <c r="E54" s="190" t="s">
        <v>13</v>
      </c>
      <c r="F54" s="172">
        <v>100</v>
      </c>
      <c r="G54" s="122">
        <v>0</v>
      </c>
      <c r="H54" s="122">
        <f t="shared" si="4"/>
        <v>0</v>
      </c>
      <c r="I54" s="165">
        <v>0</v>
      </c>
      <c r="J54" s="166">
        <f t="shared" si="1"/>
        <v>0</v>
      </c>
    </row>
    <row r="55" spans="1:10" ht="28.5" customHeight="1" outlineLevel="3">
      <c r="A55" s="177"/>
      <c r="B55" s="203" t="s">
        <v>24</v>
      </c>
      <c r="C55" s="176"/>
      <c r="D55" s="176"/>
      <c r="E55" s="174" t="s">
        <v>25</v>
      </c>
      <c r="F55" s="184">
        <f>F56+F62+F66</f>
        <v>2065.5</v>
      </c>
      <c r="G55" s="184">
        <f>G56+G62+G66</f>
        <v>1039.9</v>
      </c>
      <c r="H55" s="184">
        <f>H56+H62+H66</f>
        <v>1039.9</v>
      </c>
      <c r="I55" s="165">
        <f t="shared" si="0"/>
        <v>100</v>
      </c>
      <c r="J55" s="166">
        <f t="shared" si="1"/>
        <v>0</v>
      </c>
    </row>
    <row r="56" spans="1:10" ht="25.5" customHeight="1" outlineLevel="3">
      <c r="A56" s="177"/>
      <c r="B56" s="191"/>
      <c r="C56" s="176" t="s">
        <v>219</v>
      </c>
      <c r="D56" s="176"/>
      <c r="E56" s="174" t="s">
        <v>220</v>
      </c>
      <c r="F56" s="172">
        <f>F57</f>
        <v>194.6</v>
      </c>
      <c r="G56" s="172">
        <f>G57</f>
        <v>54.4</v>
      </c>
      <c r="H56" s="172">
        <f>H57</f>
        <v>54.4</v>
      </c>
      <c r="I56" s="165">
        <f t="shared" si="0"/>
        <v>100</v>
      </c>
      <c r="J56" s="166">
        <f t="shared" si="1"/>
        <v>0</v>
      </c>
    </row>
    <row r="57" spans="1:10" ht="48" customHeight="1" outlineLevel="3">
      <c r="A57" s="177"/>
      <c r="B57" s="191"/>
      <c r="C57" s="176" t="s">
        <v>221</v>
      </c>
      <c r="D57" s="176"/>
      <c r="E57" s="174" t="s">
        <v>222</v>
      </c>
      <c r="F57" s="172">
        <f>F58+F60</f>
        <v>194.6</v>
      </c>
      <c r="G57" s="172">
        <f>G58+G60</f>
        <v>54.4</v>
      </c>
      <c r="H57" s="172">
        <f>H58+H60</f>
        <v>54.4</v>
      </c>
      <c r="I57" s="165">
        <f t="shared" si="0"/>
        <v>100</v>
      </c>
      <c r="J57" s="166">
        <f t="shared" si="1"/>
        <v>0</v>
      </c>
    </row>
    <row r="58" spans="1:10" ht="115.5" customHeight="1" outlineLevel="3">
      <c r="A58" s="177"/>
      <c r="B58" s="191"/>
      <c r="C58" s="192" t="s">
        <v>223</v>
      </c>
      <c r="D58" s="192"/>
      <c r="E58" s="174" t="s">
        <v>224</v>
      </c>
      <c r="F58" s="172">
        <f>F59</f>
        <v>140.6</v>
      </c>
      <c r="G58" s="172">
        <f>G59</f>
        <v>52.5</v>
      </c>
      <c r="H58" s="172">
        <f>H59</f>
        <v>52.5</v>
      </c>
      <c r="I58" s="165">
        <f t="shared" si="0"/>
        <v>100</v>
      </c>
      <c r="J58" s="166">
        <f t="shared" si="1"/>
        <v>0</v>
      </c>
    </row>
    <row r="59" spans="1:10" ht="31.5" outlineLevel="3">
      <c r="A59" s="177"/>
      <c r="B59" s="191"/>
      <c r="C59" s="192"/>
      <c r="D59" s="176">
        <v>200</v>
      </c>
      <c r="E59" s="174" t="s">
        <v>225</v>
      </c>
      <c r="F59" s="172">
        <v>140.6</v>
      </c>
      <c r="G59" s="122">
        <v>52.5</v>
      </c>
      <c r="H59" s="122">
        <f t="shared" si="4"/>
        <v>52.5</v>
      </c>
      <c r="I59" s="165">
        <f t="shared" si="0"/>
        <v>100</v>
      </c>
      <c r="J59" s="166">
        <f t="shared" si="1"/>
        <v>0</v>
      </c>
    </row>
    <row r="60" spans="1:10" ht="47.25" outlineLevel="3">
      <c r="A60" s="177"/>
      <c r="B60" s="191"/>
      <c r="C60" s="192" t="s">
        <v>226</v>
      </c>
      <c r="D60" s="176"/>
      <c r="E60" s="174" t="s">
        <v>227</v>
      </c>
      <c r="F60" s="172">
        <f>F61</f>
        <v>54</v>
      </c>
      <c r="G60" s="172">
        <f>G61</f>
        <v>1.9</v>
      </c>
      <c r="H60" s="172">
        <f>H61</f>
        <v>1.9</v>
      </c>
      <c r="I60" s="165">
        <f t="shared" si="0"/>
        <v>100</v>
      </c>
      <c r="J60" s="166">
        <f t="shared" si="1"/>
        <v>0</v>
      </c>
    </row>
    <row r="61" spans="1:10" ht="31.5" customHeight="1" outlineLevel="3">
      <c r="A61" s="177"/>
      <c r="B61" s="191"/>
      <c r="C61" s="176"/>
      <c r="D61" s="176">
        <v>200</v>
      </c>
      <c r="E61" s="174" t="s">
        <v>225</v>
      </c>
      <c r="F61" s="172">
        <v>54</v>
      </c>
      <c r="G61" s="122">
        <v>1.9</v>
      </c>
      <c r="H61" s="122">
        <f t="shared" si="4"/>
        <v>1.9</v>
      </c>
      <c r="I61" s="165">
        <f t="shared" si="0"/>
        <v>100</v>
      </c>
      <c r="J61" s="166">
        <f t="shared" si="1"/>
        <v>0</v>
      </c>
    </row>
    <row r="62" spans="1:10" ht="47.25" outlineLevel="3">
      <c r="A62" s="177"/>
      <c r="B62" s="191"/>
      <c r="C62" s="131" t="s">
        <v>213</v>
      </c>
      <c r="D62" s="131"/>
      <c r="E62" s="174" t="s">
        <v>214</v>
      </c>
      <c r="F62" s="172">
        <f aca="true" t="shared" si="9" ref="F62:H64">F63</f>
        <v>50</v>
      </c>
      <c r="G62" s="172">
        <f t="shared" si="9"/>
        <v>258.5</v>
      </c>
      <c r="H62" s="172">
        <f t="shared" si="9"/>
        <v>258.5</v>
      </c>
      <c r="I62" s="165">
        <f t="shared" si="0"/>
        <v>100</v>
      </c>
      <c r="J62" s="166">
        <f t="shared" si="1"/>
        <v>0</v>
      </c>
    </row>
    <row r="63" spans="1:10" ht="47.25" outlineLevel="3">
      <c r="A63" s="177"/>
      <c r="B63" s="191"/>
      <c r="C63" s="131" t="s">
        <v>228</v>
      </c>
      <c r="D63" s="131"/>
      <c r="E63" s="174" t="s">
        <v>229</v>
      </c>
      <c r="F63" s="172">
        <f t="shared" si="9"/>
        <v>50</v>
      </c>
      <c r="G63" s="172">
        <f t="shared" si="9"/>
        <v>258.5</v>
      </c>
      <c r="H63" s="172">
        <f t="shared" si="9"/>
        <v>258.5</v>
      </c>
      <c r="I63" s="165">
        <f t="shared" si="0"/>
        <v>100</v>
      </c>
      <c r="J63" s="166">
        <f t="shared" si="1"/>
        <v>0</v>
      </c>
    </row>
    <row r="64" spans="1:10" ht="47.25" outlineLevel="3">
      <c r="A64" s="177"/>
      <c r="B64" s="191"/>
      <c r="C64" s="131" t="s">
        <v>230</v>
      </c>
      <c r="D64" s="131"/>
      <c r="E64" s="174" t="s">
        <v>231</v>
      </c>
      <c r="F64" s="172">
        <f t="shared" si="9"/>
        <v>50</v>
      </c>
      <c r="G64" s="172">
        <f t="shared" si="9"/>
        <v>258.5</v>
      </c>
      <c r="H64" s="172">
        <f t="shared" si="9"/>
        <v>258.5</v>
      </c>
      <c r="I64" s="165">
        <f t="shared" si="0"/>
        <v>100</v>
      </c>
      <c r="J64" s="166">
        <f t="shared" si="1"/>
        <v>0</v>
      </c>
    </row>
    <row r="65" spans="1:10" ht="15.75" outlineLevel="3">
      <c r="A65" s="177"/>
      <c r="B65" s="191"/>
      <c r="C65" s="176"/>
      <c r="D65" s="131">
        <v>800</v>
      </c>
      <c r="E65" s="174" t="s">
        <v>13</v>
      </c>
      <c r="F65" s="172">
        <v>50</v>
      </c>
      <c r="G65" s="122">
        <v>258.5</v>
      </c>
      <c r="H65" s="122">
        <f t="shared" si="4"/>
        <v>258.5</v>
      </c>
      <c r="I65" s="165">
        <f t="shared" si="0"/>
        <v>100</v>
      </c>
      <c r="J65" s="166">
        <f t="shared" si="1"/>
        <v>0</v>
      </c>
    </row>
    <row r="66" spans="1:10" ht="63" outlineLevel="3">
      <c r="A66" s="177"/>
      <c r="B66" s="191"/>
      <c r="C66" s="131" t="s">
        <v>104</v>
      </c>
      <c r="D66" s="131"/>
      <c r="E66" s="174" t="s">
        <v>196</v>
      </c>
      <c r="F66" s="172">
        <f>F67+F69+F71+F75</f>
        <v>1820.9</v>
      </c>
      <c r="G66" s="172">
        <f>G67+G69+G71+G75</f>
        <v>727</v>
      </c>
      <c r="H66" s="172">
        <f>H67+H69+H71+H75</f>
        <v>727</v>
      </c>
      <c r="I66" s="165">
        <f t="shared" si="0"/>
        <v>100</v>
      </c>
      <c r="J66" s="166">
        <f t="shared" si="1"/>
        <v>0</v>
      </c>
    </row>
    <row r="67" spans="1:10" ht="47.25" outlineLevel="3">
      <c r="A67" s="177"/>
      <c r="B67" s="191"/>
      <c r="C67" s="192" t="s">
        <v>232</v>
      </c>
      <c r="D67" s="176"/>
      <c r="E67" s="193" t="s">
        <v>233</v>
      </c>
      <c r="F67" s="172">
        <f>F68</f>
        <v>185</v>
      </c>
      <c r="G67" s="172">
        <f>G68</f>
        <v>57.8</v>
      </c>
      <c r="H67" s="172">
        <f>H68</f>
        <v>57.8</v>
      </c>
      <c r="I67" s="165">
        <f t="shared" si="0"/>
        <v>100</v>
      </c>
      <c r="J67" s="166">
        <f t="shared" si="1"/>
        <v>0</v>
      </c>
    </row>
    <row r="68" spans="1:10" ht="31.5" outlineLevel="3">
      <c r="A68" s="177"/>
      <c r="B68" s="191"/>
      <c r="C68" s="192"/>
      <c r="D68" s="131">
        <v>200</v>
      </c>
      <c r="E68" s="174" t="s">
        <v>225</v>
      </c>
      <c r="F68" s="172">
        <v>185</v>
      </c>
      <c r="G68" s="122">
        <v>57.8</v>
      </c>
      <c r="H68" s="122">
        <f t="shared" si="4"/>
        <v>57.8</v>
      </c>
      <c r="I68" s="165">
        <f t="shared" si="0"/>
        <v>100</v>
      </c>
      <c r="J68" s="166">
        <f t="shared" si="1"/>
        <v>0</v>
      </c>
    </row>
    <row r="69" spans="1:10" ht="31.5" outlineLevel="3">
      <c r="A69" s="177"/>
      <c r="B69" s="191"/>
      <c r="C69" s="192" t="s">
        <v>234</v>
      </c>
      <c r="D69" s="131"/>
      <c r="E69" s="174" t="s">
        <v>611</v>
      </c>
      <c r="F69" s="172">
        <f>F70</f>
        <v>236</v>
      </c>
      <c r="G69" s="172">
        <f>G70</f>
        <v>4.9</v>
      </c>
      <c r="H69" s="122">
        <f t="shared" si="4"/>
        <v>4.9</v>
      </c>
      <c r="I69" s="165">
        <f t="shared" si="0"/>
        <v>100</v>
      </c>
      <c r="J69" s="166">
        <f t="shared" si="1"/>
        <v>0</v>
      </c>
    </row>
    <row r="70" spans="1:10" ht="31.5" outlineLevel="3">
      <c r="A70" s="177"/>
      <c r="B70" s="191"/>
      <c r="C70" s="192"/>
      <c r="D70" s="131">
        <v>200</v>
      </c>
      <c r="E70" s="174" t="s">
        <v>225</v>
      </c>
      <c r="F70" s="172">
        <v>236</v>
      </c>
      <c r="G70" s="122">
        <v>4.9</v>
      </c>
      <c r="H70" s="122">
        <f t="shared" si="4"/>
        <v>4.9</v>
      </c>
      <c r="I70" s="165">
        <f t="shared" si="0"/>
        <v>100</v>
      </c>
      <c r="J70" s="166">
        <f t="shared" si="1"/>
        <v>0</v>
      </c>
    </row>
    <row r="71" spans="1:10" ht="31.5" outlineLevel="3">
      <c r="A71" s="177"/>
      <c r="B71" s="191"/>
      <c r="C71" s="192" t="s">
        <v>235</v>
      </c>
      <c r="D71" s="176"/>
      <c r="E71" s="194" t="s">
        <v>236</v>
      </c>
      <c r="F71" s="172">
        <f>F72+F73+F74</f>
        <v>1362.9</v>
      </c>
      <c r="G71" s="172">
        <f>G72+G73+G74</f>
        <v>664.3</v>
      </c>
      <c r="H71" s="172">
        <f>H72+H73+H74</f>
        <v>664.3</v>
      </c>
      <c r="I71" s="165">
        <f t="shared" si="0"/>
        <v>100</v>
      </c>
      <c r="J71" s="166">
        <f t="shared" si="1"/>
        <v>0</v>
      </c>
    </row>
    <row r="72" spans="1:10" ht="94.5" outlineLevel="3">
      <c r="A72" s="177"/>
      <c r="B72" s="191"/>
      <c r="C72" s="192"/>
      <c r="D72" s="131">
        <v>100</v>
      </c>
      <c r="E72" s="174" t="s">
        <v>85</v>
      </c>
      <c r="F72" s="172">
        <v>1176.9</v>
      </c>
      <c r="G72" s="122">
        <v>617.3</v>
      </c>
      <c r="H72" s="122">
        <f t="shared" si="4"/>
        <v>617.3</v>
      </c>
      <c r="I72" s="165">
        <f t="shared" si="0"/>
        <v>100</v>
      </c>
      <c r="J72" s="166">
        <f t="shared" si="1"/>
        <v>0</v>
      </c>
    </row>
    <row r="73" spans="1:10" ht="31.5" outlineLevel="3">
      <c r="A73" s="177"/>
      <c r="B73" s="191"/>
      <c r="C73" s="192"/>
      <c r="D73" s="131">
        <v>200</v>
      </c>
      <c r="E73" s="174" t="s">
        <v>225</v>
      </c>
      <c r="F73" s="172">
        <v>184</v>
      </c>
      <c r="G73" s="122">
        <v>47</v>
      </c>
      <c r="H73" s="122">
        <f t="shared" si="4"/>
        <v>47</v>
      </c>
      <c r="I73" s="165">
        <f t="shared" si="0"/>
        <v>100</v>
      </c>
      <c r="J73" s="166">
        <f t="shared" si="1"/>
        <v>0</v>
      </c>
    </row>
    <row r="74" spans="1:10" ht="15.75" outlineLevel="3">
      <c r="A74" s="177"/>
      <c r="B74" s="191"/>
      <c r="C74" s="192"/>
      <c r="D74" s="131">
        <v>800</v>
      </c>
      <c r="E74" s="174" t="s">
        <v>13</v>
      </c>
      <c r="F74" s="185">
        <v>2</v>
      </c>
      <c r="G74" s="126">
        <v>0</v>
      </c>
      <c r="H74" s="122">
        <f t="shared" si="4"/>
        <v>0</v>
      </c>
      <c r="I74" s="165">
        <v>0</v>
      </c>
      <c r="J74" s="166">
        <f t="shared" si="1"/>
        <v>0</v>
      </c>
    </row>
    <row r="75" spans="1:10" ht="47.25" outlineLevel="3">
      <c r="A75" s="177"/>
      <c r="B75" s="191"/>
      <c r="C75" s="192" t="s">
        <v>237</v>
      </c>
      <c r="D75" s="176"/>
      <c r="E75" s="174" t="s">
        <v>238</v>
      </c>
      <c r="F75" s="186">
        <f>F76</f>
        <v>37</v>
      </c>
      <c r="G75" s="186">
        <f>G76</f>
        <v>0</v>
      </c>
      <c r="H75" s="186">
        <f>H76</f>
        <v>0</v>
      </c>
      <c r="I75" s="165">
        <v>0</v>
      </c>
      <c r="J75" s="166">
        <f t="shared" si="1"/>
        <v>0</v>
      </c>
    </row>
    <row r="76" spans="1:10" ht="15.75" outlineLevel="3">
      <c r="A76" s="177"/>
      <c r="B76" s="191"/>
      <c r="C76" s="192"/>
      <c r="D76" s="176">
        <v>800</v>
      </c>
      <c r="E76" s="174" t="s">
        <v>13</v>
      </c>
      <c r="F76" s="186">
        <v>37</v>
      </c>
      <c r="G76" s="127">
        <v>0</v>
      </c>
      <c r="H76" s="122">
        <f t="shared" si="4"/>
        <v>0</v>
      </c>
      <c r="I76" s="165">
        <v>0</v>
      </c>
      <c r="J76" s="166">
        <f aca="true" t="shared" si="10" ref="J76:J139">G76-H76</f>
        <v>0</v>
      </c>
    </row>
    <row r="77" spans="1:10" ht="15.75" outlineLevel="3">
      <c r="A77" s="177"/>
      <c r="B77" s="206" t="s">
        <v>36</v>
      </c>
      <c r="C77" s="176"/>
      <c r="D77" s="195"/>
      <c r="E77" s="196" t="s">
        <v>239</v>
      </c>
      <c r="F77" s="186">
        <f aca="true" t="shared" si="11" ref="F77:F82">F78</f>
        <v>441.7</v>
      </c>
      <c r="G77" s="186">
        <f aca="true" t="shared" si="12" ref="G77:H82">G78</f>
        <v>186.7</v>
      </c>
      <c r="H77" s="186">
        <f t="shared" si="12"/>
        <v>186.7</v>
      </c>
      <c r="I77" s="165">
        <f aca="true" t="shared" si="13" ref="I77:I83">H77/G77*100</f>
        <v>100</v>
      </c>
      <c r="J77" s="166">
        <f t="shared" si="10"/>
        <v>0</v>
      </c>
    </row>
    <row r="78" spans="1:10" ht="15.75" outlineLevel="3">
      <c r="A78" s="177"/>
      <c r="B78" s="203" t="s">
        <v>37</v>
      </c>
      <c r="C78" s="176"/>
      <c r="D78" s="176"/>
      <c r="E78" s="174" t="s">
        <v>38</v>
      </c>
      <c r="F78" s="186">
        <f t="shared" si="11"/>
        <v>441.7</v>
      </c>
      <c r="G78" s="186">
        <f t="shared" si="12"/>
        <v>186.7</v>
      </c>
      <c r="H78" s="186">
        <f t="shared" si="12"/>
        <v>186.7</v>
      </c>
      <c r="I78" s="165">
        <f t="shared" si="13"/>
        <v>100</v>
      </c>
      <c r="J78" s="166">
        <f t="shared" si="10"/>
        <v>0</v>
      </c>
    </row>
    <row r="79" spans="1:10" ht="47.25" outlineLevel="3">
      <c r="A79" s="177"/>
      <c r="B79" s="191"/>
      <c r="C79" s="131" t="s">
        <v>204</v>
      </c>
      <c r="D79" s="131"/>
      <c r="E79" s="174" t="s">
        <v>209</v>
      </c>
      <c r="F79" s="186">
        <f t="shared" si="11"/>
        <v>441.7</v>
      </c>
      <c r="G79" s="186">
        <f t="shared" si="12"/>
        <v>186.7</v>
      </c>
      <c r="H79" s="186">
        <f t="shared" si="12"/>
        <v>186.7</v>
      </c>
      <c r="I79" s="165">
        <f t="shared" si="13"/>
        <v>100</v>
      </c>
      <c r="J79" s="166">
        <f t="shared" si="10"/>
        <v>0</v>
      </c>
    </row>
    <row r="80" spans="1:10" ht="31.5" customHeight="1" outlineLevel="3">
      <c r="A80" s="177"/>
      <c r="B80" s="191"/>
      <c r="C80" s="131" t="s">
        <v>205</v>
      </c>
      <c r="D80" s="131"/>
      <c r="E80" s="174" t="s">
        <v>210</v>
      </c>
      <c r="F80" s="187">
        <f t="shared" si="11"/>
        <v>441.7</v>
      </c>
      <c r="G80" s="187">
        <f t="shared" si="12"/>
        <v>186.7</v>
      </c>
      <c r="H80" s="187">
        <f t="shared" si="12"/>
        <v>186.7</v>
      </c>
      <c r="I80" s="165">
        <f t="shared" si="13"/>
        <v>100</v>
      </c>
      <c r="J80" s="166">
        <f t="shared" si="10"/>
        <v>0</v>
      </c>
    </row>
    <row r="81" spans="1:10" ht="31.5" outlineLevel="4">
      <c r="A81" s="177"/>
      <c r="B81" s="191"/>
      <c r="C81" s="131" t="s">
        <v>206</v>
      </c>
      <c r="D81" s="131"/>
      <c r="E81" s="174" t="s">
        <v>211</v>
      </c>
      <c r="F81" s="184">
        <f t="shared" si="11"/>
        <v>441.7</v>
      </c>
      <c r="G81" s="184">
        <f t="shared" si="12"/>
        <v>186.7</v>
      </c>
      <c r="H81" s="184">
        <f t="shared" si="12"/>
        <v>186.7</v>
      </c>
      <c r="I81" s="165">
        <f t="shared" si="13"/>
        <v>100</v>
      </c>
      <c r="J81" s="166">
        <f t="shared" si="10"/>
        <v>0</v>
      </c>
    </row>
    <row r="82" spans="1:10" ht="47.25" outlineLevel="4">
      <c r="A82" s="178"/>
      <c r="B82" s="191"/>
      <c r="C82" s="176" t="s">
        <v>240</v>
      </c>
      <c r="D82" s="176"/>
      <c r="E82" s="174" t="s">
        <v>241</v>
      </c>
      <c r="F82" s="172">
        <f t="shared" si="11"/>
        <v>441.7</v>
      </c>
      <c r="G82" s="172">
        <f t="shared" si="12"/>
        <v>186.7</v>
      </c>
      <c r="H82" s="172">
        <f t="shared" si="12"/>
        <v>186.7</v>
      </c>
      <c r="I82" s="165">
        <f t="shared" si="13"/>
        <v>100</v>
      </c>
      <c r="J82" s="166">
        <f t="shared" si="10"/>
        <v>0</v>
      </c>
    </row>
    <row r="83" spans="1:10" ht="94.5" outlineLevel="4">
      <c r="A83" s="178"/>
      <c r="B83" s="191"/>
      <c r="C83" s="176"/>
      <c r="D83" s="176">
        <v>100</v>
      </c>
      <c r="E83" s="174" t="s">
        <v>85</v>
      </c>
      <c r="F83" s="172">
        <v>441.7</v>
      </c>
      <c r="G83" s="122">
        <v>186.7</v>
      </c>
      <c r="H83" s="122">
        <f>G83</f>
        <v>186.7</v>
      </c>
      <c r="I83" s="165">
        <f t="shared" si="13"/>
        <v>100</v>
      </c>
      <c r="J83" s="166">
        <f t="shared" si="10"/>
        <v>0</v>
      </c>
    </row>
    <row r="84" spans="1:10" ht="31.5" outlineLevel="4">
      <c r="A84" s="178"/>
      <c r="B84" s="204" t="s">
        <v>39</v>
      </c>
      <c r="C84" s="192"/>
      <c r="D84" s="192"/>
      <c r="E84" s="198" t="s">
        <v>242</v>
      </c>
      <c r="F84" s="172">
        <f>F85+F95</f>
        <v>27.4</v>
      </c>
      <c r="G84" s="172">
        <f>G85+G95</f>
        <v>0</v>
      </c>
      <c r="H84" s="172">
        <f>H85+H95</f>
        <v>0</v>
      </c>
      <c r="I84" s="165">
        <v>0</v>
      </c>
      <c r="J84" s="166">
        <f t="shared" si="10"/>
        <v>0</v>
      </c>
    </row>
    <row r="85" spans="1:10" ht="47.25" outlineLevel="4">
      <c r="A85" s="178"/>
      <c r="B85" s="205" t="s">
        <v>424</v>
      </c>
      <c r="C85" s="192"/>
      <c r="D85" s="192"/>
      <c r="E85" s="194" t="s">
        <v>243</v>
      </c>
      <c r="F85" s="172">
        <f>F86</f>
        <v>19</v>
      </c>
      <c r="G85" s="172">
        <f>G86</f>
        <v>0</v>
      </c>
      <c r="H85" s="172">
        <f>H86</f>
        <v>0</v>
      </c>
      <c r="I85" s="165">
        <v>0</v>
      </c>
      <c r="J85" s="166">
        <f t="shared" si="10"/>
        <v>0</v>
      </c>
    </row>
    <row r="86" spans="1:10" ht="47.25" outlineLevel="4">
      <c r="A86" s="178"/>
      <c r="B86" s="204"/>
      <c r="C86" s="131" t="s">
        <v>204</v>
      </c>
      <c r="D86" s="131"/>
      <c r="E86" s="174" t="s">
        <v>209</v>
      </c>
      <c r="F86" s="172">
        <f>F87+F91</f>
        <v>19</v>
      </c>
      <c r="G86" s="172">
        <f>G87+G91</f>
        <v>0</v>
      </c>
      <c r="H86" s="172">
        <f>H87+H91</f>
        <v>0</v>
      </c>
      <c r="I86" s="165">
        <v>0</v>
      </c>
      <c r="J86" s="166">
        <f t="shared" si="10"/>
        <v>0</v>
      </c>
    </row>
    <row r="87" spans="1:10" ht="31.5" customHeight="1" outlineLevel="4">
      <c r="A87" s="178"/>
      <c r="B87" s="204"/>
      <c r="C87" s="131" t="s">
        <v>244</v>
      </c>
      <c r="D87" s="131"/>
      <c r="E87" s="174" t="s">
        <v>245</v>
      </c>
      <c r="F87" s="172">
        <f>F88</f>
        <v>15.5</v>
      </c>
      <c r="G87" s="172">
        <f aca="true" t="shared" si="14" ref="G87:H89">G88</f>
        <v>0</v>
      </c>
      <c r="H87" s="172">
        <f t="shared" si="14"/>
        <v>0</v>
      </c>
      <c r="I87" s="165">
        <v>0</v>
      </c>
      <c r="J87" s="166">
        <f t="shared" si="10"/>
        <v>0</v>
      </c>
    </row>
    <row r="88" spans="1:10" ht="78.75" outlineLevel="4">
      <c r="A88" s="177"/>
      <c r="B88" s="204"/>
      <c r="C88" s="131" t="s">
        <v>246</v>
      </c>
      <c r="D88" s="131"/>
      <c r="E88" s="174" t="s">
        <v>247</v>
      </c>
      <c r="F88" s="184">
        <f>F89</f>
        <v>15.5</v>
      </c>
      <c r="G88" s="184">
        <f t="shared" si="14"/>
        <v>0</v>
      </c>
      <c r="H88" s="184">
        <f t="shared" si="14"/>
        <v>0</v>
      </c>
      <c r="I88" s="165">
        <v>0</v>
      </c>
      <c r="J88" s="166">
        <f t="shared" si="10"/>
        <v>0</v>
      </c>
    </row>
    <row r="89" spans="1:10" ht="47.25" outlineLevel="4">
      <c r="A89" s="177"/>
      <c r="B89" s="204"/>
      <c r="C89" s="131" t="s">
        <v>248</v>
      </c>
      <c r="D89" s="131"/>
      <c r="E89" s="174" t="s">
        <v>249</v>
      </c>
      <c r="F89" s="172">
        <f>F90</f>
        <v>15.5</v>
      </c>
      <c r="G89" s="172">
        <f t="shared" si="14"/>
        <v>0</v>
      </c>
      <c r="H89" s="172">
        <f t="shared" si="14"/>
        <v>0</v>
      </c>
      <c r="I89" s="165">
        <v>0</v>
      </c>
      <c r="J89" s="166">
        <f t="shared" si="10"/>
        <v>0</v>
      </c>
    </row>
    <row r="90" spans="1:10" ht="31.5" outlineLevel="4">
      <c r="A90" s="177"/>
      <c r="B90" s="204"/>
      <c r="C90" s="131"/>
      <c r="D90" s="176">
        <v>200</v>
      </c>
      <c r="E90" s="174" t="s">
        <v>225</v>
      </c>
      <c r="F90" s="172">
        <v>15.5</v>
      </c>
      <c r="G90" s="122">
        <v>0</v>
      </c>
      <c r="H90" s="122">
        <f>G90</f>
        <v>0</v>
      </c>
      <c r="I90" s="165">
        <v>0</v>
      </c>
      <c r="J90" s="166">
        <f t="shared" si="10"/>
        <v>0</v>
      </c>
    </row>
    <row r="91" spans="1:10" ht="47.25" outlineLevel="4">
      <c r="A91" s="177"/>
      <c r="B91" s="204"/>
      <c r="C91" s="131" t="s">
        <v>250</v>
      </c>
      <c r="D91" s="176"/>
      <c r="E91" s="194" t="s">
        <v>251</v>
      </c>
      <c r="F91" s="172">
        <f>F92</f>
        <v>3.5</v>
      </c>
      <c r="G91" s="172">
        <f aca="true" t="shared" si="15" ref="G91:H93">G92</f>
        <v>0</v>
      </c>
      <c r="H91" s="172">
        <f t="shared" si="15"/>
        <v>0</v>
      </c>
      <c r="I91" s="165">
        <v>0</v>
      </c>
      <c r="J91" s="166">
        <f t="shared" si="10"/>
        <v>0</v>
      </c>
    </row>
    <row r="92" spans="1:10" ht="31.5" outlineLevel="4">
      <c r="A92" s="177"/>
      <c r="B92" s="204"/>
      <c r="C92" s="131" t="s">
        <v>252</v>
      </c>
      <c r="D92" s="176"/>
      <c r="E92" s="194" t="s">
        <v>253</v>
      </c>
      <c r="F92" s="172">
        <f>F93</f>
        <v>3.5</v>
      </c>
      <c r="G92" s="172">
        <f t="shared" si="15"/>
        <v>0</v>
      </c>
      <c r="H92" s="172">
        <f t="shared" si="15"/>
        <v>0</v>
      </c>
      <c r="I92" s="165">
        <v>0</v>
      </c>
      <c r="J92" s="166">
        <f t="shared" si="10"/>
        <v>0</v>
      </c>
    </row>
    <row r="93" spans="1:10" ht="31.5" outlineLevel="4">
      <c r="A93" s="177"/>
      <c r="B93" s="204"/>
      <c r="C93" s="131" t="s">
        <v>254</v>
      </c>
      <c r="D93" s="176"/>
      <c r="E93" s="194" t="s">
        <v>255</v>
      </c>
      <c r="F93" s="172">
        <f>F94</f>
        <v>3.5</v>
      </c>
      <c r="G93" s="172">
        <f t="shared" si="15"/>
        <v>0</v>
      </c>
      <c r="H93" s="172">
        <f t="shared" si="15"/>
        <v>0</v>
      </c>
      <c r="I93" s="165">
        <v>0</v>
      </c>
      <c r="J93" s="166">
        <f t="shared" si="10"/>
        <v>0</v>
      </c>
    </row>
    <row r="94" spans="1:10" ht="31.5" customHeight="1" outlineLevel="4">
      <c r="A94" s="177"/>
      <c r="B94" s="204"/>
      <c r="C94" s="131"/>
      <c r="D94" s="176">
        <v>200</v>
      </c>
      <c r="E94" s="174" t="s">
        <v>225</v>
      </c>
      <c r="F94" s="172">
        <v>3.5</v>
      </c>
      <c r="G94" s="122">
        <v>0</v>
      </c>
      <c r="H94" s="122">
        <f>G94</f>
        <v>0</v>
      </c>
      <c r="I94" s="165">
        <v>0</v>
      </c>
      <c r="J94" s="166">
        <f t="shared" si="10"/>
        <v>0</v>
      </c>
    </row>
    <row r="95" spans="1:10" ht="15.75" outlineLevel="4">
      <c r="A95" s="177"/>
      <c r="B95" s="203" t="s">
        <v>40</v>
      </c>
      <c r="C95" s="192"/>
      <c r="D95" s="176"/>
      <c r="E95" s="174" t="s">
        <v>41</v>
      </c>
      <c r="F95" s="184">
        <f>F96</f>
        <v>8.4</v>
      </c>
      <c r="G95" s="184">
        <f>G96</f>
        <v>0</v>
      </c>
      <c r="H95" s="184">
        <f>H96</f>
        <v>0</v>
      </c>
      <c r="I95" s="165">
        <v>0</v>
      </c>
      <c r="J95" s="166">
        <f t="shared" si="10"/>
        <v>0</v>
      </c>
    </row>
    <row r="96" spans="1:10" ht="47.25" outlineLevel="4">
      <c r="A96" s="177"/>
      <c r="B96" s="191"/>
      <c r="C96" s="131" t="s">
        <v>204</v>
      </c>
      <c r="D96" s="131"/>
      <c r="E96" s="174" t="s">
        <v>209</v>
      </c>
      <c r="F96" s="172">
        <f aca="true" t="shared" si="16" ref="F96:H97">F97</f>
        <v>8.4</v>
      </c>
      <c r="G96" s="172">
        <f t="shared" si="16"/>
        <v>0</v>
      </c>
      <c r="H96" s="172">
        <f t="shared" si="16"/>
        <v>0</v>
      </c>
      <c r="I96" s="165">
        <v>0</v>
      </c>
      <c r="J96" s="166">
        <f t="shared" si="10"/>
        <v>0</v>
      </c>
    </row>
    <row r="97" spans="1:10" ht="31.5" outlineLevel="4">
      <c r="A97" s="177"/>
      <c r="B97" s="191"/>
      <c r="C97" s="176" t="s">
        <v>256</v>
      </c>
      <c r="D97" s="176"/>
      <c r="E97" s="174" t="s">
        <v>257</v>
      </c>
      <c r="F97" s="172">
        <f t="shared" si="16"/>
        <v>8.4</v>
      </c>
      <c r="G97" s="172">
        <f t="shared" si="16"/>
        <v>0</v>
      </c>
      <c r="H97" s="172">
        <f t="shared" si="16"/>
        <v>0</v>
      </c>
      <c r="I97" s="165">
        <v>0</v>
      </c>
      <c r="J97" s="166">
        <f t="shared" si="10"/>
        <v>0</v>
      </c>
    </row>
    <row r="98" spans="1:10" ht="15.75" customHeight="1" outlineLevel="4">
      <c r="A98" s="177"/>
      <c r="B98" s="191"/>
      <c r="C98" s="176" t="s">
        <v>258</v>
      </c>
      <c r="D98" s="176"/>
      <c r="E98" s="174" t="s">
        <v>259</v>
      </c>
      <c r="F98" s="172">
        <f aca="true" t="shared" si="17" ref="F98:H99">F99</f>
        <v>8.4</v>
      </c>
      <c r="G98" s="172">
        <f t="shared" si="17"/>
        <v>0</v>
      </c>
      <c r="H98" s="172">
        <f t="shared" si="17"/>
        <v>0</v>
      </c>
      <c r="I98" s="165">
        <v>0</v>
      </c>
      <c r="J98" s="166">
        <f t="shared" si="10"/>
        <v>0</v>
      </c>
    </row>
    <row r="99" spans="1:10" ht="31.5" outlineLevel="4">
      <c r="A99" s="177"/>
      <c r="B99" s="191"/>
      <c r="C99" s="176" t="s">
        <v>260</v>
      </c>
      <c r="D99" s="176"/>
      <c r="E99" s="174" t="s">
        <v>261</v>
      </c>
      <c r="F99" s="172">
        <f t="shared" si="17"/>
        <v>8.4</v>
      </c>
      <c r="G99" s="172">
        <f t="shared" si="17"/>
        <v>0</v>
      </c>
      <c r="H99" s="172">
        <f t="shared" si="17"/>
        <v>0</v>
      </c>
      <c r="I99" s="165">
        <v>0</v>
      </c>
      <c r="J99" s="166">
        <f t="shared" si="10"/>
        <v>0</v>
      </c>
    </row>
    <row r="100" spans="1:10" ht="31.5" outlineLevel="4">
      <c r="A100" s="177"/>
      <c r="B100" s="191"/>
      <c r="C100" s="176"/>
      <c r="D100" s="176">
        <v>200</v>
      </c>
      <c r="E100" s="174" t="s">
        <v>225</v>
      </c>
      <c r="F100" s="172">
        <v>8.4</v>
      </c>
      <c r="G100" s="122">
        <v>0</v>
      </c>
      <c r="H100" s="122">
        <f>G100</f>
        <v>0</v>
      </c>
      <c r="I100" s="165">
        <v>0</v>
      </c>
      <c r="J100" s="166">
        <f t="shared" si="10"/>
        <v>0</v>
      </c>
    </row>
    <row r="101" spans="1:10" ht="31.5" customHeight="1" outlineLevel="4">
      <c r="A101" s="177"/>
      <c r="B101" s="206" t="s">
        <v>51</v>
      </c>
      <c r="C101" s="197"/>
      <c r="D101" s="195"/>
      <c r="E101" s="196" t="s">
        <v>262</v>
      </c>
      <c r="F101" s="172">
        <f>F102+F108+F114+F124</f>
        <v>5509.900000000001</v>
      </c>
      <c r="G101" s="172">
        <f>G102+G108+G114+G124</f>
        <v>1757.7</v>
      </c>
      <c r="H101" s="172">
        <f>H102+H108+H114+H124</f>
        <v>1757.7</v>
      </c>
      <c r="I101" s="165">
        <f>H101/G101*100</f>
        <v>100</v>
      </c>
      <c r="J101" s="166">
        <f t="shared" si="10"/>
        <v>0</v>
      </c>
    </row>
    <row r="102" spans="1:10" ht="15.75" outlineLevel="4">
      <c r="A102" s="177"/>
      <c r="B102" s="203" t="s">
        <v>425</v>
      </c>
      <c r="C102" s="192"/>
      <c r="D102" s="176"/>
      <c r="E102" s="174" t="s">
        <v>263</v>
      </c>
      <c r="F102" s="187">
        <f aca="true" t="shared" si="18" ref="F102:H106">F103</f>
        <v>108.7</v>
      </c>
      <c r="G102" s="187">
        <f t="shared" si="18"/>
        <v>0</v>
      </c>
      <c r="H102" s="187">
        <f t="shared" si="18"/>
        <v>0</v>
      </c>
      <c r="I102" s="165">
        <v>0</v>
      </c>
      <c r="J102" s="166">
        <f t="shared" si="10"/>
        <v>0</v>
      </c>
    </row>
    <row r="103" spans="1:10" ht="31.5" outlineLevel="4">
      <c r="A103" s="177"/>
      <c r="B103" s="203"/>
      <c r="C103" s="176" t="s">
        <v>111</v>
      </c>
      <c r="D103" s="176"/>
      <c r="E103" s="174" t="s">
        <v>197</v>
      </c>
      <c r="F103" s="187">
        <f t="shared" si="18"/>
        <v>108.7</v>
      </c>
      <c r="G103" s="187">
        <f t="shared" si="18"/>
        <v>0</v>
      </c>
      <c r="H103" s="187">
        <f t="shared" si="18"/>
        <v>0</v>
      </c>
      <c r="I103" s="165">
        <v>0</v>
      </c>
      <c r="J103" s="166">
        <f t="shared" si="10"/>
        <v>0</v>
      </c>
    </row>
    <row r="104" spans="1:10" ht="47.25" outlineLevel="4">
      <c r="A104" s="177"/>
      <c r="B104" s="206"/>
      <c r="C104" s="131" t="s">
        <v>198</v>
      </c>
      <c r="D104" s="131"/>
      <c r="E104" s="174" t="s">
        <v>201</v>
      </c>
      <c r="F104" s="187">
        <f t="shared" si="18"/>
        <v>108.7</v>
      </c>
      <c r="G104" s="187">
        <f t="shared" si="18"/>
        <v>0</v>
      </c>
      <c r="H104" s="187">
        <f t="shared" si="18"/>
        <v>0</v>
      </c>
      <c r="I104" s="165">
        <v>0</v>
      </c>
      <c r="J104" s="166">
        <f t="shared" si="10"/>
        <v>0</v>
      </c>
    </row>
    <row r="105" spans="1:10" ht="74.25" customHeight="1" outlineLevel="4">
      <c r="A105" s="177"/>
      <c r="B105" s="206"/>
      <c r="C105" s="131" t="s">
        <v>199</v>
      </c>
      <c r="D105" s="131"/>
      <c r="E105" s="174" t="s">
        <v>202</v>
      </c>
      <c r="F105" s="187">
        <f t="shared" si="18"/>
        <v>108.7</v>
      </c>
      <c r="G105" s="187">
        <f t="shared" si="18"/>
        <v>0</v>
      </c>
      <c r="H105" s="187">
        <f t="shared" si="18"/>
        <v>0</v>
      </c>
      <c r="I105" s="165">
        <v>0</v>
      </c>
      <c r="J105" s="166">
        <f t="shared" si="10"/>
        <v>0</v>
      </c>
    </row>
    <row r="106" spans="1:10" ht="78.75" outlineLevel="4">
      <c r="A106" s="177"/>
      <c r="B106" s="206"/>
      <c r="C106" s="131" t="s">
        <v>264</v>
      </c>
      <c r="D106" s="131"/>
      <c r="E106" s="174" t="s">
        <v>265</v>
      </c>
      <c r="F106" s="187">
        <f>F107</f>
        <v>108.7</v>
      </c>
      <c r="G106" s="187">
        <f t="shared" si="18"/>
        <v>0</v>
      </c>
      <c r="H106" s="187">
        <f t="shared" si="18"/>
        <v>0</v>
      </c>
      <c r="I106" s="165">
        <v>0</v>
      </c>
      <c r="J106" s="166">
        <f t="shared" si="10"/>
        <v>0</v>
      </c>
    </row>
    <row r="107" spans="1:10" ht="31.5" outlineLevel="2">
      <c r="A107" s="177"/>
      <c r="B107" s="206"/>
      <c r="C107" s="131"/>
      <c r="D107" s="176">
        <v>200</v>
      </c>
      <c r="E107" s="174" t="s">
        <v>225</v>
      </c>
      <c r="F107" s="184">
        <v>108.7</v>
      </c>
      <c r="G107" s="120">
        <v>0</v>
      </c>
      <c r="H107" s="122">
        <f>G107</f>
        <v>0</v>
      </c>
      <c r="I107" s="165">
        <v>0</v>
      </c>
      <c r="J107" s="166">
        <f t="shared" si="10"/>
        <v>0</v>
      </c>
    </row>
    <row r="108" spans="1:10" s="11" customFormat="1" ht="15.75">
      <c r="A108" s="178"/>
      <c r="B108" s="203" t="s">
        <v>426</v>
      </c>
      <c r="C108" s="197"/>
      <c r="D108" s="195"/>
      <c r="E108" s="174" t="s">
        <v>266</v>
      </c>
      <c r="F108" s="184">
        <f aca="true" t="shared" si="19" ref="F108:H112">F109</f>
        <v>170.6</v>
      </c>
      <c r="G108" s="184">
        <f t="shared" si="19"/>
        <v>72.2</v>
      </c>
      <c r="H108" s="184">
        <f t="shared" si="19"/>
        <v>72.2</v>
      </c>
      <c r="I108" s="165">
        <f aca="true" t="shared" si="20" ref="I108:I115">H108/G108*100</f>
        <v>100</v>
      </c>
      <c r="J108" s="166">
        <f t="shared" si="10"/>
        <v>0</v>
      </c>
    </row>
    <row r="109" spans="1:10" s="11" customFormat="1" ht="47.25">
      <c r="A109" s="177"/>
      <c r="B109" s="207"/>
      <c r="C109" s="131" t="s">
        <v>267</v>
      </c>
      <c r="D109" s="131"/>
      <c r="E109" s="174" t="s">
        <v>268</v>
      </c>
      <c r="F109" s="172">
        <f t="shared" si="19"/>
        <v>170.6</v>
      </c>
      <c r="G109" s="172">
        <f t="shared" si="19"/>
        <v>72.2</v>
      </c>
      <c r="H109" s="172">
        <f t="shared" si="19"/>
        <v>72.2</v>
      </c>
      <c r="I109" s="165">
        <f t="shared" si="20"/>
        <v>100</v>
      </c>
      <c r="J109" s="166">
        <f t="shared" si="10"/>
        <v>0</v>
      </c>
    </row>
    <row r="110" spans="1:10" s="11" customFormat="1" ht="31.5">
      <c r="A110" s="177"/>
      <c r="B110" s="207"/>
      <c r="C110" s="192" t="s">
        <v>269</v>
      </c>
      <c r="D110" s="176"/>
      <c r="E110" s="174" t="s">
        <v>270</v>
      </c>
      <c r="F110" s="172">
        <f>F111</f>
        <v>170.6</v>
      </c>
      <c r="G110" s="172">
        <f t="shared" si="19"/>
        <v>72.2</v>
      </c>
      <c r="H110" s="172">
        <f t="shared" si="19"/>
        <v>72.2</v>
      </c>
      <c r="I110" s="165">
        <f t="shared" si="20"/>
        <v>100</v>
      </c>
      <c r="J110" s="166">
        <f t="shared" si="10"/>
        <v>0</v>
      </c>
    </row>
    <row r="111" spans="1:10" s="11" customFormat="1" ht="47.25">
      <c r="A111" s="177"/>
      <c r="B111" s="207"/>
      <c r="C111" s="192" t="s">
        <v>271</v>
      </c>
      <c r="D111" s="176"/>
      <c r="E111" s="174" t="s">
        <v>272</v>
      </c>
      <c r="F111" s="172">
        <f>F112</f>
        <v>170.6</v>
      </c>
      <c r="G111" s="172">
        <f t="shared" si="19"/>
        <v>72.2</v>
      </c>
      <c r="H111" s="172">
        <f t="shared" si="19"/>
        <v>72.2</v>
      </c>
      <c r="I111" s="165">
        <f t="shared" si="20"/>
        <v>100</v>
      </c>
      <c r="J111" s="166">
        <f t="shared" si="10"/>
        <v>0</v>
      </c>
    </row>
    <row r="112" spans="1:10" s="11" customFormat="1" ht="31.5" customHeight="1">
      <c r="A112" s="177"/>
      <c r="B112" s="207"/>
      <c r="C112" s="176" t="s">
        <v>273</v>
      </c>
      <c r="D112" s="176"/>
      <c r="E112" s="174" t="s">
        <v>274</v>
      </c>
      <c r="F112" s="172">
        <f>F113</f>
        <v>170.6</v>
      </c>
      <c r="G112" s="172">
        <f t="shared" si="19"/>
        <v>72.2</v>
      </c>
      <c r="H112" s="172">
        <f t="shared" si="19"/>
        <v>72.2</v>
      </c>
      <c r="I112" s="165">
        <f t="shared" si="20"/>
        <v>100</v>
      </c>
      <c r="J112" s="166">
        <f t="shared" si="10"/>
        <v>0</v>
      </c>
    </row>
    <row r="113" spans="1:10" s="11" customFormat="1" ht="31.5">
      <c r="A113" s="177"/>
      <c r="B113" s="207"/>
      <c r="C113" s="176"/>
      <c r="D113" s="176">
        <v>200</v>
      </c>
      <c r="E113" s="174" t="s">
        <v>225</v>
      </c>
      <c r="F113" s="172">
        <v>170.6</v>
      </c>
      <c r="G113" s="122">
        <v>72.2</v>
      </c>
      <c r="H113" s="122">
        <f>G113</f>
        <v>72.2</v>
      </c>
      <c r="I113" s="165">
        <f t="shared" si="20"/>
        <v>100</v>
      </c>
      <c r="J113" s="166">
        <f t="shared" si="10"/>
        <v>0</v>
      </c>
    </row>
    <row r="114" spans="1:10" s="11" customFormat="1" ht="31.5" customHeight="1">
      <c r="A114" s="177"/>
      <c r="B114" s="203" t="s">
        <v>52</v>
      </c>
      <c r="C114" s="192"/>
      <c r="D114" s="176"/>
      <c r="E114" s="174" t="s">
        <v>53</v>
      </c>
      <c r="F114" s="172">
        <f>F115</f>
        <v>5198.1</v>
      </c>
      <c r="G114" s="172">
        <f>G115</f>
        <v>1685.5</v>
      </c>
      <c r="H114" s="172">
        <f>H115</f>
        <v>1685.5</v>
      </c>
      <c r="I114" s="165">
        <f t="shared" si="20"/>
        <v>100</v>
      </c>
      <c r="J114" s="166">
        <f t="shared" si="10"/>
        <v>0</v>
      </c>
    </row>
    <row r="115" spans="1:10" s="11" customFormat="1" ht="47.25">
      <c r="A115" s="177"/>
      <c r="B115" s="191"/>
      <c r="C115" s="131" t="s">
        <v>267</v>
      </c>
      <c r="D115" s="131"/>
      <c r="E115" s="174" t="s">
        <v>268</v>
      </c>
      <c r="F115" s="172">
        <f>F116+F120</f>
        <v>5198.1</v>
      </c>
      <c r="G115" s="172">
        <f>G116+G120</f>
        <v>1685.5</v>
      </c>
      <c r="H115" s="172">
        <f>H116+H120</f>
        <v>1685.5</v>
      </c>
      <c r="I115" s="165">
        <f t="shared" si="20"/>
        <v>100</v>
      </c>
      <c r="J115" s="166">
        <f t="shared" si="10"/>
        <v>0</v>
      </c>
    </row>
    <row r="116" spans="1:10" s="11" customFormat="1" ht="31.5" customHeight="1">
      <c r="A116" s="177"/>
      <c r="B116" s="191"/>
      <c r="C116" s="176" t="s">
        <v>275</v>
      </c>
      <c r="D116" s="176"/>
      <c r="E116" s="174" t="s">
        <v>276</v>
      </c>
      <c r="F116" s="172">
        <f>F117</f>
        <v>1142.1</v>
      </c>
      <c r="G116" s="172">
        <f aca="true" t="shared" si="21" ref="G116:H118">G117</f>
        <v>0</v>
      </c>
      <c r="H116" s="172">
        <f t="shared" si="21"/>
        <v>0</v>
      </c>
      <c r="I116" s="165">
        <v>0</v>
      </c>
      <c r="J116" s="166">
        <f t="shared" si="10"/>
        <v>0</v>
      </c>
    </row>
    <row r="117" spans="1:10" s="11" customFormat="1" ht="48" customHeight="1">
      <c r="A117" s="177"/>
      <c r="B117" s="191"/>
      <c r="C117" s="176" t="s">
        <v>277</v>
      </c>
      <c r="D117" s="176"/>
      <c r="E117" s="174" t="s">
        <v>278</v>
      </c>
      <c r="F117" s="172">
        <f>F118</f>
        <v>1142.1</v>
      </c>
      <c r="G117" s="172">
        <f t="shared" si="21"/>
        <v>0</v>
      </c>
      <c r="H117" s="172">
        <f t="shared" si="21"/>
        <v>0</v>
      </c>
      <c r="I117" s="165">
        <v>0</v>
      </c>
      <c r="J117" s="166">
        <f t="shared" si="10"/>
        <v>0</v>
      </c>
    </row>
    <row r="118" spans="1:10" s="11" customFormat="1" ht="31.5" customHeight="1">
      <c r="A118" s="177"/>
      <c r="B118" s="191"/>
      <c r="C118" s="192" t="s">
        <v>279</v>
      </c>
      <c r="D118" s="176"/>
      <c r="E118" s="174" t="s">
        <v>280</v>
      </c>
      <c r="F118" s="172">
        <f>F119</f>
        <v>1142.1</v>
      </c>
      <c r="G118" s="172">
        <f t="shared" si="21"/>
        <v>0</v>
      </c>
      <c r="H118" s="172">
        <f t="shared" si="21"/>
        <v>0</v>
      </c>
      <c r="I118" s="165">
        <v>0</v>
      </c>
      <c r="J118" s="166">
        <f t="shared" si="10"/>
        <v>0</v>
      </c>
    </row>
    <row r="119" spans="1:10" s="11" customFormat="1" ht="15.75">
      <c r="A119" s="177"/>
      <c r="B119" s="191"/>
      <c r="C119" s="192"/>
      <c r="D119" s="176">
        <v>500</v>
      </c>
      <c r="E119" s="174" t="s">
        <v>180</v>
      </c>
      <c r="F119" s="172">
        <v>1142.1</v>
      </c>
      <c r="G119" s="122">
        <v>0</v>
      </c>
      <c r="H119" s="122">
        <f>G119</f>
        <v>0</v>
      </c>
      <c r="I119" s="165">
        <v>0</v>
      </c>
      <c r="J119" s="166">
        <f t="shared" si="10"/>
        <v>0</v>
      </c>
    </row>
    <row r="120" spans="1:10" s="11" customFormat="1" ht="31.5" customHeight="1">
      <c r="A120" s="177"/>
      <c r="B120" s="191"/>
      <c r="C120" s="192" t="s">
        <v>281</v>
      </c>
      <c r="D120" s="176"/>
      <c r="E120" s="174" t="s">
        <v>282</v>
      </c>
      <c r="F120" s="172">
        <f>F121</f>
        <v>4056</v>
      </c>
      <c r="G120" s="172">
        <f aca="true" t="shared" si="22" ref="G120:H122">G121</f>
        <v>1685.5</v>
      </c>
      <c r="H120" s="172">
        <f t="shared" si="22"/>
        <v>1685.5</v>
      </c>
      <c r="I120" s="165">
        <f>H120/G120*100</f>
        <v>100</v>
      </c>
      <c r="J120" s="166">
        <f t="shared" si="10"/>
        <v>0</v>
      </c>
    </row>
    <row r="121" spans="1:10" s="11" customFormat="1" ht="78.75">
      <c r="A121" s="177"/>
      <c r="B121" s="191"/>
      <c r="C121" s="192" t="s">
        <v>281</v>
      </c>
      <c r="D121" s="176"/>
      <c r="E121" s="174" t="s">
        <v>283</v>
      </c>
      <c r="F121" s="172">
        <f>F122</f>
        <v>4056</v>
      </c>
      <c r="G121" s="172">
        <f t="shared" si="22"/>
        <v>1685.5</v>
      </c>
      <c r="H121" s="172">
        <f t="shared" si="22"/>
        <v>1685.5</v>
      </c>
      <c r="I121" s="165">
        <f>H121/G121*100</f>
        <v>100</v>
      </c>
      <c r="J121" s="166">
        <f t="shared" si="10"/>
        <v>0</v>
      </c>
    </row>
    <row r="122" spans="1:10" s="11" customFormat="1" ht="31.5" customHeight="1">
      <c r="A122" s="177"/>
      <c r="B122" s="191"/>
      <c r="C122" s="192" t="s">
        <v>284</v>
      </c>
      <c r="D122" s="176"/>
      <c r="E122" s="174" t="s">
        <v>285</v>
      </c>
      <c r="F122" s="172">
        <f>F123</f>
        <v>4056</v>
      </c>
      <c r="G122" s="172">
        <f t="shared" si="22"/>
        <v>1685.5</v>
      </c>
      <c r="H122" s="172">
        <f t="shared" si="22"/>
        <v>1685.5</v>
      </c>
      <c r="I122" s="165">
        <f>H122/G122*100</f>
        <v>100</v>
      </c>
      <c r="J122" s="166">
        <f t="shared" si="10"/>
        <v>0</v>
      </c>
    </row>
    <row r="123" spans="1:10" s="11" customFormat="1" ht="31.5">
      <c r="A123" s="177"/>
      <c r="B123" s="191"/>
      <c r="C123" s="192"/>
      <c r="D123" s="176">
        <v>200</v>
      </c>
      <c r="E123" s="174" t="s">
        <v>225</v>
      </c>
      <c r="F123" s="172">
        <v>4056</v>
      </c>
      <c r="G123" s="122">
        <v>1685.5</v>
      </c>
      <c r="H123" s="122">
        <f>G123</f>
        <v>1685.5</v>
      </c>
      <c r="I123" s="165">
        <f>H123/G123*100</f>
        <v>100</v>
      </c>
      <c r="J123" s="166">
        <f t="shared" si="10"/>
        <v>0</v>
      </c>
    </row>
    <row r="124" spans="1:10" s="11" customFormat="1" ht="31.5" customHeight="1">
      <c r="A124" s="177"/>
      <c r="B124" s="203" t="s">
        <v>427</v>
      </c>
      <c r="C124" s="192"/>
      <c r="D124" s="176"/>
      <c r="E124" s="174" t="s">
        <v>286</v>
      </c>
      <c r="F124" s="172">
        <f>F125</f>
        <v>32.5</v>
      </c>
      <c r="G124" s="172">
        <f aca="true" t="shared" si="23" ref="G124:H126">G125</f>
        <v>0</v>
      </c>
      <c r="H124" s="172">
        <f t="shared" si="23"/>
        <v>0</v>
      </c>
      <c r="I124" s="165">
        <v>0</v>
      </c>
      <c r="J124" s="166">
        <f t="shared" si="10"/>
        <v>0</v>
      </c>
    </row>
    <row r="125" spans="1:10" s="11" customFormat="1" ht="63">
      <c r="A125" s="177"/>
      <c r="B125" s="191"/>
      <c r="C125" s="199" t="s">
        <v>125</v>
      </c>
      <c r="D125" s="176"/>
      <c r="E125" s="200" t="s">
        <v>287</v>
      </c>
      <c r="F125" s="172">
        <f>F126</f>
        <v>32.5</v>
      </c>
      <c r="G125" s="172">
        <f t="shared" si="23"/>
        <v>0</v>
      </c>
      <c r="H125" s="172">
        <f t="shared" si="23"/>
        <v>0</v>
      </c>
      <c r="I125" s="165">
        <v>0</v>
      </c>
      <c r="J125" s="166">
        <f t="shared" si="10"/>
        <v>0</v>
      </c>
    </row>
    <row r="126" spans="1:10" s="11" customFormat="1" ht="31.5" customHeight="1">
      <c r="A126" s="177"/>
      <c r="B126" s="191"/>
      <c r="C126" s="192" t="s">
        <v>126</v>
      </c>
      <c r="D126" s="176"/>
      <c r="E126" s="194" t="s">
        <v>288</v>
      </c>
      <c r="F126" s="172">
        <f>F127</f>
        <v>32.5</v>
      </c>
      <c r="G126" s="172">
        <f t="shared" si="23"/>
        <v>0</v>
      </c>
      <c r="H126" s="172">
        <f t="shared" si="23"/>
        <v>0</v>
      </c>
      <c r="I126" s="165">
        <v>0</v>
      </c>
      <c r="J126" s="166">
        <f t="shared" si="10"/>
        <v>0</v>
      </c>
    </row>
    <row r="127" spans="1:10" s="11" customFormat="1" ht="78.75">
      <c r="A127" s="177"/>
      <c r="B127" s="191"/>
      <c r="C127" s="176" t="s">
        <v>289</v>
      </c>
      <c r="D127" s="176"/>
      <c r="E127" s="174" t="s">
        <v>290</v>
      </c>
      <c r="F127" s="184">
        <f aca="true" t="shared" si="24" ref="F127:H128">F128</f>
        <v>32.5</v>
      </c>
      <c r="G127" s="184">
        <f t="shared" si="24"/>
        <v>0</v>
      </c>
      <c r="H127" s="184">
        <f t="shared" si="24"/>
        <v>0</v>
      </c>
      <c r="I127" s="165">
        <v>0</v>
      </c>
      <c r="J127" s="166">
        <f t="shared" si="10"/>
        <v>0</v>
      </c>
    </row>
    <row r="128" spans="1:10" s="11" customFormat="1" ht="63">
      <c r="A128" s="177"/>
      <c r="B128" s="191"/>
      <c r="C128" s="176" t="s">
        <v>291</v>
      </c>
      <c r="D128" s="176"/>
      <c r="E128" s="174" t="s">
        <v>292</v>
      </c>
      <c r="F128" s="184">
        <f t="shared" si="24"/>
        <v>32.5</v>
      </c>
      <c r="G128" s="184">
        <f t="shared" si="24"/>
        <v>0</v>
      </c>
      <c r="H128" s="184">
        <f t="shared" si="24"/>
        <v>0</v>
      </c>
      <c r="I128" s="165">
        <v>0</v>
      </c>
      <c r="J128" s="166">
        <f t="shared" si="10"/>
        <v>0</v>
      </c>
    </row>
    <row r="129" spans="1:10" s="11" customFormat="1" ht="31.5" customHeight="1">
      <c r="A129" s="177"/>
      <c r="B129" s="191"/>
      <c r="C129" s="176"/>
      <c r="D129" s="176">
        <v>200</v>
      </c>
      <c r="E129" s="174" t="s">
        <v>225</v>
      </c>
      <c r="F129" s="172">
        <v>32.5</v>
      </c>
      <c r="G129" s="122">
        <v>0</v>
      </c>
      <c r="H129" s="122">
        <f>G129</f>
        <v>0</v>
      </c>
      <c r="I129" s="165">
        <v>0</v>
      </c>
      <c r="J129" s="166">
        <f t="shared" si="10"/>
        <v>0</v>
      </c>
    </row>
    <row r="130" spans="1:10" s="11" customFormat="1" ht="15.75">
      <c r="A130" s="177"/>
      <c r="B130" s="206" t="s">
        <v>34</v>
      </c>
      <c r="C130" s="176"/>
      <c r="D130" s="176"/>
      <c r="E130" s="196" t="s">
        <v>293</v>
      </c>
      <c r="F130" s="172">
        <f>F131+F143+F149</f>
        <v>4306.3</v>
      </c>
      <c r="G130" s="172">
        <f>G131+G143+G149</f>
        <v>1500.4</v>
      </c>
      <c r="H130" s="172">
        <f>H131+H143+H149</f>
        <v>1500.4</v>
      </c>
      <c r="I130" s="165">
        <f aca="true" t="shared" si="25" ref="I130:I138">H130/G130*100</f>
        <v>100</v>
      </c>
      <c r="J130" s="166">
        <f t="shared" si="10"/>
        <v>0</v>
      </c>
    </row>
    <row r="131" spans="1:10" s="11" customFormat="1" ht="15.75">
      <c r="A131" s="177"/>
      <c r="B131" s="203" t="s">
        <v>42</v>
      </c>
      <c r="C131" s="176"/>
      <c r="D131" s="176"/>
      <c r="E131" s="174" t="s">
        <v>43</v>
      </c>
      <c r="F131" s="172">
        <f>F132</f>
        <v>1044.8</v>
      </c>
      <c r="G131" s="172">
        <f>G132</f>
        <v>293.3</v>
      </c>
      <c r="H131" s="172">
        <f>H132</f>
        <v>293.3</v>
      </c>
      <c r="I131" s="165">
        <f t="shared" si="25"/>
        <v>100</v>
      </c>
      <c r="J131" s="166">
        <f t="shared" si="10"/>
        <v>0</v>
      </c>
    </row>
    <row r="132" spans="1:10" ht="31.5" outlineLevel="2">
      <c r="A132" s="177"/>
      <c r="B132" s="191"/>
      <c r="C132" s="176" t="s">
        <v>118</v>
      </c>
      <c r="D132" s="176"/>
      <c r="E132" s="174" t="s">
        <v>294</v>
      </c>
      <c r="F132" s="172">
        <f>F133+F137</f>
        <v>1044.8</v>
      </c>
      <c r="G132" s="172">
        <f>G133+G137</f>
        <v>293.3</v>
      </c>
      <c r="H132" s="172">
        <f>H133+H137</f>
        <v>293.3</v>
      </c>
      <c r="I132" s="165">
        <f t="shared" si="25"/>
        <v>100</v>
      </c>
      <c r="J132" s="166">
        <f t="shared" si="10"/>
        <v>0</v>
      </c>
    </row>
    <row r="133" spans="1:10" ht="31.5" customHeight="1" outlineLevel="2">
      <c r="A133" s="177"/>
      <c r="B133" s="103"/>
      <c r="C133" s="176" t="s">
        <v>122</v>
      </c>
      <c r="D133" s="201"/>
      <c r="E133" s="174" t="s">
        <v>295</v>
      </c>
      <c r="F133" s="172">
        <f>F134</f>
        <v>250</v>
      </c>
      <c r="G133" s="172">
        <f aca="true" t="shared" si="26" ref="G133:H135">G134</f>
        <v>218.8</v>
      </c>
      <c r="H133" s="172">
        <f t="shared" si="26"/>
        <v>218.8</v>
      </c>
      <c r="I133" s="165">
        <f t="shared" si="25"/>
        <v>100</v>
      </c>
      <c r="J133" s="166">
        <f t="shared" si="10"/>
        <v>0</v>
      </c>
    </row>
    <row r="134" spans="1:10" ht="31.5" outlineLevel="4">
      <c r="A134" s="177"/>
      <c r="B134" s="103"/>
      <c r="C134" s="176" t="s">
        <v>296</v>
      </c>
      <c r="D134" s="201"/>
      <c r="E134" s="174" t="s">
        <v>297</v>
      </c>
      <c r="F134" s="172">
        <f>F135</f>
        <v>250</v>
      </c>
      <c r="G134" s="172">
        <f t="shared" si="26"/>
        <v>218.8</v>
      </c>
      <c r="H134" s="172">
        <f t="shared" si="26"/>
        <v>218.8</v>
      </c>
      <c r="I134" s="165">
        <f t="shared" si="25"/>
        <v>100</v>
      </c>
      <c r="J134" s="166">
        <f t="shared" si="10"/>
        <v>0</v>
      </c>
    </row>
    <row r="135" spans="1:10" ht="49.5" customHeight="1" outlineLevel="4">
      <c r="A135" s="177"/>
      <c r="B135" s="103"/>
      <c r="C135" s="176" t="s">
        <v>298</v>
      </c>
      <c r="D135" s="201"/>
      <c r="E135" s="174" t="s">
        <v>299</v>
      </c>
      <c r="F135" s="172">
        <f>F136</f>
        <v>250</v>
      </c>
      <c r="G135" s="172">
        <f t="shared" si="26"/>
        <v>218.8</v>
      </c>
      <c r="H135" s="172">
        <f t="shared" si="26"/>
        <v>218.8</v>
      </c>
      <c r="I135" s="165">
        <f t="shared" si="25"/>
        <v>100</v>
      </c>
      <c r="J135" s="166">
        <f t="shared" si="10"/>
        <v>0</v>
      </c>
    </row>
    <row r="136" spans="1:10" s="6" customFormat="1" ht="47.25" outlineLevel="3">
      <c r="A136" s="177"/>
      <c r="B136" s="103"/>
      <c r="C136" s="201"/>
      <c r="D136" s="176">
        <v>400</v>
      </c>
      <c r="E136" s="174" t="s">
        <v>300</v>
      </c>
      <c r="F136" s="172">
        <v>250</v>
      </c>
      <c r="G136" s="122">
        <v>218.8</v>
      </c>
      <c r="H136" s="122">
        <f>G136</f>
        <v>218.8</v>
      </c>
      <c r="I136" s="165">
        <f t="shared" si="25"/>
        <v>100</v>
      </c>
      <c r="J136" s="166">
        <f t="shared" si="10"/>
        <v>0</v>
      </c>
    </row>
    <row r="137" spans="1:10" s="6" customFormat="1" ht="31.5" outlineLevel="3">
      <c r="A137" s="177"/>
      <c r="B137" s="191"/>
      <c r="C137" s="176" t="s">
        <v>301</v>
      </c>
      <c r="D137" s="176"/>
      <c r="E137" s="174" t="s">
        <v>302</v>
      </c>
      <c r="F137" s="172">
        <f>F138</f>
        <v>794.8</v>
      </c>
      <c r="G137" s="172">
        <f>G138</f>
        <v>74.5</v>
      </c>
      <c r="H137" s="172">
        <f>H138</f>
        <v>74.5</v>
      </c>
      <c r="I137" s="165">
        <f t="shared" si="25"/>
        <v>100</v>
      </c>
      <c r="J137" s="166">
        <f t="shared" si="10"/>
        <v>0</v>
      </c>
    </row>
    <row r="138" spans="1:12" ht="55.5" customHeight="1" outlineLevel="4">
      <c r="A138" s="177"/>
      <c r="B138" s="191"/>
      <c r="C138" s="176" t="s">
        <v>303</v>
      </c>
      <c r="D138" s="176"/>
      <c r="E138" s="174" t="s">
        <v>304</v>
      </c>
      <c r="F138" s="172">
        <f>F139+F141</f>
        <v>794.8</v>
      </c>
      <c r="G138" s="172">
        <f>G139+G141</f>
        <v>74.5</v>
      </c>
      <c r="H138" s="172">
        <f>H139+H141</f>
        <v>74.5</v>
      </c>
      <c r="I138" s="165">
        <f t="shared" si="25"/>
        <v>100</v>
      </c>
      <c r="J138" s="166">
        <f t="shared" si="10"/>
        <v>0</v>
      </c>
      <c r="L138" s="5"/>
    </row>
    <row r="139" spans="1:10" ht="25.5" customHeight="1" outlineLevel="4">
      <c r="A139" s="177"/>
      <c r="B139" s="191"/>
      <c r="C139" s="176" t="s">
        <v>305</v>
      </c>
      <c r="D139" s="176"/>
      <c r="E139" s="174" t="s">
        <v>306</v>
      </c>
      <c r="F139" s="172">
        <f>F140</f>
        <v>120</v>
      </c>
      <c r="G139" s="172">
        <f>G140</f>
        <v>0</v>
      </c>
      <c r="H139" s="172">
        <f>H140</f>
        <v>0</v>
      </c>
      <c r="I139" s="165">
        <v>0</v>
      </c>
      <c r="J139" s="166">
        <f t="shared" si="10"/>
        <v>0</v>
      </c>
    </row>
    <row r="140" spans="1:10" ht="31.5" outlineLevel="4">
      <c r="A140" s="177"/>
      <c r="B140" s="191"/>
      <c r="C140" s="176"/>
      <c r="D140" s="176">
        <v>200</v>
      </c>
      <c r="E140" s="174" t="s">
        <v>225</v>
      </c>
      <c r="F140" s="172">
        <v>120</v>
      </c>
      <c r="G140" s="122">
        <v>0</v>
      </c>
      <c r="H140" s="122">
        <f>G140</f>
        <v>0</v>
      </c>
      <c r="I140" s="165">
        <v>0</v>
      </c>
      <c r="J140" s="166">
        <f aca="true" t="shared" si="27" ref="J140:J202">G140-H140</f>
        <v>0</v>
      </c>
    </row>
    <row r="141" spans="1:10" ht="102" customHeight="1" outlineLevel="4">
      <c r="A141" s="177"/>
      <c r="B141" s="176"/>
      <c r="C141" s="176" t="s">
        <v>307</v>
      </c>
      <c r="D141" s="176"/>
      <c r="E141" s="174" t="s">
        <v>308</v>
      </c>
      <c r="F141" s="172">
        <f>F142</f>
        <v>674.8</v>
      </c>
      <c r="G141" s="172">
        <f>G142</f>
        <v>74.5</v>
      </c>
      <c r="H141" s="172">
        <f>H142</f>
        <v>74.5</v>
      </c>
      <c r="I141" s="165">
        <f aca="true" t="shared" si="28" ref="I141:I202">H141/G141*100</f>
        <v>100</v>
      </c>
      <c r="J141" s="166">
        <f t="shared" si="27"/>
        <v>0</v>
      </c>
    </row>
    <row r="142" spans="1:10" ht="56.25" customHeight="1" outlineLevel="4">
      <c r="A142" s="177"/>
      <c r="B142" s="191"/>
      <c r="C142" s="176"/>
      <c r="D142" s="176">
        <v>200</v>
      </c>
      <c r="E142" s="174" t="s">
        <v>225</v>
      </c>
      <c r="F142" s="172">
        <v>674.8</v>
      </c>
      <c r="G142" s="122">
        <v>74.5</v>
      </c>
      <c r="H142" s="122">
        <f>G142</f>
        <v>74.5</v>
      </c>
      <c r="I142" s="165">
        <f t="shared" si="28"/>
        <v>100</v>
      </c>
      <c r="J142" s="166">
        <f t="shared" si="27"/>
        <v>0</v>
      </c>
    </row>
    <row r="143" spans="1:10" ht="15.75" outlineLevel="4">
      <c r="A143" s="177"/>
      <c r="B143" s="203" t="s">
        <v>149</v>
      </c>
      <c r="C143" s="176"/>
      <c r="D143" s="176"/>
      <c r="E143" s="174" t="s">
        <v>150</v>
      </c>
      <c r="F143" s="184">
        <f>F144</f>
        <v>481.4</v>
      </c>
      <c r="G143" s="184">
        <f>G144</f>
        <v>120.6</v>
      </c>
      <c r="H143" s="184">
        <f>H144</f>
        <v>120.6</v>
      </c>
      <c r="I143" s="165">
        <f t="shared" si="28"/>
        <v>100</v>
      </c>
      <c r="J143" s="166">
        <f t="shared" si="27"/>
        <v>0</v>
      </c>
    </row>
    <row r="144" spans="1:10" ht="63" outlineLevel="4">
      <c r="A144" s="177"/>
      <c r="B144" s="191"/>
      <c r="C144" s="199" t="s">
        <v>125</v>
      </c>
      <c r="D144" s="176"/>
      <c r="E144" s="200" t="s">
        <v>287</v>
      </c>
      <c r="F144" s="184">
        <f aca="true" t="shared" si="29" ref="F144:H147">F145</f>
        <v>481.4</v>
      </c>
      <c r="G144" s="184">
        <f t="shared" si="29"/>
        <v>120.6</v>
      </c>
      <c r="H144" s="184">
        <f t="shared" si="29"/>
        <v>120.6</v>
      </c>
      <c r="I144" s="165">
        <f t="shared" si="28"/>
        <v>100</v>
      </c>
      <c r="J144" s="166">
        <f t="shared" si="27"/>
        <v>0</v>
      </c>
    </row>
    <row r="145" spans="1:10" ht="63" outlineLevel="4">
      <c r="A145" s="177"/>
      <c r="B145" s="191"/>
      <c r="C145" s="194" t="s">
        <v>309</v>
      </c>
      <c r="D145" s="176"/>
      <c r="E145" s="200" t="s">
        <v>310</v>
      </c>
      <c r="F145" s="172">
        <f t="shared" si="29"/>
        <v>481.4</v>
      </c>
      <c r="G145" s="172">
        <f t="shared" si="29"/>
        <v>120.6</v>
      </c>
      <c r="H145" s="172">
        <f t="shared" si="29"/>
        <v>120.6</v>
      </c>
      <c r="I145" s="165">
        <f t="shared" si="28"/>
        <v>100</v>
      </c>
      <c r="J145" s="166">
        <f t="shared" si="27"/>
        <v>0</v>
      </c>
    </row>
    <row r="146" spans="1:10" ht="63" outlineLevel="4">
      <c r="A146" s="177"/>
      <c r="B146" s="191"/>
      <c r="C146" s="194" t="s">
        <v>311</v>
      </c>
      <c r="D146" s="176"/>
      <c r="E146" s="200" t="s">
        <v>312</v>
      </c>
      <c r="F146" s="172">
        <f t="shared" si="29"/>
        <v>481.4</v>
      </c>
      <c r="G146" s="172">
        <f t="shared" si="29"/>
        <v>120.6</v>
      </c>
      <c r="H146" s="172">
        <f t="shared" si="29"/>
        <v>120.6</v>
      </c>
      <c r="I146" s="165">
        <f t="shared" si="28"/>
        <v>100</v>
      </c>
      <c r="J146" s="166">
        <f t="shared" si="27"/>
        <v>0</v>
      </c>
    </row>
    <row r="147" spans="1:10" ht="47.25" outlineLevel="4">
      <c r="A147" s="179" t="s">
        <v>9</v>
      </c>
      <c r="B147" s="191"/>
      <c r="C147" s="194" t="s">
        <v>313</v>
      </c>
      <c r="D147" s="176"/>
      <c r="E147" s="200" t="s">
        <v>314</v>
      </c>
      <c r="F147" s="172">
        <f t="shared" si="29"/>
        <v>481.4</v>
      </c>
      <c r="G147" s="172">
        <f t="shared" si="29"/>
        <v>120.6</v>
      </c>
      <c r="H147" s="172">
        <f t="shared" si="29"/>
        <v>120.6</v>
      </c>
      <c r="I147" s="165">
        <f t="shared" si="28"/>
        <v>100</v>
      </c>
      <c r="J147" s="166">
        <f t="shared" si="27"/>
        <v>0</v>
      </c>
    </row>
    <row r="148" spans="1:10" ht="31.5" outlineLevel="4">
      <c r="A148" s="179"/>
      <c r="B148" s="191"/>
      <c r="C148" s="176"/>
      <c r="D148" s="176">
        <v>200</v>
      </c>
      <c r="E148" s="174" t="s">
        <v>225</v>
      </c>
      <c r="F148" s="172">
        <v>481.4</v>
      </c>
      <c r="G148" s="122">
        <v>120.6</v>
      </c>
      <c r="H148" s="122">
        <f>G148</f>
        <v>120.6</v>
      </c>
      <c r="I148" s="165">
        <f t="shared" si="28"/>
        <v>100</v>
      </c>
      <c r="J148" s="166">
        <f t="shared" si="27"/>
        <v>0</v>
      </c>
    </row>
    <row r="149" spans="1:10" ht="15.75" outlineLevel="4">
      <c r="A149" s="180"/>
      <c r="B149" s="203" t="s">
        <v>45</v>
      </c>
      <c r="C149" s="176"/>
      <c r="D149" s="176"/>
      <c r="E149" s="174" t="s">
        <v>46</v>
      </c>
      <c r="F149" s="172">
        <f>F150+F174</f>
        <v>2780.1000000000004</v>
      </c>
      <c r="G149" s="172">
        <f>G150+G174</f>
        <v>1086.5</v>
      </c>
      <c r="H149" s="172">
        <f>H150+H174</f>
        <v>1086.5</v>
      </c>
      <c r="I149" s="165">
        <f t="shared" si="28"/>
        <v>100</v>
      </c>
      <c r="J149" s="166">
        <f t="shared" si="27"/>
        <v>0</v>
      </c>
    </row>
    <row r="150" spans="1:10" ht="31.5" outlineLevel="4">
      <c r="A150" s="180"/>
      <c r="B150" s="191"/>
      <c r="C150" s="176" t="s">
        <v>111</v>
      </c>
      <c r="D150" s="176"/>
      <c r="E150" s="174" t="s">
        <v>197</v>
      </c>
      <c r="F150" s="184">
        <f>F151+F155+F161+F170</f>
        <v>2357.6000000000004</v>
      </c>
      <c r="G150" s="184">
        <f>G151+G155+G161+G170</f>
        <v>1086.5</v>
      </c>
      <c r="H150" s="184">
        <f>H151+H155+H161+H170</f>
        <v>1086.5</v>
      </c>
      <c r="I150" s="165">
        <f t="shared" si="28"/>
        <v>100</v>
      </c>
      <c r="J150" s="166">
        <f t="shared" si="27"/>
        <v>0</v>
      </c>
    </row>
    <row r="151" spans="1:10" ht="31.5" outlineLevel="4">
      <c r="A151" s="181"/>
      <c r="B151" s="191"/>
      <c r="C151" s="176" t="s">
        <v>173</v>
      </c>
      <c r="D151" s="176"/>
      <c r="E151" s="174" t="s">
        <v>315</v>
      </c>
      <c r="F151" s="172">
        <f>F152</f>
        <v>172</v>
      </c>
      <c r="G151" s="172">
        <f>G152</f>
        <v>0</v>
      </c>
      <c r="H151" s="172">
        <f>H152</f>
        <v>0</v>
      </c>
      <c r="I151" s="165">
        <v>0</v>
      </c>
      <c r="J151" s="166">
        <f t="shared" si="27"/>
        <v>0</v>
      </c>
    </row>
    <row r="152" spans="1:10" ht="63" outlineLevel="4">
      <c r="A152" s="181"/>
      <c r="B152" s="191"/>
      <c r="C152" s="176" t="s">
        <v>174</v>
      </c>
      <c r="D152" s="176"/>
      <c r="E152" s="174" t="s">
        <v>316</v>
      </c>
      <c r="F152" s="172">
        <f aca="true" t="shared" si="30" ref="F152:H153">F153</f>
        <v>172</v>
      </c>
      <c r="G152" s="172">
        <f t="shared" si="30"/>
        <v>0</v>
      </c>
      <c r="H152" s="172">
        <f t="shared" si="30"/>
        <v>0</v>
      </c>
      <c r="I152" s="165">
        <v>0</v>
      </c>
      <c r="J152" s="166">
        <f t="shared" si="27"/>
        <v>0</v>
      </c>
    </row>
    <row r="153" spans="1:10" ht="31.5" outlineLevel="4">
      <c r="A153" s="181"/>
      <c r="B153" s="191"/>
      <c r="C153" s="176" t="s">
        <v>317</v>
      </c>
      <c r="D153" s="176"/>
      <c r="E153" s="174" t="s">
        <v>318</v>
      </c>
      <c r="F153" s="172">
        <f t="shared" si="30"/>
        <v>172</v>
      </c>
      <c r="G153" s="172">
        <f t="shared" si="30"/>
        <v>0</v>
      </c>
      <c r="H153" s="172">
        <f t="shared" si="30"/>
        <v>0</v>
      </c>
      <c r="I153" s="165">
        <v>0</v>
      </c>
      <c r="J153" s="166">
        <f t="shared" si="27"/>
        <v>0</v>
      </c>
    </row>
    <row r="154" spans="1:10" ht="31.5" outlineLevel="4">
      <c r="A154" s="181"/>
      <c r="B154" s="191"/>
      <c r="C154" s="176"/>
      <c r="D154" s="176">
        <v>200</v>
      </c>
      <c r="E154" s="174" t="s">
        <v>225</v>
      </c>
      <c r="F154" s="172">
        <v>172</v>
      </c>
      <c r="G154" s="122">
        <v>0</v>
      </c>
      <c r="H154" s="122">
        <f>G154</f>
        <v>0</v>
      </c>
      <c r="I154" s="165">
        <v>0</v>
      </c>
      <c r="J154" s="166">
        <f t="shared" si="27"/>
        <v>0</v>
      </c>
    </row>
    <row r="155" spans="1:10" ht="31.5" outlineLevel="4">
      <c r="A155" s="181"/>
      <c r="B155" s="191"/>
      <c r="C155" s="176" t="s">
        <v>319</v>
      </c>
      <c r="D155" s="176"/>
      <c r="E155" s="174" t="s">
        <v>320</v>
      </c>
      <c r="F155" s="172">
        <f>F156</f>
        <v>307.79999999999995</v>
      </c>
      <c r="G155" s="172">
        <f>G156</f>
        <v>79.2</v>
      </c>
      <c r="H155" s="172">
        <f>H156</f>
        <v>79.2</v>
      </c>
      <c r="I155" s="165">
        <f t="shared" si="28"/>
        <v>100</v>
      </c>
      <c r="J155" s="166">
        <f t="shared" si="27"/>
        <v>0</v>
      </c>
    </row>
    <row r="156" spans="1:10" ht="31.5" customHeight="1" outlineLevel="4">
      <c r="A156" s="181"/>
      <c r="B156" s="191"/>
      <c r="C156" s="176" t="s">
        <v>321</v>
      </c>
      <c r="D156" s="176"/>
      <c r="E156" s="174" t="s">
        <v>322</v>
      </c>
      <c r="F156" s="187">
        <f>F157+F159</f>
        <v>307.79999999999995</v>
      </c>
      <c r="G156" s="187">
        <f>G157+G159</f>
        <v>79.2</v>
      </c>
      <c r="H156" s="187">
        <f>H157+H159</f>
        <v>79.2</v>
      </c>
      <c r="I156" s="165">
        <f t="shared" si="28"/>
        <v>100</v>
      </c>
      <c r="J156" s="166">
        <f t="shared" si="27"/>
        <v>0</v>
      </c>
    </row>
    <row r="157" spans="1:10" ht="31.5" outlineLevel="4">
      <c r="A157" s="181"/>
      <c r="B157" s="191"/>
      <c r="C157" s="176" t="s">
        <v>323</v>
      </c>
      <c r="D157" s="176"/>
      <c r="E157" s="174" t="s">
        <v>324</v>
      </c>
      <c r="F157" s="187">
        <f aca="true" t="shared" si="31" ref="F157:H159">F158</f>
        <v>286.4</v>
      </c>
      <c r="G157" s="187">
        <f t="shared" si="31"/>
        <v>79.2</v>
      </c>
      <c r="H157" s="187">
        <f t="shared" si="31"/>
        <v>79.2</v>
      </c>
      <c r="I157" s="165">
        <f t="shared" si="28"/>
        <v>100</v>
      </c>
      <c r="J157" s="166">
        <f t="shared" si="27"/>
        <v>0</v>
      </c>
    </row>
    <row r="158" spans="1:10" ht="31.5" outlineLevel="4">
      <c r="A158" s="181"/>
      <c r="B158" s="191"/>
      <c r="C158" s="176"/>
      <c r="D158" s="176">
        <v>200</v>
      </c>
      <c r="E158" s="174" t="s">
        <v>225</v>
      </c>
      <c r="F158" s="187">
        <v>286.4</v>
      </c>
      <c r="G158" s="128">
        <v>79.2</v>
      </c>
      <c r="H158" s="122">
        <f>G158</f>
        <v>79.2</v>
      </c>
      <c r="I158" s="165">
        <f t="shared" si="28"/>
        <v>100</v>
      </c>
      <c r="J158" s="166">
        <f t="shared" si="27"/>
        <v>0</v>
      </c>
    </row>
    <row r="159" spans="1:10" ht="31.5" outlineLevel="4">
      <c r="A159" s="181"/>
      <c r="B159" s="191"/>
      <c r="C159" s="176" t="s">
        <v>325</v>
      </c>
      <c r="D159" s="176"/>
      <c r="E159" s="174" t="s">
        <v>326</v>
      </c>
      <c r="F159" s="187">
        <f>F160</f>
        <v>21.4</v>
      </c>
      <c r="G159" s="187">
        <f t="shared" si="31"/>
        <v>0</v>
      </c>
      <c r="H159" s="187">
        <f t="shared" si="31"/>
        <v>0</v>
      </c>
      <c r="I159" s="165">
        <v>0</v>
      </c>
      <c r="J159" s="166">
        <f t="shared" si="27"/>
        <v>0</v>
      </c>
    </row>
    <row r="160" spans="1:10" s="11" customFormat="1" ht="31.5">
      <c r="A160" s="182"/>
      <c r="B160" s="191"/>
      <c r="C160" s="176"/>
      <c r="D160" s="176">
        <v>200</v>
      </c>
      <c r="E160" s="174" t="s">
        <v>225</v>
      </c>
      <c r="F160" s="172">
        <v>21.4</v>
      </c>
      <c r="G160" s="122">
        <v>0</v>
      </c>
      <c r="H160" s="122">
        <f>G160</f>
        <v>0</v>
      </c>
      <c r="I160" s="165">
        <v>0</v>
      </c>
      <c r="J160" s="166">
        <f t="shared" si="27"/>
        <v>0</v>
      </c>
    </row>
    <row r="161" spans="1:10" ht="47.25">
      <c r="A161" s="182"/>
      <c r="B161" s="191"/>
      <c r="C161" s="176" t="s">
        <v>327</v>
      </c>
      <c r="D161" s="176"/>
      <c r="E161" s="194" t="s">
        <v>617</v>
      </c>
      <c r="F161" s="172">
        <f>F162</f>
        <v>1875.5</v>
      </c>
      <c r="G161" s="172">
        <f>G162</f>
        <v>1007.3000000000001</v>
      </c>
      <c r="H161" s="172">
        <f>H162</f>
        <v>1007.3000000000001</v>
      </c>
      <c r="I161" s="165">
        <f t="shared" si="28"/>
        <v>100</v>
      </c>
      <c r="J161" s="166">
        <f t="shared" si="27"/>
        <v>0</v>
      </c>
    </row>
    <row r="162" spans="1:10" ht="47.25" customHeight="1">
      <c r="A162" s="182"/>
      <c r="B162" s="191"/>
      <c r="C162" s="176" t="s">
        <v>328</v>
      </c>
      <c r="D162" s="176"/>
      <c r="E162" s="194" t="s">
        <v>329</v>
      </c>
      <c r="F162" s="172">
        <f>F163+F165+F168</f>
        <v>1875.5</v>
      </c>
      <c r="G162" s="172">
        <f>G163+G165+G168</f>
        <v>1007.3000000000001</v>
      </c>
      <c r="H162" s="172">
        <f>H163+H165+H168</f>
        <v>1007.3000000000001</v>
      </c>
      <c r="I162" s="165">
        <f t="shared" si="28"/>
        <v>100</v>
      </c>
      <c r="J162" s="166">
        <f t="shared" si="27"/>
        <v>0</v>
      </c>
    </row>
    <row r="163" spans="1:10" s="11" customFormat="1" ht="31.5">
      <c r="A163" s="182"/>
      <c r="B163" s="191"/>
      <c r="C163" s="176" t="s">
        <v>330</v>
      </c>
      <c r="D163" s="176"/>
      <c r="E163" s="194" t="s">
        <v>331</v>
      </c>
      <c r="F163" s="172">
        <f>F164</f>
        <v>130</v>
      </c>
      <c r="G163" s="172">
        <f>G164</f>
        <v>69.7</v>
      </c>
      <c r="H163" s="172">
        <f>H164</f>
        <v>69.7</v>
      </c>
      <c r="I163" s="165">
        <f t="shared" si="28"/>
        <v>100</v>
      </c>
      <c r="J163" s="166">
        <f t="shared" si="27"/>
        <v>0</v>
      </c>
    </row>
    <row r="164" spans="1:10" s="11" customFormat="1" ht="31.5">
      <c r="A164" s="183"/>
      <c r="B164" s="191"/>
      <c r="C164" s="176"/>
      <c r="D164" s="176">
        <v>200</v>
      </c>
      <c r="E164" s="174" t="s">
        <v>225</v>
      </c>
      <c r="F164" s="184">
        <v>130</v>
      </c>
      <c r="G164" s="120">
        <v>69.7</v>
      </c>
      <c r="H164" s="122">
        <f>G164</f>
        <v>69.7</v>
      </c>
      <c r="I164" s="165">
        <f t="shared" si="28"/>
        <v>100</v>
      </c>
      <c r="J164" s="166">
        <f t="shared" si="27"/>
        <v>0</v>
      </c>
    </row>
    <row r="165" spans="1:10" s="11" customFormat="1" ht="31.5">
      <c r="A165" s="182"/>
      <c r="B165" s="191"/>
      <c r="C165" s="176" t="s">
        <v>332</v>
      </c>
      <c r="D165" s="176"/>
      <c r="E165" s="194" t="s">
        <v>333</v>
      </c>
      <c r="F165" s="184">
        <f>F166</f>
        <v>1645.5</v>
      </c>
      <c r="G165" s="184">
        <f>G166+G167</f>
        <v>886.5</v>
      </c>
      <c r="H165" s="184">
        <f>H166+H167</f>
        <v>886.5</v>
      </c>
      <c r="I165" s="165">
        <f t="shared" si="28"/>
        <v>100</v>
      </c>
      <c r="J165" s="166">
        <f t="shared" si="27"/>
        <v>0</v>
      </c>
    </row>
    <row r="166" spans="1:10" s="11" customFormat="1" ht="31.5">
      <c r="A166" s="182"/>
      <c r="B166" s="191"/>
      <c r="C166" s="176"/>
      <c r="D166" s="176">
        <v>200</v>
      </c>
      <c r="E166" s="174" t="s">
        <v>225</v>
      </c>
      <c r="F166" s="184">
        <v>1645.5</v>
      </c>
      <c r="G166" s="122">
        <v>886.4</v>
      </c>
      <c r="H166" s="122">
        <f>G166</f>
        <v>886.4</v>
      </c>
      <c r="I166" s="165">
        <f t="shared" si="28"/>
        <v>100</v>
      </c>
      <c r="J166" s="166">
        <f t="shared" si="27"/>
        <v>0</v>
      </c>
    </row>
    <row r="167" spans="1:10" s="11" customFormat="1" ht="15.75">
      <c r="A167" s="182"/>
      <c r="B167" s="191"/>
      <c r="C167" s="176"/>
      <c r="D167" s="176">
        <v>800</v>
      </c>
      <c r="E167" s="174" t="s">
        <v>13</v>
      </c>
      <c r="F167" s="184"/>
      <c r="G167" s="172">
        <v>0.1</v>
      </c>
      <c r="H167" s="172">
        <v>0.1</v>
      </c>
      <c r="I167" s="165">
        <f>H167/G167*100</f>
        <v>100</v>
      </c>
      <c r="J167" s="166">
        <f>G167-H167</f>
        <v>0</v>
      </c>
    </row>
    <row r="168" spans="1:10" s="11" customFormat="1" ht="15.75">
      <c r="A168" s="182"/>
      <c r="B168" s="103"/>
      <c r="C168" s="176" t="s">
        <v>334</v>
      </c>
      <c r="D168" s="176"/>
      <c r="E168" s="194" t="s">
        <v>335</v>
      </c>
      <c r="F168" s="184">
        <f>F169</f>
        <v>100</v>
      </c>
      <c r="G168" s="184">
        <f>G169</f>
        <v>51.1</v>
      </c>
      <c r="H168" s="184">
        <f>H169</f>
        <v>51.1</v>
      </c>
      <c r="I168" s="165">
        <f t="shared" si="28"/>
        <v>100</v>
      </c>
      <c r="J168" s="166">
        <f t="shared" si="27"/>
        <v>0</v>
      </c>
    </row>
    <row r="169" spans="1:10" s="11" customFormat="1" ht="31.5">
      <c r="A169" s="182"/>
      <c r="B169" s="103"/>
      <c r="C169" s="176"/>
      <c r="D169" s="176">
        <v>200</v>
      </c>
      <c r="E169" s="174" t="s">
        <v>225</v>
      </c>
      <c r="F169" s="184">
        <v>100</v>
      </c>
      <c r="G169" s="122">
        <v>51.1</v>
      </c>
      <c r="H169" s="122">
        <f>G169</f>
        <v>51.1</v>
      </c>
      <c r="I169" s="165">
        <f t="shared" si="28"/>
        <v>100</v>
      </c>
      <c r="J169" s="166">
        <f t="shared" si="27"/>
        <v>0</v>
      </c>
    </row>
    <row r="170" spans="1:10" s="11" customFormat="1" ht="31.5">
      <c r="A170" s="182"/>
      <c r="B170" s="191"/>
      <c r="C170" s="176" t="s">
        <v>336</v>
      </c>
      <c r="D170" s="176"/>
      <c r="E170" s="174" t="s">
        <v>337</v>
      </c>
      <c r="F170" s="184">
        <f>F171</f>
        <v>2.3</v>
      </c>
      <c r="G170" s="184">
        <f aca="true" t="shared" si="32" ref="G170:H172">G171</f>
        <v>0</v>
      </c>
      <c r="H170" s="184">
        <f t="shared" si="32"/>
        <v>0</v>
      </c>
      <c r="I170" s="165">
        <v>0</v>
      </c>
      <c r="J170" s="166">
        <f t="shared" si="27"/>
        <v>0</v>
      </c>
    </row>
    <row r="171" spans="1:10" s="11" customFormat="1" ht="31.5">
      <c r="A171" s="182"/>
      <c r="B171" s="191"/>
      <c r="C171" s="176" t="s">
        <v>338</v>
      </c>
      <c r="D171" s="176"/>
      <c r="E171" s="174" t="s">
        <v>339</v>
      </c>
      <c r="F171" s="184">
        <f>F172</f>
        <v>2.3</v>
      </c>
      <c r="G171" s="184">
        <f t="shared" si="32"/>
        <v>0</v>
      </c>
      <c r="H171" s="184">
        <f t="shared" si="32"/>
        <v>0</v>
      </c>
      <c r="I171" s="165">
        <v>0</v>
      </c>
      <c r="J171" s="166">
        <f t="shared" si="27"/>
        <v>0</v>
      </c>
    </row>
    <row r="172" spans="1:10" s="11" customFormat="1" ht="31.5">
      <c r="A172" s="182"/>
      <c r="B172" s="191"/>
      <c r="C172" s="176" t="s">
        <v>428</v>
      </c>
      <c r="D172" s="176"/>
      <c r="E172" s="174" t="s">
        <v>340</v>
      </c>
      <c r="F172" s="184">
        <f>F173</f>
        <v>2.3</v>
      </c>
      <c r="G172" s="184">
        <f t="shared" si="32"/>
        <v>0</v>
      </c>
      <c r="H172" s="184">
        <f t="shared" si="32"/>
        <v>0</v>
      </c>
      <c r="I172" s="165">
        <v>0</v>
      </c>
      <c r="J172" s="166">
        <f t="shared" si="27"/>
        <v>0</v>
      </c>
    </row>
    <row r="173" spans="1:10" s="11" customFormat="1" ht="31.5">
      <c r="A173" s="182"/>
      <c r="B173" s="191"/>
      <c r="C173" s="176"/>
      <c r="D173" s="176">
        <v>200</v>
      </c>
      <c r="E173" s="174" t="s">
        <v>225</v>
      </c>
      <c r="F173" s="184">
        <v>2.3</v>
      </c>
      <c r="G173" s="122">
        <v>0</v>
      </c>
      <c r="H173" s="122">
        <f>G173</f>
        <v>0</v>
      </c>
      <c r="I173" s="165">
        <v>0</v>
      </c>
      <c r="J173" s="166">
        <f t="shared" si="27"/>
        <v>0</v>
      </c>
    </row>
    <row r="174" spans="1:10" s="11" customFormat="1" ht="47.25">
      <c r="A174" s="182"/>
      <c r="B174" s="191"/>
      <c r="C174" s="176" t="s">
        <v>341</v>
      </c>
      <c r="D174" s="176"/>
      <c r="E174" s="174" t="s">
        <v>342</v>
      </c>
      <c r="F174" s="184">
        <f>F175+F180</f>
        <v>422.5</v>
      </c>
      <c r="G174" s="184">
        <f>G175+G180</f>
        <v>0</v>
      </c>
      <c r="H174" s="184">
        <f>H175+H180</f>
        <v>0</v>
      </c>
      <c r="I174" s="165">
        <v>0</v>
      </c>
      <c r="J174" s="166">
        <f t="shared" si="27"/>
        <v>0</v>
      </c>
    </row>
    <row r="175" spans="1:10" s="11" customFormat="1" ht="63">
      <c r="A175" s="182"/>
      <c r="B175" s="191"/>
      <c r="C175" s="176" t="s">
        <v>343</v>
      </c>
      <c r="D175" s="176"/>
      <c r="E175" s="174" t="s">
        <v>344</v>
      </c>
      <c r="F175" s="184">
        <f>F176+F178</f>
        <v>356.2</v>
      </c>
      <c r="G175" s="184">
        <f>G176+G178</f>
        <v>0</v>
      </c>
      <c r="H175" s="184">
        <f>H176+H178</f>
        <v>0</v>
      </c>
      <c r="I175" s="165">
        <v>0</v>
      </c>
      <c r="J175" s="166">
        <f t="shared" si="27"/>
        <v>0</v>
      </c>
    </row>
    <row r="176" spans="1:10" s="11" customFormat="1" ht="31.5" customHeight="1">
      <c r="A176" s="182"/>
      <c r="B176" s="191"/>
      <c r="C176" s="176" t="s">
        <v>345</v>
      </c>
      <c r="D176" s="176"/>
      <c r="E176" s="174" t="s">
        <v>346</v>
      </c>
      <c r="F176" s="184">
        <f>F177</f>
        <v>332</v>
      </c>
      <c r="G176" s="184">
        <f>G177</f>
        <v>0</v>
      </c>
      <c r="H176" s="184">
        <f>H177</f>
        <v>0</v>
      </c>
      <c r="I176" s="165">
        <v>0</v>
      </c>
      <c r="J176" s="166">
        <f t="shared" si="27"/>
        <v>0</v>
      </c>
    </row>
    <row r="177" spans="1:10" s="11" customFormat="1" ht="31.5">
      <c r="A177" s="182"/>
      <c r="B177" s="191"/>
      <c r="C177" s="176"/>
      <c r="D177" s="176">
        <v>200</v>
      </c>
      <c r="E177" s="174" t="s">
        <v>225</v>
      </c>
      <c r="F177" s="184">
        <v>332</v>
      </c>
      <c r="G177" s="122">
        <v>0</v>
      </c>
      <c r="H177" s="122">
        <f>G177</f>
        <v>0</v>
      </c>
      <c r="I177" s="165">
        <v>0</v>
      </c>
      <c r="J177" s="166">
        <f t="shared" si="27"/>
        <v>0</v>
      </c>
    </row>
    <row r="178" spans="1:10" s="11" customFormat="1" ht="63">
      <c r="A178" s="182"/>
      <c r="B178" s="191"/>
      <c r="C178" s="176" t="s">
        <v>347</v>
      </c>
      <c r="D178" s="176"/>
      <c r="E178" s="174" t="s">
        <v>348</v>
      </c>
      <c r="F178" s="184">
        <f>F179</f>
        <v>24.2</v>
      </c>
      <c r="G178" s="184">
        <f>G179</f>
        <v>0</v>
      </c>
      <c r="H178" s="184">
        <f>H179</f>
        <v>0</v>
      </c>
      <c r="I178" s="165">
        <v>0</v>
      </c>
      <c r="J178" s="166">
        <f t="shared" si="27"/>
        <v>0</v>
      </c>
    </row>
    <row r="179" spans="1:10" s="11" customFormat="1" ht="31.5" customHeight="1">
      <c r="A179" s="182"/>
      <c r="B179" s="191"/>
      <c r="C179" s="176"/>
      <c r="D179" s="176">
        <v>200</v>
      </c>
      <c r="E179" s="174" t="s">
        <v>225</v>
      </c>
      <c r="F179" s="184">
        <v>24.2</v>
      </c>
      <c r="G179" s="122">
        <v>0</v>
      </c>
      <c r="H179" s="122">
        <f>G179</f>
        <v>0</v>
      </c>
      <c r="I179" s="165">
        <v>0</v>
      </c>
      <c r="J179" s="166">
        <f t="shared" si="27"/>
        <v>0</v>
      </c>
    </row>
    <row r="180" spans="1:10" s="11" customFormat="1" ht="47.25">
      <c r="A180" s="182"/>
      <c r="B180" s="191"/>
      <c r="C180" s="176" t="s">
        <v>349</v>
      </c>
      <c r="D180" s="176"/>
      <c r="E180" s="174" t="s">
        <v>350</v>
      </c>
      <c r="F180" s="184">
        <f aca="true" t="shared" si="33" ref="F180:H181">F181</f>
        <v>66.3</v>
      </c>
      <c r="G180" s="184">
        <f t="shared" si="33"/>
        <v>0</v>
      </c>
      <c r="H180" s="184">
        <f t="shared" si="33"/>
        <v>0</v>
      </c>
      <c r="I180" s="165">
        <v>0</v>
      </c>
      <c r="J180" s="166">
        <f t="shared" si="27"/>
        <v>0</v>
      </c>
    </row>
    <row r="181" spans="1:10" s="11" customFormat="1" ht="63">
      <c r="A181" s="182"/>
      <c r="B181" s="191"/>
      <c r="C181" s="176" t="s">
        <v>351</v>
      </c>
      <c r="D181" s="176"/>
      <c r="E181" s="174" t="s">
        <v>352</v>
      </c>
      <c r="F181" s="184">
        <f t="shared" si="33"/>
        <v>66.3</v>
      </c>
      <c r="G181" s="184">
        <f t="shared" si="33"/>
        <v>0</v>
      </c>
      <c r="H181" s="184">
        <f t="shared" si="33"/>
        <v>0</v>
      </c>
      <c r="I181" s="165">
        <v>0</v>
      </c>
      <c r="J181" s="166">
        <f t="shared" si="27"/>
        <v>0</v>
      </c>
    </row>
    <row r="182" spans="1:10" s="11" customFormat="1" ht="31.5">
      <c r="A182" s="182"/>
      <c r="B182" s="191"/>
      <c r="C182" s="176"/>
      <c r="D182" s="176">
        <v>200</v>
      </c>
      <c r="E182" s="174" t="s">
        <v>225</v>
      </c>
      <c r="F182" s="184">
        <v>66.3</v>
      </c>
      <c r="G182" s="184">
        <v>0</v>
      </c>
      <c r="H182" s="184">
        <v>0</v>
      </c>
      <c r="I182" s="165">
        <v>0</v>
      </c>
      <c r="J182" s="166">
        <f t="shared" si="27"/>
        <v>0</v>
      </c>
    </row>
    <row r="183" spans="1:10" s="11" customFormat="1" ht="15.75">
      <c r="A183" s="182"/>
      <c r="B183" s="206" t="s">
        <v>26</v>
      </c>
      <c r="C183" s="195"/>
      <c r="D183" s="195"/>
      <c r="E183" s="196" t="s">
        <v>353</v>
      </c>
      <c r="F183" s="184">
        <f aca="true" t="shared" si="34" ref="F183:H184">F184</f>
        <v>16152.9</v>
      </c>
      <c r="G183" s="184">
        <f t="shared" si="34"/>
        <v>7010.4</v>
      </c>
      <c r="H183" s="184">
        <f t="shared" si="34"/>
        <v>7010.4</v>
      </c>
      <c r="I183" s="165">
        <f t="shared" si="28"/>
        <v>100</v>
      </c>
      <c r="J183" s="166">
        <f t="shared" si="27"/>
        <v>0</v>
      </c>
    </row>
    <row r="184" spans="1:10" s="11" customFormat="1" ht="15.75">
      <c r="A184" s="182"/>
      <c r="B184" s="203" t="s">
        <v>27</v>
      </c>
      <c r="C184" s="176"/>
      <c r="D184" s="176"/>
      <c r="E184" s="174" t="s">
        <v>28</v>
      </c>
      <c r="F184" s="184">
        <f t="shared" si="34"/>
        <v>16152.9</v>
      </c>
      <c r="G184" s="184">
        <f t="shared" si="34"/>
        <v>7010.4</v>
      </c>
      <c r="H184" s="184">
        <f t="shared" si="34"/>
        <v>7010.4</v>
      </c>
      <c r="I184" s="165">
        <f t="shared" si="28"/>
        <v>100</v>
      </c>
      <c r="J184" s="166">
        <f t="shared" si="27"/>
        <v>0</v>
      </c>
    </row>
    <row r="185" spans="1:10" s="11" customFormat="1" ht="31.5">
      <c r="A185" s="182"/>
      <c r="B185" s="191"/>
      <c r="C185" s="176" t="s">
        <v>139</v>
      </c>
      <c r="D185" s="176"/>
      <c r="E185" s="174" t="s">
        <v>354</v>
      </c>
      <c r="F185" s="184">
        <f>F186+F195+F199</f>
        <v>16152.9</v>
      </c>
      <c r="G185" s="184">
        <f>G186+G195+G199</f>
        <v>7010.4</v>
      </c>
      <c r="H185" s="184">
        <f>H186+H195+H199</f>
        <v>7010.4</v>
      </c>
      <c r="I185" s="165">
        <f t="shared" si="28"/>
        <v>100</v>
      </c>
      <c r="J185" s="166">
        <f t="shared" si="27"/>
        <v>0</v>
      </c>
    </row>
    <row r="186" spans="1:10" s="11" customFormat="1" ht="31.5">
      <c r="A186" s="163"/>
      <c r="B186" s="191"/>
      <c r="C186" s="176" t="s">
        <v>140</v>
      </c>
      <c r="D186" s="176"/>
      <c r="E186" s="174" t="s">
        <v>355</v>
      </c>
      <c r="F186" s="184">
        <f>F187+F190</f>
        <v>389.1</v>
      </c>
      <c r="G186" s="184">
        <f>G187+G190</f>
        <v>254.6</v>
      </c>
      <c r="H186" s="184">
        <f>H187+H190</f>
        <v>254.6</v>
      </c>
      <c r="I186" s="165">
        <f t="shared" si="28"/>
        <v>100</v>
      </c>
      <c r="J186" s="166">
        <f t="shared" si="27"/>
        <v>0</v>
      </c>
    </row>
    <row r="187" spans="1:10" s="11" customFormat="1" ht="63">
      <c r="A187" s="182"/>
      <c r="B187" s="191"/>
      <c r="C187" s="176" t="s">
        <v>141</v>
      </c>
      <c r="D187" s="176"/>
      <c r="E187" s="174" t="s">
        <v>356</v>
      </c>
      <c r="F187" s="184">
        <f aca="true" t="shared" si="35" ref="F187:H188">F188</f>
        <v>189.1</v>
      </c>
      <c r="G187" s="184">
        <f t="shared" si="35"/>
        <v>23.4</v>
      </c>
      <c r="H187" s="184">
        <f t="shared" si="35"/>
        <v>23.4</v>
      </c>
      <c r="I187" s="165">
        <f t="shared" si="28"/>
        <v>100</v>
      </c>
      <c r="J187" s="166">
        <f t="shared" si="27"/>
        <v>0</v>
      </c>
    </row>
    <row r="188" spans="1:10" s="11" customFormat="1" ht="15.75">
      <c r="A188" s="182"/>
      <c r="B188" s="191"/>
      <c r="C188" s="176" t="s">
        <v>357</v>
      </c>
      <c r="D188" s="176"/>
      <c r="E188" s="194" t="s">
        <v>358</v>
      </c>
      <c r="F188" s="184">
        <f t="shared" si="35"/>
        <v>189.1</v>
      </c>
      <c r="G188" s="184">
        <f t="shared" si="35"/>
        <v>23.4</v>
      </c>
      <c r="H188" s="184">
        <f t="shared" si="35"/>
        <v>23.4</v>
      </c>
      <c r="I188" s="165">
        <f t="shared" si="28"/>
        <v>100</v>
      </c>
      <c r="J188" s="166">
        <f t="shared" si="27"/>
        <v>0</v>
      </c>
    </row>
    <row r="189" spans="1:10" ht="31.5">
      <c r="A189" s="182"/>
      <c r="B189" s="191"/>
      <c r="C189" s="176"/>
      <c r="D189" s="176">
        <v>200</v>
      </c>
      <c r="E189" s="174" t="s">
        <v>225</v>
      </c>
      <c r="F189" s="184">
        <v>189.1</v>
      </c>
      <c r="G189" s="122">
        <v>23.4</v>
      </c>
      <c r="H189" s="122">
        <f>G189</f>
        <v>23.4</v>
      </c>
      <c r="I189" s="165">
        <f t="shared" si="28"/>
        <v>100</v>
      </c>
      <c r="J189" s="166">
        <f t="shared" si="27"/>
        <v>0</v>
      </c>
    </row>
    <row r="190" spans="1:10" ht="44.25" customHeight="1">
      <c r="A190" s="182"/>
      <c r="B190" s="191"/>
      <c r="C190" s="176" t="s">
        <v>359</v>
      </c>
      <c r="D190" s="176"/>
      <c r="E190" s="174" t="s">
        <v>360</v>
      </c>
      <c r="F190" s="184">
        <f>F191+F193</f>
        <v>200</v>
      </c>
      <c r="G190" s="184">
        <f>G191+G193</f>
        <v>231.2</v>
      </c>
      <c r="H190" s="184">
        <f>H191+H193</f>
        <v>231.2</v>
      </c>
      <c r="I190" s="165">
        <f t="shared" si="28"/>
        <v>100</v>
      </c>
      <c r="J190" s="166">
        <f t="shared" si="27"/>
        <v>0</v>
      </c>
    </row>
    <row r="191" spans="1:10" ht="15.75">
      <c r="A191" s="182"/>
      <c r="B191" s="191"/>
      <c r="C191" s="176" t="s">
        <v>361</v>
      </c>
      <c r="D191" s="176"/>
      <c r="E191" s="174" t="s">
        <v>362</v>
      </c>
      <c r="F191" s="184">
        <f>F192</f>
        <v>100</v>
      </c>
      <c r="G191" s="184">
        <f>G192</f>
        <v>218.2</v>
      </c>
      <c r="H191" s="184">
        <f>H192</f>
        <v>218.2</v>
      </c>
      <c r="I191" s="165">
        <f t="shared" si="28"/>
        <v>100</v>
      </c>
      <c r="J191" s="166">
        <f t="shared" si="27"/>
        <v>0</v>
      </c>
    </row>
    <row r="192" spans="1:10" ht="31.5">
      <c r="A192" s="182"/>
      <c r="B192" s="191"/>
      <c r="C192" s="176"/>
      <c r="D192" s="176">
        <v>200</v>
      </c>
      <c r="E192" s="174" t="s">
        <v>225</v>
      </c>
      <c r="F192" s="184">
        <v>100</v>
      </c>
      <c r="G192" s="122">
        <v>218.2</v>
      </c>
      <c r="H192" s="122">
        <f>G192</f>
        <v>218.2</v>
      </c>
      <c r="I192" s="165">
        <f t="shared" si="28"/>
        <v>100</v>
      </c>
      <c r="J192" s="166">
        <f t="shared" si="27"/>
        <v>0</v>
      </c>
    </row>
    <row r="193" spans="1:10" ht="50.25" customHeight="1">
      <c r="A193" s="182"/>
      <c r="B193" s="191"/>
      <c r="C193" s="176" t="s">
        <v>363</v>
      </c>
      <c r="D193" s="176"/>
      <c r="E193" s="174" t="s">
        <v>364</v>
      </c>
      <c r="F193" s="184">
        <f>F194</f>
        <v>100</v>
      </c>
      <c r="G193" s="184">
        <f>G194</f>
        <v>13</v>
      </c>
      <c r="H193" s="184">
        <f>H194</f>
        <v>13</v>
      </c>
      <c r="I193" s="165">
        <f t="shared" si="28"/>
        <v>100</v>
      </c>
      <c r="J193" s="166">
        <f t="shared" si="27"/>
        <v>0</v>
      </c>
    </row>
    <row r="194" spans="1:10" ht="25.5" customHeight="1">
      <c r="A194" s="182"/>
      <c r="B194" s="191"/>
      <c r="C194" s="176"/>
      <c r="D194" s="176">
        <v>200</v>
      </c>
      <c r="E194" s="174" t="s">
        <v>225</v>
      </c>
      <c r="F194" s="184">
        <v>100</v>
      </c>
      <c r="G194" s="122">
        <v>13</v>
      </c>
      <c r="H194" s="122">
        <f>G194</f>
        <v>13</v>
      </c>
      <c r="I194" s="165">
        <f t="shared" si="28"/>
        <v>100</v>
      </c>
      <c r="J194" s="166">
        <f t="shared" si="27"/>
        <v>0</v>
      </c>
    </row>
    <row r="195" spans="1:10" ht="31.5">
      <c r="A195" s="182"/>
      <c r="B195" s="191"/>
      <c r="C195" s="176" t="s">
        <v>143</v>
      </c>
      <c r="D195" s="176"/>
      <c r="E195" s="174" t="s">
        <v>365</v>
      </c>
      <c r="F195" s="184">
        <f>F196</f>
        <v>289.1</v>
      </c>
      <c r="G195" s="184">
        <f aca="true" t="shared" si="36" ref="G195:H197">G196</f>
        <v>131.4</v>
      </c>
      <c r="H195" s="184">
        <f t="shared" si="36"/>
        <v>131.4</v>
      </c>
      <c r="I195" s="165">
        <f t="shared" si="28"/>
        <v>100</v>
      </c>
      <c r="J195" s="166">
        <f t="shared" si="27"/>
        <v>0</v>
      </c>
    </row>
    <row r="196" spans="1:10" ht="47.25">
      <c r="A196" s="182"/>
      <c r="B196" s="191"/>
      <c r="C196" s="176" t="s">
        <v>144</v>
      </c>
      <c r="D196" s="176"/>
      <c r="E196" s="174" t="s">
        <v>366</v>
      </c>
      <c r="F196" s="184">
        <f>F197</f>
        <v>289.1</v>
      </c>
      <c r="G196" s="184">
        <f t="shared" si="36"/>
        <v>131.4</v>
      </c>
      <c r="H196" s="184">
        <f t="shared" si="36"/>
        <v>131.4</v>
      </c>
      <c r="I196" s="165">
        <f t="shared" si="28"/>
        <v>100</v>
      </c>
      <c r="J196" s="166">
        <f t="shared" si="27"/>
        <v>0</v>
      </c>
    </row>
    <row r="197" spans="1:10" ht="31.5">
      <c r="A197" s="182"/>
      <c r="B197" s="191"/>
      <c r="C197" s="176" t="s">
        <v>367</v>
      </c>
      <c r="D197" s="176"/>
      <c r="E197" s="174" t="s">
        <v>368</v>
      </c>
      <c r="F197" s="184">
        <f>F198</f>
        <v>289.1</v>
      </c>
      <c r="G197" s="184">
        <f t="shared" si="36"/>
        <v>131.4</v>
      </c>
      <c r="H197" s="184">
        <f t="shared" si="36"/>
        <v>131.4</v>
      </c>
      <c r="I197" s="165">
        <f t="shared" si="28"/>
        <v>100</v>
      </c>
      <c r="J197" s="166">
        <f t="shared" si="27"/>
        <v>0</v>
      </c>
    </row>
    <row r="198" spans="1:10" ht="45.75" customHeight="1">
      <c r="A198" s="182"/>
      <c r="B198" s="191"/>
      <c r="C198" s="176"/>
      <c r="D198" s="176">
        <v>200</v>
      </c>
      <c r="E198" s="174" t="s">
        <v>225</v>
      </c>
      <c r="F198" s="184">
        <v>289.1</v>
      </c>
      <c r="G198" s="122">
        <v>131.4</v>
      </c>
      <c r="H198" s="122">
        <f>G198</f>
        <v>131.4</v>
      </c>
      <c r="I198" s="165">
        <f t="shared" si="28"/>
        <v>100</v>
      </c>
      <c r="J198" s="166">
        <f t="shared" si="27"/>
        <v>0</v>
      </c>
    </row>
    <row r="199" spans="1:10" ht="31.5">
      <c r="A199" s="182"/>
      <c r="B199" s="191"/>
      <c r="C199" s="176" t="s">
        <v>145</v>
      </c>
      <c r="D199" s="176"/>
      <c r="E199" s="174" t="s">
        <v>369</v>
      </c>
      <c r="F199" s="184">
        <f>F200+F205</f>
        <v>15474.699999999999</v>
      </c>
      <c r="G199" s="184">
        <f>G200+G205</f>
        <v>6624.4</v>
      </c>
      <c r="H199" s="184">
        <f>H200+H205</f>
        <v>6624.4</v>
      </c>
      <c r="I199" s="165">
        <f t="shared" si="28"/>
        <v>100</v>
      </c>
      <c r="J199" s="166">
        <f t="shared" si="27"/>
        <v>0</v>
      </c>
    </row>
    <row r="200" spans="1:10" ht="47.25">
      <c r="A200" s="182"/>
      <c r="B200" s="191"/>
      <c r="C200" s="192" t="s">
        <v>146</v>
      </c>
      <c r="D200" s="192"/>
      <c r="E200" s="194" t="s">
        <v>370</v>
      </c>
      <c r="F200" s="184">
        <f>F201</f>
        <v>10684.8</v>
      </c>
      <c r="G200" s="184">
        <f>G201</f>
        <v>4854.5</v>
      </c>
      <c r="H200" s="184">
        <f>H201</f>
        <v>4854.5</v>
      </c>
      <c r="I200" s="165">
        <f t="shared" si="28"/>
        <v>100</v>
      </c>
      <c r="J200" s="166">
        <f t="shared" si="27"/>
        <v>0</v>
      </c>
    </row>
    <row r="201" spans="1:10" ht="31.5" customHeight="1">
      <c r="A201" s="182"/>
      <c r="B201" s="191"/>
      <c r="C201" s="192" t="s">
        <v>371</v>
      </c>
      <c r="D201" s="192"/>
      <c r="E201" s="194" t="s">
        <v>372</v>
      </c>
      <c r="F201" s="184">
        <f>F202+F203+F204</f>
        <v>10684.8</v>
      </c>
      <c r="G201" s="184">
        <f>G202+G203+G204</f>
        <v>4854.5</v>
      </c>
      <c r="H201" s="184">
        <f>H202+H203+H204</f>
        <v>4854.5</v>
      </c>
      <c r="I201" s="165">
        <f t="shared" si="28"/>
        <v>100</v>
      </c>
      <c r="J201" s="166">
        <f t="shared" si="27"/>
        <v>0</v>
      </c>
    </row>
    <row r="202" spans="1:10" ht="21" customHeight="1">
      <c r="A202" s="177"/>
      <c r="B202" s="191"/>
      <c r="C202" s="192"/>
      <c r="D202" s="176">
        <v>100</v>
      </c>
      <c r="E202" s="174" t="s">
        <v>85</v>
      </c>
      <c r="F202" s="184">
        <v>6909.1</v>
      </c>
      <c r="G202" s="120">
        <v>3211.4</v>
      </c>
      <c r="H202" s="122">
        <f aca="true" t="shared" si="37" ref="H202:H209">G202</f>
        <v>3211.4</v>
      </c>
      <c r="I202" s="165">
        <f t="shared" si="28"/>
        <v>100</v>
      </c>
      <c r="J202" s="166">
        <f t="shared" si="27"/>
        <v>0</v>
      </c>
    </row>
    <row r="203" spans="1:10" ht="31.5">
      <c r="A203" s="178"/>
      <c r="B203" s="191"/>
      <c r="C203" s="192"/>
      <c r="D203" s="176">
        <v>200</v>
      </c>
      <c r="E203" s="174" t="s">
        <v>225</v>
      </c>
      <c r="F203" s="184">
        <v>3276.4</v>
      </c>
      <c r="G203" s="122">
        <v>1446.2</v>
      </c>
      <c r="H203" s="122">
        <f t="shared" si="37"/>
        <v>1446.2</v>
      </c>
      <c r="I203" s="165">
        <f aca="true" t="shared" si="38" ref="I203:I276">H203/G203*100</f>
        <v>100</v>
      </c>
      <c r="J203" s="166">
        <f aca="true" t="shared" si="39" ref="J203:J276">G203-H203</f>
        <v>0</v>
      </c>
    </row>
    <row r="204" spans="1:10" ht="15.75">
      <c r="A204" s="178"/>
      <c r="B204" s="191"/>
      <c r="C204" s="176"/>
      <c r="D204" s="176">
        <v>800</v>
      </c>
      <c r="E204" s="174" t="s">
        <v>13</v>
      </c>
      <c r="F204" s="184">
        <v>499.3</v>
      </c>
      <c r="G204" s="122">
        <v>196.9</v>
      </c>
      <c r="H204" s="122">
        <f t="shared" si="37"/>
        <v>196.9</v>
      </c>
      <c r="I204" s="165">
        <f t="shared" si="38"/>
        <v>100</v>
      </c>
      <c r="J204" s="166">
        <f t="shared" si="39"/>
        <v>0</v>
      </c>
    </row>
    <row r="205" spans="1:10" ht="30" customHeight="1">
      <c r="A205" s="178"/>
      <c r="B205" s="191"/>
      <c r="C205" s="176" t="s">
        <v>373</v>
      </c>
      <c r="D205" s="176"/>
      <c r="E205" s="174" t="s">
        <v>374</v>
      </c>
      <c r="F205" s="184">
        <f>F206</f>
        <v>4789.9</v>
      </c>
      <c r="G205" s="184">
        <f>G206</f>
        <v>1769.8999999999999</v>
      </c>
      <c r="H205" s="122">
        <f t="shared" si="37"/>
        <v>1769.8999999999999</v>
      </c>
      <c r="I205" s="165">
        <f t="shared" si="38"/>
        <v>100</v>
      </c>
      <c r="J205" s="166">
        <f t="shared" si="39"/>
        <v>0</v>
      </c>
    </row>
    <row r="206" spans="1:10" ht="31.5">
      <c r="A206" s="178"/>
      <c r="B206" s="191"/>
      <c r="C206" s="192" t="s">
        <v>375</v>
      </c>
      <c r="D206" s="192"/>
      <c r="E206" s="194" t="s">
        <v>372</v>
      </c>
      <c r="F206" s="184">
        <f>F207+F208+F209</f>
        <v>4789.9</v>
      </c>
      <c r="G206" s="184">
        <f>G207+G208+G209</f>
        <v>1769.8999999999999</v>
      </c>
      <c r="H206" s="122">
        <f t="shared" si="37"/>
        <v>1769.8999999999999</v>
      </c>
      <c r="I206" s="165">
        <f t="shared" si="38"/>
        <v>100</v>
      </c>
      <c r="J206" s="166">
        <f t="shared" si="39"/>
        <v>0</v>
      </c>
    </row>
    <row r="207" spans="1:10" ht="94.5">
      <c r="A207" s="178"/>
      <c r="B207" s="191"/>
      <c r="C207" s="131"/>
      <c r="D207" s="176">
        <v>100</v>
      </c>
      <c r="E207" s="174" t="s">
        <v>85</v>
      </c>
      <c r="F207" s="184">
        <v>3337.7</v>
      </c>
      <c r="G207" s="122">
        <v>1263.5</v>
      </c>
      <c r="H207" s="122">
        <f t="shared" si="37"/>
        <v>1263.5</v>
      </c>
      <c r="I207" s="165">
        <f t="shared" si="38"/>
        <v>100</v>
      </c>
      <c r="J207" s="166">
        <f t="shared" si="39"/>
        <v>0</v>
      </c>
    </row>
    <row r="208" spans="1:10" ht="31.5" customHeight="1">
      <c r="A208" s="178"/>
      <c r="B208" s="191"/>
      <c r="C208" s="131"/>
      <c r="D208" s="176">
        <v>200</v>
      </c>
      <c r="E208" s="174" t="s">
        <v>225</v>
      </c>
      <c r="F208" s="184">
        <v>1399</v>
      </c>
      <c r="G208" s="122">
        <v>425.6</v>
      </c>
      <c r="H208" s="122">
        <f t="shared" si="37"/>
        <v>425.6</v>
      </c>
      <c r="I208" s="165">
        <f t="shared" si="38"/>
        <v>100</v>
      </c>
      <c r="J208" s="166">
        <f t="shared" si="39"/>
        <v>0</v>
      </c>
    </row>
    <row r="209" spans="1:10" ht="15.75">
      <c r="A209" s="177"/>
      <c r="B209" s="191"/>
      <c r="C209" s="131"/>
      <c r="D209" s="176">
        <v>800</v>
      </c>
      <c r="E209" s="174" t="s">
        <v>13</v>
      </c>
      <c r="F209" s="184">
        <v>53.2</v>
      </c>
      <c r="G209" s="184">
        <v>80.8</v>
      </c>
      <c r="H209" s="122">
        <f t="shared" si="37"/>
        <v>80.8</v>
      </c>
      <c r="I209" s="165">
        <f t="shared" si="38"/>
        <v>100</v>
      </c>
      <c r="J209" s="166">
        <f t="shared" si="39"/>
        <v>0</v>
      </c>
    </row>
    <row r="210" spans="1:10" ht="15.75">
      <c r="A210" s="177"/>
      <c r="B210" s="195">
        <v>1000</v>
      </c>
      <c r="C210" s="176"/>
      <c r="D210" s="195"/>
      <c r="E210" s="196" t="s">
        <v>376</v>
      </c>
      <c r="F210" s="184">
        <f>F211+F216</f>
        <v>842.1999999999999</v>
      </c>
      <c r="G210" s="184">
        <f>G211+G216</f>
        <v>323.6</v>
      </c>
      <c r="H210" s="122">
        <f aca="true" t="shared" si="40" ref="H210:H252">G210</f>
        <v>323.6</v>
      </c>
      <c r="I210" s="165">
        <f t="shared" si="38"/>
        <v>100</v>
      </c>
      <c r="J210" s="166">
        <f t="shared" si="39"/>
        <v>0</v>
      </c>
    </row>
    <row r="211" spans="1:10" ht="15.75">
      <c r="A211" s="177"/>
      <c r="B211" s="176">
        <v>1001</v>
      </c>
      <c r="C211" s="176"/>
      <c r="D211" s="176"/>
      <c r="E211" s="174" t="s">
        <v>29</v>
      </c>
      <c r="F211" s="184">
        <f aca="true" t="shared" si="41" ref="F211:G214">F212</f>
        <v>315.4</v>
      </c>
      <c r="G211" s="184">
        <f t="shared" si="41"/>
        <v>125.6</v>
      </c>
      <c r="H211" s="122">
        <f t="shared" si="40"/>
        <v>125.6</v>
      </c>
      <c r="I211" s="165">
        <f t="shared" si="38"/>
        <v>100</v>
      </c>
      <c r="J211" s="166">
        <f t="shared" si="39"/>
        <v>0</v>
      </c>
    </row>
    <row r="212" spans="1:10" ht="47.25">
      <c r="A212" s="177"/>
      <c r="B212" s="191"/>
      <c r="C212" s="176" t="s">
        <v>134</v>
      </c>
      <c r="D212" s="195"/>
      <c r="E212" s="174" t="s">
        <v>377</v>
      </c>
      <c r="F212" s="184">
        <f t="shared" si="41"/>
        <v>315.4</v>
      </c>
      <c r="G212" s="184">
        <f t="shared" si="41"/>
        <v>125.6</v>
      </c>
      <c r="H212" s="122">
        <f t="shared" si="40"/>
        <v>125.6</v>
      </c>
      <c r="I212" s="165">
        <f t="shared" si="38"/>
        <v>100</v>
      </c>
      <c r="J212" s="166">
        <f t="shared" si="39"/>
        <v>0</v>
      </c>
    </row>
    <row r="213" spans="1:10" ht="47.25">
      <c r="A213" s="177"/>
      <c r="B213" s="191"/>
      <c r="C213" s="192" t="s">
        <v>378</v>
      </c>
      <c r="D213" s="195"/>
      <c r="E213" s="174" t="s">
        <v>379</v>
      </c>
      <c r="F213" s="184">
        <f t="shared" si="41"/>
        <v>315.4</v>
      </c>
      <c r="G213" s="184">
        <f t="shared" si="41"/>
        <v>125.6</v>
      </c>
      <c r="H213" s="122">
        <f t="shared" si="40"/>
        <v>125.6</v>
      </c>
      <c r="I213" s="165">
        <f t="shared" si="38"/>
        <v>100</v>
      </c>
      <c r="J213" s="166">
        <f t="shared" si="39"/>
        <v>0</v>
      </c>
    </row>
    <row r="214" spans="1:10" ht="63">
      <c r="A214" s="177"/>
      <c r="B214" s="191"/>
      <c r="C214" s="176" t="s">
        <v>380</v>
      </c>
      <c r="D214" s="176"/>
      <c r="E214" s="174" t="s">
        <v>381</v>
      </c>
      <c r="F214" s="184">
        <f t="shared" si="41"/>
        <v>315.4</v>
      </c>
      <c r="G214" s="184">
        <f t="shared" si="41"/>
        <v>125.6</v>
      </c>
      <c r="H214" s="122">
        <f t="shared" si="40"/>
        <v>125.6</v>
      </c>
      <c r="I214" s="165">
        <f t="shared" si="38"/>
        <v>100</v>
      </c>
      <c r="J214" s="166">
        <f t="shared" si="39"/>
        <v>0</v>
      </c>
    </row>
    <row r="215" spans="1:10" ht="31.5" customHeight="1">
      <c r="A215" s="177"/>
      <c r="B215" s="191"/>
      <c r="C215" s="176"/>
      <c r="D215" s="176">
        <v>300</v>
      </c>
      <c r="E215" s="174" t="s">
        <v>15</v>
      </c>
      <c r="F215" s="184">
        <v>315.4</v>
      </c>
      <c r="G215" s="122">
        <v>125.6</v>
      </c>
      <c r="H215" s="122">
        <f t="shared" si="40"/>
        <v>125.6</v>
      </c>
      <c r="I215" s="165">
        <f t="shared" si="38"/>
        <v>100</v>
      </c>
      <c r="J215" s="166">
        <f t="shared" si="39"/>
        <v>0</v>
      </c>
    </row>
    <row r="216" spans="1:10" ht="15.75">
      <c r="A216" s="177"/>
      <c r="B216" s="176">
        <v>1003</v>
      </c>
      <c r="C216" s="195"/>
      <c r="D216" s="176"/>
      <c r="E216" s="174" t="s">
        <v>16</v>
      </c>
      <c r="F216" s="184">
        <f>F217+F222</f>
        <v>526.8</v>
      </c>
      <c r="G216" s="184">
        <f>G217+G222</f>
        <v>198</v>
      </c>
      <c r="H216" s="122">
        <f t="shared" si="40"/>
        <v>198</v>
      </c>
      <c r="I216" s="165">
        <f t="shared" si="38"/>
        <v>100</v>
      </c>
      <c r="J216" s="166">
        <f t="shared" si="39"/>
        <v>0</v>
      </c>
    </row>
    <row r="217" spans="1:10" ht="47.25">
      <c r="A217" s="177"/>
      <c r="B217" s="176"/>
      <c r="C217" s="176" t="s">
        <v>134</v>
      </c>
      <c r="D217" s="195"/>
      <c r="E217" s="174" t="s">
        <v>377</v>
      </c>
      <c r="F217" s="184">
        <f>F218</f>
        <v>326.8</v>
      </c>
      <c r="G217" s="184">
        <f>G218</f>
        <v>198</v>
      </c>
      <c r="H217" s="184">
        <f>H218</f>
        <v>198</v>
      </c>
      <c r="I217" s="165">
        <f t="shared" si="38"/>
        <v>100</v>
      </c>
      <c r="J217" s="166">
        <f t="shared" si="39"/>
        <v>0</v>
      </c>
    </row>
    <row r="218" spans="1:10" ht="78.75">
      <c r="A218" s="177"/>
      <c r="B218" s="176"/>
      <c r="C218" s="176" t="s">
        <v>382</v>
      </c>
      <c r="D218" s="195"/>
      <c r="E218" s="174" t="s">
        <v>383</v>
      </c>
      <c r="F218" s="184">
        <f>F219</f>
        <v>326.8</v>
      </c>
      <c r="G218" s="184">
        <f>G219</f>
        <v>198</v>
      </c>
      <c r="H218" s="122">
        <f t="shared" si="40"/>
        <v>198</v>
      </c>
      <c r="I218" s="165">
        <f t="shared" si="38"/>
        <v>100</v>
      </c>
      <c r="J218" s="166">
        <f t="shared" si="39"/>
        <v>0</v>
      </c>
    </row>
    <row r="219" spans="1:10" ht="110.25">
      <c r="A219" s="177"/>
      <c r="B219" s="191"/>
      <c r="C219" s="192" t="s">
        <v>384</v>
      </c>
      <c r="D219" s="195"/>
      <c r="E219" s="174" t="s">
        <v>385</v>
      </c>
      <c r="F219" s="184">
        <f>F220+F221</f>
        <v>326.8</v>
      </c>
      <c r="G219" s="184">
        <f>G220+G221</f>
        <v>198</v>
      </c>
      <c r="H219" s="122">
        <f t="shared" si="40"/>
        <v>198</v>
      </c>
      <c r="I219" s="165">
        <f t="shared" si="38"/>
        <v>100</v>
      </c>
      <c r="J219" s="166">
        <f t="shared" si="39"/>
        <v>0</v>
      </c>
    </row>
    <row r="220" spans="1:10" ht="15.75" customHeight="1">
      <c r="A220" s="177"/>
      <c r="B220" s="191"/>
      <c r="C220" s="192"/>
      <c r="D220" s="176">
        <v>100</v>
      </c>
      <c r="E220" s="174" t="s">
        <v>85</v>
      </c>
      <c r="F220" s="184">
        <v>305.1</v>
      </c>
      <c r="G220" s="122">
        <v>190.3</v>
      </c>
      <c r="H220" s="122">
        <f t="shared" si="40"/>
        <v>190.3</v>
      </c>
      <c r="I220" s="165">
        <f t="shared" si="38"/>
        <v>100</v>
      </c>
      <c r="J220" s="166">
        <f t="shared" si="39"/>
        <v>0</v>
      </c>
    </row>
    <row r="221" spans="1:10" ht="31.5">
      <c r="A221" s="177"/>
      <c r="B221" s="191"/>
      <c r="C221" s="176"/>
      <c r="D221" s="176">
        <v>300</v>
      </c>
      <c r="E221" s="174" t="s">
        <v>15</v>
      </c>
      <c r="F221" s="184">
        <v>21.7</v>
      </c>
      <c r="G221" s="122">
        <v>7.7</v>
      </c>
      <c r="H221" s="122">
        <f t="shared" si="40"/>
        <v>7.7</v>
      </c>
      <c r="I221" s="165">
        <f t="shared" si="38"/>
        <v>100</v>
      </c>
      <c r="J221" s="166">
        <f t="shared" si="39"/>
        <v>0</v>
      </c>
    </row>
    <row r="222" spans="1:10" ht="31.5">
      <c r="A222" s="177"/>
      <c r="B222" s="191"/>
      <c r="C222" s="176" t="s">
        <v>118</v>
      </c>
      <c r="D222" s="176"/>
      <c r="E222" s="174" t="s">
        <v>294</v>
      </c>
      <c r="F222" s="184">
        <f aca="true" t="shared" si="42" ref="F222:G225">F223</f>
        <v>200</v>
      </c>
      <c r="G222" s="184">
        <f t="shared" si="42"/>
        <v>0</v>
      </c>
      <c r="H222" s="122">
        <f t="shared" si="40"/>
        <v>0</v>
      </c>
      <c r="I222" s="165">
        <v>0</v>
      </c>
      <c r="J222" s="166">
        <f t="shared" si="39"/>
        <v>0</v>
      </c>
    </row>
    <row r="223" spans="1:10" ht="31.5">
      <c r="A223" s="177"/>
      <c r="B223" s="191"/>
      <c r="C223" s="176" t="s">
        <v>388</v>
      </c>
      <c r="D223" s="176"/>
      <c r="E223" s="174" t="s">
        <v>389</v>
      </c>
      <c r="F223" s="184">
        <f t="shared" si="42"/>
        <v>200</v>
      </c>
      <c r="G223" s="184">
        <f t="shared" si="42"/>
        <v>0</v>
      </c>
      <c r="H223" s="122">
        <f t="shared" si="40"/>
        <v>0</v>
      </c>
      <c r="I223" s="165">
        <v>0</v>
      </c>
      <c r="J223" s="166">
        <f t="shared" si="39"/>
        <v>0</v>
      </c>
    </row>
    <row r="224" spans="1:10" ht="31.5">
      <c r="A224" s="177"/>
      <c r="B224" s="191"/>
      <c r="C224" s="176" t="s">
        <v>390</v>
      </c>
      <c r="D224" s="176"/>
      <c r="E224" s="174" t="s">
        <v>391</v>
      </c>
      <c r="F224" s="184">
        <f t="shared" si="42"/>
        <v>200</v>
      </c>
      <c r="G224" s="184">
        <f t="shared" si="42"/>
        <v>0</v>
      </c>
      <c r="H224" s="122">
        <f t="shared" si="40"/>
        <v>0</v>
      </c>
      <c r="I224" s="165">
        <v>0</v>
      </c>
      <c r="J224" s="166">
        <f t="shared" si="39"/>
        <v>0</v>
      </c>
    </row>
    <row r="225" spans="1:10" ht="15.75">
      <c r="A225" s="177"/>
      <c r="B225" s="191"/>
      <c r="C225" s="176" t="s">
        <v>392</v>
      </c>
      <c r="D225" s="176"/>
      <c r="E225" s="174" t="s">
        <v>393</v>
      </c>
      <c r="F225" s="184">
        <f t="shared" si="42"/>
        <v>200</v>
      </c>
      <c r="G225" s="184">
        <f t="shared" si="42"/>
        <v>0</v>
      </c>
      <c r="H225" s="122">
        <f t="shared" si="40"/>
        <v>0</v>
      </c>
      <c r="I225" s="165">
        <v>0</v>
      </c>
      <c r="J225" s="166">
        <f t="shared" si="39"/>
        <v>0</v>
      </c>
    </row>
    <row r="226" spans="1:10" ht="15.75">
      <c r="A226" s="177"/>
      <c r="B226" s="191"/>
      <c r="C226" s="176"/>
      <c r="D226" s="176">
        <v>500</v>
      </c>
      <c r="E226" s="174" t="s">
        <v>180</v>
      </c>
      <c r="F226" s="184">
        <v>200</v>
      </c>
      <c r="G226" s="120">
        <v>0</v>
      </c>
      <c r="H226" s="122">
        <f t="shared" si="40"/>
        <v>0</v>
      </c>
      <c r="I226" s="165">
        <v>0</v>
      </c>
      <c r="J226" s="166">
        <f t="shared" si="39"/>
        <v>0</v>
      </c>
    </row>
    <row r="227" spans="1:10" ht="15.75">
      <c r="A227" s="178"/>
      <c r="B227" s="195">
        <v>1100</v>
      </c>
      <c r="C227" s="176"/>
      <c r="D227" s="195"/>
      <c r="E227" s="196" t="s">
        <v>394</v>
      </c>
      <c r="F227" s="184">
        <f aca="true" t="shared" si="43" ref="F227:H228">F228</f>
        <v>14613.3</v>
      </c>
      <c r="G227" s="184">
        <f t="shared" si="43"/>
        <v>6239.200000000001</v>
      </c>
      <c r="H227" s="184">
        <f t="shared" si="43"/>
        <v>6239.200000000001</v>
      </c>
      <c r="I227" s="165">
        <f t="shared" si="38"/>
        <v>100</v>
      </c>
      <c r="J227" s="166">
        <f t="shared" si="39"/>
        <v>0</v>
      </c>
    </row>
    <row r="228" spans="1:10" ht="15.75">
      <c r="A228" s="177"/>
      <c r="B228" s="176">
        <v>1102</v>
      </c>
      <c r="C228" s="176"/>
      <c r="D228" s="176"/>
      <c r="E228" s="174" t="s">
        <v>395</v>
      </c>
      <c r="F228" s="184">
        <f t="shared" si="43"/>
        <v>14613.3</v>
      </c>
      <c r="G228" s="184">
        <f t="shared" si="43"/>
        <v>6239.200000000001</v>
      </c>
      <c r="H228" s="184">
        <f t="shared" si="43"/>
        <v>6239.200000000001</v>
      </c>
      <c r="I228" s="165">
        <f t="shared" si="38"/>
        <v>100</v>
      </c>
      <c r="J228" s="166">
        <f t="shared" si="39"/>
        <v>0</v>
      </c>
    </row>
    <row r="229" spans="1:10" ht="31.5">
      <c r="A229" s="177"/>
      <c r="B229" s="176"/>
      <c r="C229" s="176" t="s">
        <v>396</v>
      </c>
      <c r="D229" s="176"/>
      <c r="E229" s="174" t="s">
        <v>397</v>
      </c>
      <c r="F229" s="184">
        <f>F230+F237+F241</f>
        <v>14613.3</v>
      </c>
      <c r="G229" s="184">
        <f>G230+G237+G241</f>
        <v>6239.200000000001</v>
      </c>
      <c r="H229" s="184">
        <f>H230+H237+H241</f>
        <v>6239.200000000001</v>
      </c>
      <c r="I229" s="165">
        <f t="shared" si="38"/>
        <v>100</v>
      </c>
      <c r="J229" s="166">
        <f t="shared" si="39"/>
        <v>0</v>
      </c>
    </row>
    <row r="230" spans="1:10" ht="31.5">
      <c r="A230" s="177"/>
      <c r="B230" s="176"/>
      <c r="C230" s="176" t="s">
        <v>398</v>
      </c>
      <c r="D230" s="176"/>
      <c r="E230" s="174" t="s">
        <v>399</v>
      </c>
      <c r="F230" s="184">
        <f>F231+F234</f>
        <v>114</v>
      </c>
      <c r="G230" s="184">
        <f>G231+G234</f>
        <v>0</v>
      </c>
      <c r="H230" s="184">
        <f>H231+H234</f>
        <v>0</v>
      </c>
      <c r="I230" s="165">
        <v>0</v>
      </c>
      <c r="J230" s="166">
        <f t="shared" si="39"/>
        <v>0</v>
      </c>
    </row>
    <row r="231" spans="1:10" ht="31.5" customHeight="1">
      <c r="A231" s="177"/>
      <c r="B231" s="176"/>
      <c r="C231" s="192" t="s">
        <v>400</v>
      </c>
      <c r="D231" s="176"/>
      <c r="E231" s="200" t="s">
        <v>401</v>
      </c>
      <c r="F231" s="184">
        <f aca="true" t="shared" si="44" ref="F231:H232">F232</f>
        <v>64</v>
      </c>
      <c r="G231" s="184">
        <f t="shared" si="44"/>
        <v>0</v>
      </c>
      <c r="H231" s="184">
        <f t="shared" si="44"/>
        <v>0</v>
      </c>
      <c r="I231" s="165">
        <v>0</v>
      </c>
      <c r="J231" s="166">
        <f t="shared" si="39"/>
        <v>0</v>
      </c>
    </row>
    <row r="232" spans="1:10" ht="15.75">
      <c r="A232" s="177"/>
      <c r="B232" s="176"/>
      <c r="C232" s="192" t="s">
        <v>402</v>
      </c>
      <c r="D232" s="176"/>
      <c r="E232" s="194" t="s">
        <v>403</v>
      </c>
      <c r="F232" s="184">
        <f t="shared" si="44"/>
        <v>64</v>
      </c>
      <c r="G232" s="184">
        <f t="shared" si="44"/>
        <v>0</v>
      </c>
      <c r="H232" s="184">
        <f t="shared" si="44"/>
        <v>0</v>
      </c>
      <c r="I232" s="165">
        <v>0</v>
      </c>
      <c r="J232" s="166">
        <f t="shared" si="39"/>
        <v>0</v>
      </c>
    </row>
    <row r="233" spans="1:10" ht="31.5" customHeight="1">
      <c r="A233" s="177"/>
      <c r="B233" s="176"/>
      <c r="C233" s="194"/>
      <c r="D233" s="176">
        <v>200</v>
      </c>
      <c r="E233" s="174" t="s">
        <v>225</v>
      </c>
      <c r="F233" s="184">
        <v>64</v>
      </c>
      <c r="G233" s="122">
        <v>0</v>
      </c>
      <c r="H233" s="122">
        <f t="shared" si="40"/>
        <v>0</v>
      </c>
      <c r="I233" s="165">
        <v>0</v>
      </c>
      <c r="J233" s="166">
        <f t="shared" si="39"/>
        <v>0</v>
      </c>
    </row>
    <row r="234" spans="1:10" ht="63">
      <c r="A234" s="177"/>
      <c r="B234" s="176"/>
      <c r="C234" s="176" t="s">
        <v>404</v>
      </c>
      <c r="D234" s="176"/>
      <c r="E234" s="174" t="s">
        <v>405</v>
      </c>
      <c r="F234" s="184">
        <f>F235</f>
        <v>50</v>
      </c>
      <c r="G234" s="184">
        <f>G235</f>
        <v>0</v>
      </c>
      <c r="H234" s="122">
        <f t="shared" si="40"/>
        <v>0</v>
      </c>
      <c r="I234" s="165">
        <v>0</v>
      </c>
      <c r="J234" s="166">
        <f t="shared" si="39"/>
        <v>0</v>
      </c>
    </row>
    <row r="235" spans="1:10" ht="15.75">
      <c r="A235" s="177"/>
      <c r="B235" s="176"/>
      <c r="C235" s="176" t="s">
        <v>406</v>
      </c>
      <c r="D235" s="176"/>
      <c r="E235" s="174" t="s">
        <v>362</v>
      </c>
      <c r="F235" s="184">
        <f>F236</f>
        <v>50</v>
      </c>
      <c r="G235" s="184">
        <f>G236</f>
        <v>0</v>
      </c>
      <c r="H235" s="122">
        <f t="shared" si="40"/>
        <v>0</v>
      </c>
      <c r="I235" s="165">
        <v>0</v>
      </c>
      <c r="J235" s="166">
        <f t="shared" si="39"/>
        <v>0</v>
      </c>
    </row>
    <row r="236" spans="1:10" ht="31.5" customHeight="1">
      <c r="A236" s="177"/>
      <c r="B236" s="176"/>
      <c r="C236" s="176"/>
      <c r="D236" s="176">
        <v>200</v>
      </c>
      <c r="E236" s="174" t="s">
        <v>225</v>
      </c>
      <c r="F236" s="184">
        <v>50</v>
      </c>
      <c r="G236" s="122">
        <v>0</v>
      </c>
      <c r="H236" s="122">
        <f t="shared" si="40"/>
        <v>0</v>
      </c>
      <c r="I236" s="165">
        <v>0</v>
      </c>
      <c r="J236" s="166">
        <f t="shared" si="39"/>
        <v>0</v>
      </c>
    </row>
    <row r="237" spans="1:10" ht="31.5">
      <c r="A237" s="177"/>
      <c r="B237" s="176"/>
      <c r="C237" s="176" t="s">
        <v>407</v>
      </c>
      <c r="D237" s="176"/>
      <c r="E237" s="174" t="s">
        <v>408</v>
      </c>
      <c r="F237" s="184">
        <f aca="true" t="shared" si="45" ref="F237:G239">F238</f>
        <v>92.4</v>
      </c>
      <c r="G237" s="184">
        <f t="shared" si="45"/>
        <v>45.9</v>
      </c>
      <c r="H237" s="122">
        <f t="shared" si="40"/>
        <v>45.9</v>
      </c>
      <c r="I237" s="165">
        <f t="shared" si="38"/>
        <v>100</v>
      </c>
      <c r="J237" s="166">
        <f t="shared" si="39"/>
        <v>0</v>
      </c>
    </row>
    <row r="238" spans="1:10" ht="47.25">
      <c r="A238" s="177"/>
      <c r="B238" s="176"/>
      <c r="C238" s="176" t="s">
        <v>409</v>
      </c>
      <c r="D238" s="176"/>
      <c r="E238" s="174" t="s">
        <v>410</v>
      </c>
      <c r="F238" s="184">
        <f t="shared" si="45"/>
        <v>92.4</v>
      </c>
      <c r="G238" s="184">
        <f t="shared" si="45"/>
        <v>45.9</v>
      </c>
      <c r="H238" s="122">
        <f t="shared" si="40"/>
        <v>45.9</v>
      </c>
      <c r="I238" s="165">
        <f t="shared" si="38"/>
        <v>100</v>
      </c>
      <c r="J238" s="166">
        <f t="shared" si="39"/>
        <v>0</v>
      </c>
    </row>
    <row r="239" spans="1:10" ht="31.5">
      <c r="A239" s="177"/>
      <c r="B239" s="176"/>
      <c r="C239" s="176" t="s">
        <v>411</v>
      </c>
      <c r="D239" s="176"/>
      <c r="E239" s="174" t="s">
        <v>412</v>
      </c>
      <c r="F239" s="184">
        <f t="shared" si="45"/>
        <v>92.4</v>
      </c>
      <c r="G239" s="184">
        <f t="shared" si="45"/>
        <v>45.9</v>
      </c>
      <c r="H239" s="122">
        <f t="shared" si="40"/>
        <v>45.9</v>
      </c>
      <c r="I239" s="165">
        <f t="shared" si="38"/>
        <v>100</v>
      </c>
      <c r="J239" s="166">
        <f t="shared" si="39"/>
        <v>0</v>
      </c>
    </row>
    <row r="240" spans="1:10" ht="31.5" customHeight="1">
      <c r="A240" s="177"/>
      <c r="B240" s="176"/>
      <c r="C240" s="176"/>
      <c r="D240" s="176">
        <v>200</v>
      </c>
      <c r="E240" s="174" t="s">
        <v>225</v>
      </c>
      <c r="F240" s="184">
        <v>92.4</v>
      </c>
      <c r="G240" s="122">
        <v>45.9</v>
      </c>
      <c r="H240" s="122">
        <f t="shared" si="40"/>
        <v>45.9</v>
      </c>
      <c r="I240" s="165">
        <f t="shared" si="38"/>
        <v>100</v>
      </c>
      <c r="J240" s="166">
        <f t="shared" si="39"/>
        <v>0</v>
      </c>
    </row>
    <row r="241" spans="1:10" ht="31.5">
      <c r="A241" s="177"/>
      <c r="B241" s="176"/>
      <c r="C241" s="176" t="s">
        <v>413</v>
      </c>
      <c r="D241" s="176"/>
      <c r="E241" s="174" t="s">
        <v>369</v>
      </c>
      <c r="F241" s="184">
        <f>F242</f>
        <v>14406.9</v>
      </c>
      <c r="G241" s="184">
        <f>G242</f>
        <v>6193.300000000001</v>
      </c>
      <c r="H241" s="122">
        <f t="shared" si="40"/>
        <v>6193.300000000001</v>
      </c>
      <c r="I241" s="165">
        <f t="shared" si="38"/>
        <v>100</v>
      </c>
      <c r="J241" s="166">
        <f t="shared" si="39"/>
        <v>0</v>
      </c>
    </row>
    <row r="242" spans="1:10" ht="47.25">
      <c r="A242" s="177"/>
      <c r="B242" s="176"/>
      <c r="C242" s="176" t="s">
        <v>414</v>
      </c>
      <c r="D242" s="176"/>
      <c r="E242" s="193" t="s">
        <v>415</v>
      </c>
      <c r="F242" s="184">
        <f>F243</f>
        <v>14406.9</v>
      </c>
      <c r="G242" s="184">
        <f>G243</f>
        <v>6193.300000000001</v>
      </c>
      <c r="H242" s="122">
        <f t="shared" si="40"/>
        <v>6193.300000000001</v>
      </c>
      <c r="I242" s="165">
        <f t="shared" si="38"/>
        <v>100</v>
      </c>
      <c r="J242" s="166">
        <f t="shared" si="39"/>
        <v>0</v>
      </c>
    </row>
    <row r="243" spans="1:10" ht="31.5">
      <c r="A243" s="177"/>
      <c r="B243" s="176"/>
      <c r="C243" s="192" t="s">
        <v>416</v>
      </c>
      <c r="D243" s="192"/>
      <c r="E243" s="194" t="s">
        <v>372</v>
      </c>
      <c r="F243" s="184">
        <f>F244+F245+F246</f>
        <v>14406.9</v>
      </c>
      <c r="G243" s="184">
        <f>G244+G245+G246</f>
        <v>6193.300000000001</v>
      </c>
      <c r="H243" s="122">
        <f t="shared" si="40"/>
        <v>6193.300000000001</v>
      </c>
      <c r="I243" s="165">
        <f t="shared" si="38"/>
        <v>100</v>
      </c>
      <c r="J243" s="166">
        <f t="shared" si="39"/>
        <v>0</v>
      </c>
    </row>
    <row r="244" spans="1:10" ht="94.5">
      <c r="A244" s="177"/>
      <c r="B244" s="176"/>
      <c r="C244" s="176"/>
      <c r="D244" s="176">
        <v>100</v>
      </c>
      <c r="E244" s="174" t="s">
        <v>85</v>
      </c>
      <c r="F244" s="184">
        <v>7746.3</v>
      </c>
      <c r="G244" s="122">
        <v>3259.8</v>
      </c>
      <c r="H244" s="122">
        <f t="shared" si="40"/>
        <v>3259.8</v>
      </c>
      <c r="I244" s="165">
        <f t="shared" si="38"/>
        <v>100</v>
      </c>
      <c r="J244" s="166">
        <f t="shared" si="39"/>
        <v>0</v>
      </c>
    </row>
    <row r="245" spans="1:10" ht="31.5" customHeight="1">
      <c r="A245" s="177"/>
      <c r="B245" s="176"/>
      <c r="C245" s="176"/>
      <c r="D245" s="176">
        <v>200</v>
      </c>
      <c r="E245" s="174" t="s">
        <v>225</v>
      </c>
      <c r="F245" s="184">
        <v>6289.7</v>
      </c>
      <c r="G245" s="122">
        <v>2746.9</v>
      </c>
      <c r="H245" s="122">
        <f t="shared" si="40"/>
        <v>2746.9</v>
      </c>
      <c r="I245" s="165">
        <f t="shared" si="38"/>
        <v>100</v>
      </c>
      <c r="J245" s="166">
        <f t="shared" si="39"/>
        <v>0</v>
      </c>
    </row>
    <row r="246" spans="1:10" ht="15.75">
      <c r="A246" s="177"/>
      <c r="B246" s="176"/>
      <c r="C246" s="176"/>
      <c r="D246" s="176">
        <v>800</v>
      </c>
      <c r="E246" s="174" t="s">
        <v>13</v>
      </c>
      <c r="F246" s="184">
        <v>370.9</v>
      </c>
      <c r="G246" s="122">
        <v>186.6</v>
      </c>
      <c r="H246" s="122">
        <f t="shared" si="40"/>
        <v>186.6</v>
      </c>
      <c r="I246" s="165">
        <f t="shared" si="38"/>
        <v>100</v>
      </c>
      <c r="J246" s="166">
        <f t="shared" si="39"/>
        <v>0</v>
      </c>
    </row>
    <row r="247" spans="1:10" ht="31.5">
      <c r="A247" s="177"/>
      <c r="B247" s="197">
        <v>1300</v>
      </c>
      <c r="C247" s="197"/>
      <c r="D247" s="197"/>
      <c r="E247" s="198" t="s">
        <v>417</v>
      </c>
      <c r="F247" s="184">
        <f aca="true" t="shared" si="46" ref="F247:G251">F248</f>
        <v>10</v>
      </c>
      <c r="G247" s="184">
        <f t="shared" si="46"/>
        <v>2.7</v>
      </c>
      <c r="H247" s="122">
        <f t="shared" si="40"/>
        <v>2.7</v>
      </c>
      <c r="I247" s="165">
        <f t="shared" si="38"/>
        <v>100</v>
      </c>
      <c r="J247" s="166">
        <f t="shared" si="39"/>
        <v>0</v>
      </c>
    </row>
    <row r="248" spans="1:10" ht="31.5">
      <c r="A248" s="177"/>
      <c r="B248" s="192">
        <v>1301</v>
      </c>
      <c r="C248" s="192"/>
      <c r="D248" s="192"/>
      <c r="E248" s="194" t="s">
        <v>418</v>
      </c>
      <c r="F248" s="184">
        <f t="shared" si="46"/>
        <v>10</v>
      </c>
      <c r="G248" s="184">
        <f t="shared" si="46"/>
        <v>2.7</v>
      </c>
      <c r="H248" s="122">
        <f t="shared" si="40"/>
        <v>2.7</v>
      </c>
      <c r="I248" s="165">
        <f t="shared" si="38"/>
        <v>100</v>
      </c>
      <c r="J248" s="166">
        <f t="shared" si="39"/>
        <v>0</v>
      </c>
    </row>
    <row r="249" spans="1:10" ht="31.5" customHeight="1">
      <c r="A249" s="177"/>
      <c r="B249" s="191"/>
      <c r="C249" s="131" t="s">
        <v>213</v>
      </c>
      <c r="D249" s="131"/>
      <c r="E249" s="174" t="s">
        <v>214</v>
      </c>
      <c r="F249" s="184">
        <f t="shared" si="46"/>
        <v>10</v>
      </c>
      <c r="G249" s="184">
        <f t="shared" si="46"/>
        <v>2.7</v>
      </c>
      <c r="H249" s="122">
        <f t="shared" si="40"/>
        <v>2.7</v>
      </c>
      <c r="I249" s="165">
        <f t="shared" si="38"/>
        <v>100</v>
      </c>
      <c r="J249" s="166">
        <f t="shared" si="39"/>
        <v>0</v>
      </c>
    </row>
    <row r="250" spans="1:10" ht="47.25">
      <c r="A250" s="177"/>
      <c r="B250" s="191"/>
      <c r="C250" s="131" t="s">
        <v>419</v>
      </c>
      <c r="D250" s="131"/>
      <c r="E250" s="174" t="s">
        <v>420</v>
      </c>
      <c r="F250" s="184">
        <f t="shared" si="46"/>
        <v>10</v>
      </c>
      <c r="G250" s="184">
        <f t="shared" si="46"/>
        <v>2.7</v>
      </c>
      <c r="H250" s="122">
        <f t="shared" si="40"/>
        <v>2.7</v>
      </c>
      <c r="I250" s="165">
        <f t="shared" si="38"/>
        <v>100</v>
      </c>
      <c r="J250" s="166">
        <f t="shared" si="39"/>
        <v>0</v>
      </c>
    </row>
    <row r="251" spans="1:10" ht="47.25">
      <c r="A251" s="177"/>
      <c r="B251" s="191"/>
      <c r="C251" s="131" t="s">
        <v>421</v>
      </c>
      <c r="D251" s="131"/>
      <c r="E251" s="174" t="s">
        <v>422</v>
      </c>
      <c r="F251" s="184">
        <f t="shared" si="46"/>
        <v>10</v>
      </c>
      <c r="G251" s="184">
        <f t="shared" si="46"/>
        <v>2.7</v>
      </c>
      <c r="H251" s="122">
        <f t="shared" si="40"/>
        <v>2.7</v>
      </c>
      <c r="I251" s="165">
        <f t="shared" si="38"/>
        <v>100</v>
      </c>
      <c r="J251" s="166">
        <f t="shared" si="39"/>
        <v>0</v>
      </c>
    </row>
    <row r="252" spans="1:10" ht="31.5">
      <c r="A252" s="177"/>
      <c r="B252" s="202"/>
      <c r="C252" s="131"/>
      <c r="D252" s="131">
        <v>700</v>
      </c>
      <c r="E252" s="174" t="s">
        <v>423</v>
      </c>
      <c r="F252" s="184">
        <v>10</v>
      </c>
      <c r="G252" s="122">
        <v>2.7</v>
      </c>
      <c r="H252" s="122">
        <f t="shared" si="40"/>
        <v>2.7</v>
      </c>
      <c r="I252" s="165">
        <f t="shared" si="38"/>
        <v>100</v>
      </c>
      <c r="J252" s="166">
        <f t="shared" si="39"/>
        <v>0</v>
      </c>
    </row>
    <row r="253" spans="1:10" ht="31.5">
      <c r="A253" s="117" t="s">
        <v>429</v>
      </c>
      <c r="B253" s="175"/>
      <c r="C253" s="175"/>
      <c r="D253" s="175"/>
      <c r="E253" s="211" t="s">
        <v>430</v>
      </c>
      <c r="F253" s="120" t="s">
        <v>182</v>
      </c>
      <c r="G253" s="120">
        <f>G254+G311+G318+G331+G361+G412+G439+G461+G481</f>
        <v>47658.3</v>
      </c>
      <c r="H253" s="120">
        <f>H254+H311+H318+H331+H361+H412+H439+H461+H481</f>
        <v>43785</v>
      </c>
      <c r="I253" s="212">
        <f t="shared" si="38"/>
        <v>91.87276927628555</v>
      </c>
      <c r="J253" s="166">
        <f t="shared" si="39"/>
        <v>3873.300000000003</v>
      </c>
    </row>
    <row r="254" spans="1:10" ht="15.75">
      <c r="A254" s="121"/>
      <c r="B254" s="119" t="s">
        <v>17</v>
      </c>
      <c r="C254" s="119"/>
      <c r="D254" s="119"/>
      <c r="E254" s="140" t="s">
        <v>55</v>
      </c>
      <c r="F254" s="120" t="s">
        <v>182</v>
      </c>
      <c r="G254" s="120">
        <f>G255+G266+G288+G293+G260</f>
        <v>7972.099999999999</v>
      </c>
      <c r="H254" s="120">
        <f>H255+H266+H288+H293+H260</f>
        <v>7536.199999999999</v>
      </c>
      <c r="I254" s="165">
        <f t="shared" si="38"/>
        <v>94.53218098117183</v>
      </c>
      <c r="J254" s="166">
        <f t="shared" si="39"/>
        <v>435.90000000000055</v>
      </c>
    </row>
    <row r="255" spans="1:10" ht="47.25">
      <c r="A255" s="121"/>
      <c r="B255" s="117" t="s">
        <v>18</v>
      </c>
      <c r="C255" s="121"/>
      <c r="D255" s="121"/>
      <c r="E255" s="129" t="s">
        <v>19</v>
      </c>
      <c r="F255" s="120" t="s">
        <v>182</v>
      </c>
      <c r="G255" s="122">
        <f>G256</f>
        <v>725.8</v>
      </c>
      <c r="H255" s="122">
        <f>H256</f>
        <v>654.7</v>
      </c>
      <c r="I255" s="165">
        <f t="shared" si="38"/>
        <v>90.20391292367044</v>
      </c>
      <c r="J255" s="166">
        <f t="shared" si="39"/>
        <v>71.09999999999991</v>
      </c>
    </row>
    <row r="256" spans="1:10" ht="15.75">
      <c r="A256" s="121"/>
      <c r="B256" s="121"/>
      <c r="C256" s="121" t="s">
        <v>103</v>
      </c>
      <c r="D256" s="121" t="s">
        <v>9</v>
      </c>
      <c r="E256" s="141" t="s">
        <v>64</v>
      </c>
      <c r="F256" s="120" t="s">
        <v>182</v>
      </c>
      <c r="G256" s="122">
        <f>G258</f>
        <v>725.8</v>
      </c>
      <c r="H256" s="122">
        <f>H258</f>
        <v>654.7</v>
      </c>
      <c r="I256" s="165">
        <f t="shared" si="38"/>
        <v>90.20391292367044</v>
      </c>
      <c r="J256" s="166">
        <f t="shared" si="39"/>
        <v>71.09999999999991</v>
      </c>
    </row>
    <row r="257" spans="1:10" ht="63">
      <c r="A257" s="121"/>
      <c r="B257" s="121"/>
      <c r="C257" s="121" t="s">
        <v>104</v>
      </c>
      <c r="D257" s="121" t="s">
        <v>9</v>
      </c>
      <c r="E257" s="161" t="s">
        <v>196</v>
      </c>
      <c r="F257" s="120" t="s">
        <v>182</v>
      </c>
      <c r="G257" s="122">
        <f>G258</f>
        <v>725.8</v>
      </c>
      <c r="H257" s="122">
        <f>H258</f>
        <v>654.7</v>
      </c>
      <c r="I257" s="165">
        <f t="shared" si="38"/>
        <v>90.20391292367044</v>
      </c>
      <c r="J257" s="166">
        <f t="shared" si="39"/>
        <v>71.09999999999991</v>
      </c>
    </row>
    <row r="258" spans="1:10" ht="37.5" customHeight="1">
      <c r="A258" s="121"/>
      <c r="B258" s="121"/>
      <c r="C258" s="121" t="s">
        <v>192</v>
      </c>
      <c r="D258" s="121"/>
      <c r="E258" s="129" t="s">
        <v>195</v>
      </c>
      <c r="F258" s="120" t="s">
        <v>182</v>
      </c>
      <c r="G258" s="122">
        <f>G259</f>
        <v>725.8</v>
      </c>
      <c r="H258" s="122">
        <f>H259</f>
        <v>654.7</v>
      </c>
      <c r="I258" s="165">
        <f t="shared" si="38"/>
        <v>90.20391292367044</v>
      </c>
      <c r="J258" s="166">
        <f t="shared" si="39"/>
        <v>71.09999999999991</v>
      </c>
    </row>
    <row r="259" spans="1:10" ht="105.75" customHeight="1">
      <c r="A259" s="121"/>
      <c r="B259" s="121"/>
      <c r="C259" s="121"/>
      <c r="D259" s="123" t="s">
        <v>10</v>
      </c>
      <c r="E259" s="142" t="s">
        <v>85</v>
      </c>
      <c r="F259" s="120" t="s">
        <v>182</v>
      </c>
      <c r="G259" s="122">
        <v>725.8</v>
      </c>
      <c r="H259" s="122">
        <v>654.7</v>
      </c>
      <c r="I259" s="165">
        <f t="shared" si="38"/>
        <v>90.20391292367044</v>
      </c>
      <c r="J259" s="166">
        <f t="shared" si="39"/>
        <v>71.09999999999991</v>
      </c>
    </row>
    <row r="260" spans="1:10" ht="63">
      <c r="A260" s="121"/>
      <c r="B260" s="121" t="s">
        <v>193</v>
      </c>
      <c r="C260" s="121"/>
      <c r="D260" s="123"/>
      <c r="E260" s="142" t="s">
        <v>194</v>
      </c>
      <c r="F260" s="120" t="s">
        <v>182</v>
      </c>
      <c r="G260" s="122">
        <f aca="true" t="shared" si="47" ref="G260:H262">G261</f>
        <v>284.90000000000003</v>
      </c>
      <c r="H260" s="122">
        <f t="shared" si="47"/>
        <v>284.90000000000003</v>
      </c>
      <c r="I260" s="165">
        <f t="shared" si="38"/>
        <v>100</v>
      </c>
      <c r="J260" s="166">
        <f t="shared" si="39"/>
        <v>0</v>
      </c>
    </row>
    <row r="261" spans="1:10" ht="15.75">
      <c r="A261" s="121"/>
      <c r="B261" s="121"/>
      <c r="C261" s="121" t="s">
        <v>103</v>
      </c>
      <c r="D261" s="121" t="s">
        <v>9</v>
      </c>
      <c r="E261" s="141" t="s">
        <v>64</v>
      </c>
      <c r="F261" s="120" t="s">
        <v>182</v>
      </c>
      <c r="G261" s="122">
        <f t="shared" si="47"/>
        <v>284.90000000000003</v>
      </c>
      <c r="H261" s="122">
        <f t="shared" si="47"/>
        <v>284.90000000000003</v>
      </c>
      <c r="I261" s="165">
        <f t="shared" si="38"/>
        <v>100</v>
      </c>
      <c r="J261" s="166">
        <f t="shared" si="39"/>
        <v>0</v>
      </c>
    </row>
    <row r="262" spans="1:10" ht="63">
      <c r="A262" s="121"/>
      <c r="B262" s="121"/>
      <c r="C262" s="121" t="s">
        <v>104</v>
      </c>
      <c r="D262" s="121" t="s">
        <v>9</v>
      </c>
      <c r="E262" s="161" t="s">
        <v>196</v>
      </c>
      <c r="F262" s="120" t="s">
        <v>182</v>
      </c>
      <c r="G262" s="122">
        <f t="shared" si="47"/>
        <v>284.90000000000003</v>
      </c>
      <c r="H262" s="122">
        <f t="shared" si="47"/>
        <v>284.90000000000003</v>
      </c>
      <c r="I262" s="165">
        <f t="shared" si="38"/>
        <v>100</v>
      </c>
      <c r="J262" s="166">
        <f t="shared" si="39"/>
        <v>0</v>
      </c>
    </row>
    <row r="263" spans="1:10" ht="47.25">
      <c r="A263" s="121"/>
      <c r="B263" s="121"/>
      <c r="C263" s="121" t="s">
        <v>192</v>
      </c>
      <c r="D263" s="121"/>
      <c r="E263" s="129" t="s">
        <v>195</v>
      </c>
      <c r="F263" s="120" t="s">
        <v>182</v>
      </c>
      <c r="G263" s="122">
        <f>G264+G265</f>
        <v>284.90000000000003</v>
      </c>
      <c r="H263" s="122">
        <f>H264+H265</f>
        <v>284.90000000000003</v>
      </c>
      <c r="I263" s="165">
        <f t="shared" si="38"/>
        <v>100</v>
      </c>
      <c r="J263" s="166">
        <f t="shared" si="39"/>
        <v>0</v>
      </c>
    </row>
    <row r="264" spans="1:10" ht="94.5">
      <c r="A264" s="121"/>
      <c r="B264" s="121"/>
      <c r="C264" s="121"/>
      <c r="D264" s="123" t="s">
        <v>10</v>
      </c>
      <c r="E264" s="142" t="s">
        <v>85</v>
      </c>
      <c r="F264" s="120" t="s">
        <v>182</v>
      </c>
      <c r="G264" s="122">
        <v>272.6</v>
      </c>
      <c r="H264" s="122">
        <f>G264</f>
        <v>272.6</v>
      </c>
      <c r="I264" s="165">
        <f t="shared" si="38"/>
        <v>100</v>
      </c>
      <c r="J264" s="166">
        <f t="shared" si="39"/>
        <v>0</v>
      </c>
    </row>
    <row r="265" spans="1:10" ht="47.25">
      <c r="A265" s="121"/>
      <c r="B265" s="121"/>
      <c r="C265" s="121"/>
      <c r="D265" s="123" t="s">
        <v>11</v>
      </c>
      <c r="E265" s="144" t="s">
        <v>70</v>
      </c>
      <c r="F265" s="120" t="s">
        <v>182</v>
      </c>
      <c r="G265" s="122">
        <v>12.3</v>
      </c>
      <c r="H265" s="122">
        <f>G265</f>
        <v>12.3</v>
      </c>
      <c r="I265" s="165">
        <f t="shared" si="38"/>
        <v>100</v>
      </c>
      <c r="J265" s="166">
        <f t="shared" si="39"/>
        <v>0</v>
      </c>
    </row>
    <row r="266" spans="1:10" ht="78.75">
      <c r="A266" s="132"/>
      <c r="B266" s="117" t="s">
        <v>21</v>
      </c>
      <c r="C266" s="121" t="s">
        <v>9</v>
      </c>
      <c r="D266" s="121" t="s">
        <v>9</v>
      </c>
      <c r="E266" s="143" t="s">
        <v>66</v>
      </c>
      <c r="F266" s="120" t="s">
        <v>182</v>
      </c>
      <c r="G266" s="122">
        <f>G267+G274+G280</f>
        <v>5248.9</v>
      </c>
      <c r="H266" s="122">
        <f>H267+H274+H280</f>
        <v>5036.9</v>
      </c>
      <c r="I266" s="165">
        <f t="shared" si="38"/>
        <v>95.96105850749682</v>
      </c>
      <c r="J266" s="166">
        <f t="shared" si="39"/>
        <v>212</v>
      </c>
    </row>
    <row r="267" spans="1:10" ht="15.75">
      <c r="A267" s="132"/>
      <c r="B267" s="121"/>
      <c r="C267" s="121" t="s">
        <v>103</v>
      </c>
      <c r="D267" s="121" t="s">
        <v>9</v>
      </c>
      <c r="E267" s="141" t="s">
        <v>64</v>
      </c>
      <c r="F267" s="120" t="s">
        <v>182</v>
      </c>
      <c r="G267" s="122">
        <f>G268</f>
        <v>5207.7</v>
      </c>
      <c r="H267" s="122">
        <f>H268</f>
        <v>5036.9</v>
      </c>
      <c r="I267" s="165">
        <f t="shared" si="38"/>
        <v>96.72024118132765</v>
      </c>
      <c r="J267" s="166">
        <f t="shared" si="39"/>
        <v>170.80000000000018</v>
      </c>
    </row>
    <row r="268" spans="1:10" ht="63">
      <c r="A268" s="133"/>
      <c r="B268" s="121"/>
      <c r="C268" s="121" t="s">
        <v>104</v>
      </c>
      <c r="D268" s="121" t="s">
        <v>9</v>
      </c>
      <c r="E268" s="161" t="s">
        <v>196</v>
      </c>
      <c r="F268" s="120" t="s">
        <v>182</v>
      </c>
      <c r="G268" s="122">
        <f>G269</f>
        <v>5207.7</v>
      </c>
      <c r="H268" s="122">
        <f>H269</f>
        <v>5036.9</v>
      </c>
      <c r="I268" s="165">
        <f t="shared" si="38"/>
        <v>96.72024118132765</v>
      </c>
      <c r="J268" s="166">
        <f t="shared" si="39"/>
        <v>170.80000000000018</v>
      </c>
    </row>
    <row r="269" spans="1:10" ht="47.25">
      <c r="A269" s="134"/>
      <c r="B269" s="121"/>
      <c r="C269" s="121" t="s">
        <v>192</v>
      </c>
      <c r="D269" s="121"/>
      <c r="E269" s="129" t="s">
        <v>195</v>
      </c>
      <c r="F269" s="120" t="s">
        <v>182</v>
      </c>
      <c r="G269" s="122">
        <f>G270+G271+G273+G272</f>
        <v>5207.7</v>
      </c>
      <c r="H269" s="122">
        <f>H270+H271+H273+H272</f>
        <v>5036.9</v>
      </c>
      <c r="I269" s="165">
        <f t="shared" si="38"/>
        <v>96.72024118132765</v>
      </c>
      <c r="J269" s="166">
        <f t="shared" si="39"/>
        <v>170.80000000000018</v>
      </c>
    </row>
    <row r="270" spans="1:10" ht="94.5">
      <c r="A270" s="134"/>
      <c r="B270" s="121"/>
      <c r="C270" s="121"/>
      <c r="D270" s="123" t="s">
        <v>10</v>
      </c>
      <c r="E270" s="142" t="s">
        <v>85</v>
      </c>
      <c r="F270" s="120" t="s">
        <v>182</v>
      </c>
      <c r="G270" s="122">
        <v>3358.7</v>
      </c>
      <c r="H270" s="122">
        <v>3191.1</v>
      </c>
      <c r="I270" s="165">
        <f t="shared" si="38"/>
        <v>95.0099740971209</v>
      </c>
      <c r="J270" s="166">
        <f t="shared" si="39"/>
        <v>167.5999999999999</v>
      </c>
    </row>
    <row r="271" spans="1:10" ht="47.25">
      <c r="A271" s="134"/>
      <c r="B271" s="121"/>
      <c r="C271" s="121"/>
      <c r="D271" s="123" t="s">
        <v>11</v>
      </c>
      <c r="E271" s="144" t="s">
        <v>70</v>
      </c>
      <c r="F271" s="120" t="s">
        <v>182</v>
      </c>
      <c r="G271" s="122">
        <v>495.9</v>
      </c>
      <c r="H271" s="122">
        <v>492.7</v>
      </c>
      <c r="I271" s="165">
        <f t="shared" si="38"/>
        <v>99.35470861060698</v>
      </c>
      <c r="J271" s="166">
        <f t="shared" si="39"/>
        <v>3.1999999999999886</v>
      </c>
    </row>
    <row r="272" spans="1:10" ht="15.75">
      <c r="A272" s="134"/>
      <c r="B272" s="121"/>
      <c r="C272" s="121"/>
      <c r="D272" s="123" t="s">
        <v>181</v>
      </c>
      <c r="E272" s="153" t="s">
        <v>180</v>
      </c>
      <c r="F272" s="120" t="s">
        <v>182</v>
      </c>
      <c r="G272" s="122">
        <v>1341.5</v>
      </c>
      <c r="H272" s="122">
        <v>1341.5</v>
      </c>
      <c r="I272" s="165">
        <f>H272/G272*100</f>
        <v>100</v>
      </c>
      <c r="J272" s="166">
        <f>G272-H272</f>
        <v>0</v>
      </c>
    </row>
    <row r="273" spans="1:10" ht="15.75">
      <c r="A273" s="134"/>
      <c r="B273" s="121"/>
      <c r="C273" s="121"/>
      <c r="D273" s="123" t="s">
        <v>12</v>
      </c>
      <c r="E273" s="170" t="s">
        <v>13</v>
      </c>
      <c r="F273" s="120" t="s">
        <v>182</v>
      </c>
      <c r="G273" s="122">
        <v>11.6</v>
      </c>
      <c r="H273" s="122">
        <v>11.6</v>
      </c>
      <c r="I273" s="165">
        <f t="shared" si="38"/>
        <v>100</v>
      </c>
      <c r="J273" s="166">
        <f t="shared" si="39"/>
        <v>0</v>
      </c>
    </row>
    <row r="274" spans="1:10" ht="31.5">
      <c r="A274" s="134"/>
      <c r="B274" s="121"/>
      <c r="C274" s="124" t="s">
        <v>111</v>
      </c>
      <c r="D274" s="121"/>
      <c r="E274" s="171" t="s">
        <v>197</v>
      </c>
      <c r="F274" s="120" t="s">
        <v>182</v>
      </c>
      <c r="G274" s="122">
        <f aca="true" t="shared" si="48" ref="G274:H276">G275</f>
        <v>6.7</v>
      </c>
      <c r="H274" s="122">
        <f t="shared" si="48"/>
        <v>0</v>
      </c>
      <c r="I274" s="165">
        <f t="shared" si="38"/>
        <v>0</v>
      </c>
      <c r="J274" s="166">
        <f t="shared" si="39"/>
        <v>6.7</v>
      </c>
    </row>
    <row r="275" spans="1:10" ht="47.25">
      <c r="A275" s="134"/>
      <c r="B275" s="121"/>
      <c r="C275" s="124" t="s">
        <v>198</v>
      </c>
      <c r="D275" s="138"/>
      <c r="E275" s="161" t="s">
        <v>201</v>
      </c>
      <c r="F275" s="120" t="s">
        <v>182</v>
      </c>
      <c r="G275" s="122">
        <f t="shared" si="48"/>
        <v>6.7</v>
      </c>
      <c r="H275" s="122">
        <f t="shared" si="48"/>
        <v>0</v>
      </c>
      <c r="I275" s="165">
        <f t="shared" si="38"/>
        <v>0</v>
      </c>
      <c r="J275" s="166">
        <f t="shared" si="39"/>
        <v>6.7</v>
      </c>
    </row>
    <row r="276" spans="1:10" ht="94.5">
      <c r="A276" s="134"/>
      <c r="B276" s="121"/>
      <c r="C276" s="124" t="s">
        <v>199</v>
      </c>
      <c r="D276" s="138"/>
      <c r="E276" s="171" t="s">
        <v>202</v>
      </c>
      <c r="F276" s="120" t="s">
        <v>182</v>
      </c>
      <c r="G276" s="122">
        <f t="shared" si="48"/>
        <v>6.7</v>
      </c>
      <c r="H276" s="122">
        <f t="shared" si="48"/>
        <v>0</v>
      </c>
      <c r="I276" s="165">
        <f t="shared" si="38"/>
        <v>0</v>
      </c>
      <c r="J276" s="166">
        <f t="shared" si="39"/>
        <v>6.7</v>
      </c>
    </row>
    <row r="277" spans="1:10" ht="110.25">
      <c r="A277" s="134"/>
      <c r="B277" s="121"/>
      <c r="C277" s="124" t="s">
        <v>200</v>
      </c>
      <c r="D277" s="138"/>
      <c r="E277" s="171" t="s">
        <v>203</v>
      </c>
      <c r="F277" s="120" t="s">
        <v>182</v>
      </c>
      <c r="G277" s="122">
        <f>G278+G279</f>
        <v>6.7</v>
      </c>
      <c r="H277" s="122">
        <f>H278+H279</f>
        <v>0</v>
      </c>
      <c r="I277" s="165">
        <f aca="true" t="shared" si="49" ref="I277:I284">H277/G277*100</f>
        <v>0</v>
      </c>
      <c r="J277" s="166">
        <f aca="true" t="shared" si="50" ref="J277:J284">G277-H277</f>
        <v>6.7</v>
      </c>
    </row>
    <row r="278" spans="1:10" ht="94.5">
      <c r="A278" s="134"/>
      <c r="B278" s="121"/>
      <c r="C278" s="124"/>
      <c r="D278" s="123" t="s">
        <v>10</v>
      </c>
      <c r="E278" s="142" t="s">
        <v>85</v>
      </c>
      <c r="F278" s="120" t="s">
        <v>182</v>
      </c>
      <c r="G278" s="122">
        <v>6.4</v>
      </c>
      <c r="H278" s="122">
        <v>0</v>
      </c>
      <c r="I278" s="165">
        <f t="shared" si="49"/>
        <v>0</v>
      </c>
      <c r="J278" s="166">
        <f t="shared" si="50"/>
        <v>6.4</v>
      </c>
    </row>
    <row r="279" spans="1:10" ht="47.25">
      <c r="A279" s="133"/>
      <c r="B279" s="121"/>
      <c r="C279" s="124"/>
      <c r="D279" s="125" t="s">
        <v>11</v>
      </c>
      <c r="E279" s="144" t="s">
        <v>70</v>
      </c>
      <c r="F279" s="120" t="s">
        <v>182</v>
      </c>
      <c r="G279" s="122">
        <v>0.3</v>
      </c>
      <c r="H279" s="122">
        <v>0</v>
      </c>
      <c r="I279" s="165">
        <f t="shared" si="49"/>
        <v>0</v>
      </c>
      <c r="J279" s="166">
        <f t="shared" si="50"/>
        <v>0.3</v>
      </c>
    </row>
    <row r="280" spans="1:10" ht="47.25">
      <c r="A280" s="162"/>
      <c r="B280" s="121"/>
      <c r="C280" s="124" t="s">
        <v>204</v>
      </c>
      <c r="D280" s="125"/>
      <c r="E280" s="171" t="s">
        <v>209</v>
      </c>
      <c r="F280" s="120" t="s">
        <v>182</v>
      </c>
      <c r="G280" s="172">
        <f>G281</f>
        <v>34.5</v>
      </c>
      <c r="H280" s="172">
        <f>H281</f>
        <v>0</v>
      </c>
      <c r="I280" s="165">
        <f t="shared" si="49"/>
        <v>0</v>
      </c>
      <c r="J280" s="166">
        <f t="shared" si="50"/>
        <v>34.5</v>
      </c>
    </row>
    <row r="281" spans="1:10" ht="31.5">
      <c r="A281" s="103"/>
      <c r="B281" s="121"/>
      <c r="C281" s="124" t="s">
        <v>205</v>
      </c>
      <c r="D281" s="125"/>
      <c r="E281" s="174" t="s">
        <v>210</v>
      </c>
      <c r="F281" s="120" t="s">
        <v>182</v>
      </c>
      <c r="G281" s="172">
        <f>G282</f>
        <v>34.5</v>
      </c>
      <c r="H281" s="172">
        <f>H282</f>
        <v>0</v>
      </c>
      <c r="I281" s="165">
        <f t="shared" si="49"/>
        <v>0</v>
      </c>
      <c r="J281" s="166">
        <f t="shared" si="50"/>
        <v>34.5</v>
      </c>
    </row>
    <row r="282" spans="1:10" ht="31.5">
      <c r="A282" s="103"/>
      <c r="B282" s="121"/>
      <c r="C282" s="124" t="s">
        <v>206</v>
      </c>
      <c r="D282" s="125"/>
      <c r="E282" s="174" t="s">
        <v>211</v>
      </c>
      <c r="F282" s="120" t="s">
        <v>182</v>
      </c>
      <c r="G282" s="172">
        <f>G283+G285</f>
        <v>34.5</v>
      </c>
      <c r="H282" s="172">
        <f>H283+H285</f>
        <v>0</v>
      </c>
      <c r="I282" s="165">
        <f t="shared" si="49"/>
        <v>0</v>
      </c>
      <c r="J282" s="166">
        <f t="shared" si="50"/>
        <v>34.5</v>
      </c>
    </row>
    <row r="283" spans="1:10" ht="31.5">
      <c r="A283" s="103"/>
      <c r="B283" s="121"/>
      <c r="C283" s="124" t="s">
        <v>207</v>
      </c>
      <c r="D283" s="125"/>
      <c r="E283" s="174" t="s">
        <v>23</v>
      </c>
      <c r="F283" s="120" t="s">
        <v>182</v>
      </c>
      <c r="G283" s="172">
        <f>G284</f>
        <v>2.4</v>
      </c>
      <c r="H283" s="172">
        <f>H284</f>
        <v>0</v>
      </c>
      <c r="I283" s="165">
        <f t="shared" si="49"/>
        <v>0</v>
      </c>
      <c r="J283" s="166">
        <f t="shared" si="50"/>
        <v>2.4</v>
      </c>
    </row>
    <row r="284" spans="1:10" ht="47.25">
      <c r="A284" s="103"/>
      <c r="B284" s="121"/>
      <c r="C284" s="124"/>
      <c r="D284" s="125" t="s">
        <v>11</v>
      </c>
      <c r="E284" s="173" t="s">
        <v>70</v>
      </c>
      <c r="F284" s="120" t="s">
        <v>182</v>
      </c>
      <c r="G284" s="122">
        <v>2.4</v>
      </c>
      <c r="H284" s="122">
        <v>0</v>
      </c>
      <c r="I284" s="165">
        <f t="shared" si="49"/>
        <v>0</v>
      </c>
      <c r="J284" s="166">
        <f t="shared" si="50"/>
        <v>2.4</v>
      </c>
    </row>
    <row r="285" spans="1:10" ht="47.25">
      <c r="A285" s="103"/>
      <c r="B285" s="121"/>
      <c r="C285" s="124" t="s">
        <v>208</v>
      </c>
      <c r="D285" s="125"/>
      <c r="E285" s="161" t="s">
        <v>212</v>
      </c>
      <c r="F285" s="120" t="s">
        <v>182</v>
      </c>
      <c r="G285" s="122">
        <f>G286+G287</f>
        <v>32.1</v>
      </c>
      <c r="H285" s="122">
        <f>H286+H287</f>
        <v>0</v>
      </c>
      <c r="I285" s="165">
        <f>H285/G285*100</f>
        <v>0</v>
      </c>
      <c r="J285" s="166">
        <f>G285-H285</f>
        <v>32.1</v>
      </c>
    </row>
    <row r="286" spans="1:10" ht="94.5">
      <c r="A286" s="103"/>
      <c r="B286" s="121"/>
      <c r="C286" s="124"/>
      <c r="D286" s="123" t="s">
        <v>10</v>
      </c>
      <c r="E286" s="142" t="s">
        <v>85</v>
      </c>
      <c r="F286" s="120" t="s">
        <v>182</v>
      </c>
      <c r="G286" s="122">
        <v>30.6</v>
      </c>
      <c r="H286" s="122">
        <v>0</v>
      </c>
      <c r="I286" s="165">
        <f aca="true" t="shared" si="51" ref="I286:I337">H286/G286*100</f>
        <v>0</v>
      </c>
      <c r="J286" s="166">
        <f aca="true" t="shared" si="52" ref="J286:J337">G286-H286</f>
        <v>30.6</v>
      </c>
    </row>
    <row r="287" spans="1:10" ht="47.25">
      <c r="A287" s="103"/>
      <c r="B287" s="121"/>
      <c r="C287" s="124"/>
      <c r="D287" s="125" t="s">
        <v>11</v>
      </c>
      <c r="E287" s="144" t="s">
        <v>70</v>
      </c>
      <c r="F287" s="120" t="s">
        <v>182</v>
      </c>
      <c r="G287" s="122">
        <v>1.5</v>
      </c>
      <c r="H287" s="122">
        <v>0</v>
      </c>
      <c r="I287" s="165">
        <f t="shared" si="51"/>
        <v>0</v>
      </c>
      <c r="J287" s="166">
        <f t="shared" si="52"/>
        <v>1.5</v>
      </c>
    </row>
    <row r="288" spans="1:10" ht="15.75">
      <c r="A288" s="103"/>
      <c r="B288" s="117" t="s">
        <v>30</v>
      </c>
      <c r="C288" s="117"/>
      <c r="D288" s="117"/>
      <c r="E288" s="137" t="s">
        <v>31</v>
      </c>
      <c r="F288" s="120" t="s">
        <v>182</v>
      </c>
      <c r="G288" s="122">
        <f aca="true" t="shared" si="53" ref="G288:H291">G289</f>
        <v>95.2</v>
      </c>
      <c r="H288" s="120">
        <f t="shared" si="53"/>
        <v>0</v>
      </c>
      <c r="I288" s="165">
        <f t="shared" si="51"/>
        <v>0</v>
      </c>
      <c r="J288" s="166">
        <f t="shared" si="52"/>
        <v>95.2</v>
      </c>
    </row>
    <row r="289" spans="1:10" ht="47.25">
      <c r="A289" s="103"/>
      <c r="B289" s="121"/>
      <c r="C289" s="131" t="s">
        <v>213</v>
      </c>
      <c r="D289" s="131"/>
      <c r="E289" s="174" t="s">
        <v>214</v>
      </c>
      <c r="F289" s="120" t="s">
        <v>182</v>
      </c>
      <c r="G289" s="122">
        <f t="shared" si="53"/>
        <v>95.2</v>
      </c>
      <c r="H289" s="122">
        <f t="shared" si="53"/>
        <v>0</v>
      </c>
      <c r="I289" s="165">
        <f t="shared" si="51"/>
        <v>0</v>
      </c>
      <c r="J289" s="166">
        <f t="shared" si="52"/>
        <v>95.2</v>
      </c>
    </row>
    <row r="290" spans="1:10" ht="110.25">
      <c r="A290" s="103"/>
      <c r="B290" s="121"/>
      <c r="C290" s="131" t="s">
        <v>215</v>
      </c>
      <c r="D290" s="131"/>
      <c r="E290" s="174" t="s">
        <v>216</v>
      </c>
      <c r="F290" s="120" t="s">
        <v>182</v>
      </c>
      <c r="G290" s="122">
        <f t="shared" si="53"/>
        <v>95.2</v>
      </c>
      <c r="H290" s="122">
        <f t="shared" si="53"/>
        <v>0</v>
      </c>
      <c r="I290" s="165">
        <f t="shared" si="51"/>
        <v>0</v>
      </c>
      <c r="J290" s="166">
        <f t="shared" si="52"/>
        <v>95.2</v>
      </c>
    </row>
    <row r="291" spans="1:10" ht="31.5">
      <c r="A291" s="103"/>
      <c r="B291" s="121"/>
      <c r="C291" s="131" t="s">
        <v>217</v>
      </c>
      <c r="D291" s="131"/>
      <c r="E291" s="174" t="s">
        <v>218</v>
      </c>
      <c r="F291" s="120" t="s">
        <v>182</v>
      </c>
      <c r="G291" s="122">
        <f t="shared" si="53"/>
        <v>95.2</v>
      </c>
      <c r="H291" s="122">
        <f t="shared" si="53"/>
        <v>0</v>
      </c>
      <c r="I291" s="165">
        <f t="shared" si="51"/>
        <v>0</v>
      </c>
      <c r="J291" s="166">
        <f t="shared" si="52"/>
        <v>95.2</v>
      </c>
    </row>
    <row r="292" spans="1:10" ht="15.75">
      <c r="A292" s="103"/>
      <c r="B292" s="138"/>
      <c r="C292" s="188"/>
      <c r="D292" s="189">
        <v>800</v>
      </c>
      <c r="E292" s="190" t="s">
        <v>13</v>
      </c>
      <c r="F292" s="120" t="s">
        <v>182</v>
      </c>
      <c r="G292" s="122">
        <v>95.2</v>
      </c>
      <c r="H292" s="122">
        <v>0</v>
      </c>
      <c r="I292" s="165">
        <f t="shared" si="51"/>
        <v>0</v>
      </c>
      <c r="J292" s="166">
        <f t="shared" si="52"/>
        <v>95.2</v>
      </c>
    </row>
    <row r="293" spans="1:10" ht="15.75">
      <c r="A293" s="103"/>
      <c r="B293" s="203" t="s">
        <v>24</v>
      </c>
      <c r="C293" s="176"/>
      <c r="D293" s="176"/>
      <c r="E293" s="174" t="s">
        <v>25</v>
      </c>
      <c r="F293" s="120" t="s">
        <v>182</v>
      </c>
      <c r="G293" s="172">
        <f>G294+G300</f>
        <v>1617.3000000000002</v>
      </c>
      <c r="H293" s="172">
        <f>H294+H300</f>
        <v>1559.7</v>
      </c>
      <c r="I293" s="165">
        <f t="shared" si="51"/>
        <v>96.43850862548692</v>
      </c>
      <c r="J293" s="166">
        <f t="shared" si="52"/>
        <v>57.600000000000136</v>
      </c>
    </row>
    <row r="294" spans="1:10" ht="47.25">
      <c r="A294" s="103"/>
      <c r="B294" s="191"/>
      <c r="C294" s="176" t="s">
        <v>219</v>
      </c>
      <c r="D294" s="176"/>
      <c r="E294" s="174" t="s">
        <v>220</v>
      </c>
      <c r="F294" s="120" t="s">
        <v>182</v>
      </c>
      <c r="G294" s="172">
        <f>G295</f>
        <v>117.9</v>
      </c>
      <c r="H294" s="172">
        <f>H295</f>
        <v>73.6</v>
      </c>
      <c r="I294" s="165">
        <f t="shared" si="51"/>
        <v>62.42578456318913</v>
      </c>
      <c r="J294" s="166">
        <f t="shared" si="52"/>
        <v>44.30000000000001</v>
      </c>
    </row>
    <row r="295" spans="1:10" ht="47.25">
      <c r="A295" s="103"/>
      <c r="B295" s="191"/>
      <c r="C295" s="176" t="s">
        <v>221</v>
      </c>
      <c r="D295" s="176"/>
      <c r="E295" s="174" t="s">
        <v>222</v>
      </c>
      <c r="F295" s="120" t="s">
        <v>182</v>
      </c>
      <c r="G295" s="172">
        <f>G296+G298</f>
        <v>117.9</v>
      </c>
      <c r="H295" s="172">
        <f>H296+H298</f>
        <v>73.6</v>
      </c>
      <c r="I295" s="165">
        <f t="shared" si="51"/>
        <v>62.42578456318913</v>
      </c>
      <c r="J295" s="166">
        <f t="shared" si="52"/>
        <v>44.30000000000001</v>
      </c>
    </row>
    <row r="296" spans="1:10" ht="78.75">
      <c r="A296" s="103"/>
      <c r="B296" s="191"/>
      <c r="C296" s="192" t="s">
        <v>223</v>
      </c>
      <c r="D296" s="192"/>
      <c r="E296" s="174" t="s">
        <v>224</v>
      </c>
      <c r="F296" s="120" t="s">
        <v>182</v>
      </c>
      <c r="G296" s="172">
        <f>G297</f>
        <v>107.9</v>
      </c>
      <c r="H296" s="172">
        <f>H297</f>
        <v>63.6</v>
      </c>
      <c r="I296" s="165">
        <f t="shared" si="51"/>
        <v>58.94346617238183</v>
      </c>
      <c r="J296" s="166">
        <f t="shared" si="52"/>
        <v>44.300000000000004</v>
      </c>
    </row>
    <row r="297" spans="1:10" ht="31.5">
      <c r="A297" s="103"/>
      <c r="B297" s="191"/>
      <c r="C297" s="192"/>
      <c r="D297" s="176">
        <v>200</v>
      </c>
      <c r="E297" s="174" t="s">
        <v>225</v>
      </c>
      <c r="F297" s="120" t="s">
        <v>182</v>
      </c>
      <c r="G297" s="122">
        <v>107.9</v>
      </c>
      <c r="H297" s="122">
        <v>63.6</v>
      </c>
      <c r="I297" s="165">
        <f t="shared" si="51"/>
        <v>58.94346617238183</v>
      </c>
      <c r="J297" s="166">
        <f t="shared" si="52"/>
        <v>44.300000000000004</v>
      </c>
    </row>
    <row r="298" spans="1:10" ht="47.25">
      <c r="A298" s="103"/>
      <c r="B298" s="191"/>
      <c r="C298" s="192" t="s">
        <v>226</v>
      </c>
      <c r="D298" s="176"/>
      <c r="E298" s="174" t="s">
        <v>227</v>
      </c>
      <c r="F298" s="120" t="s">
        <v>182</v>
      </c>
      <c r="G298" s="172">
        <f>G299</f>
        <v>10</v>
      </c>
      <c r="H298" s="172">
        <f>H299</f>
        <v>10</v>
      </c>
      <c r="I298" s="165">
        <f t="shared" si="51"/>
        <v>100</v>
      </c>
      <c r="J298" s="166">
        <f t="shared" si="52"/>
        <v>0</v>
      </c>
    </row>
    <row r="299" spans="1:10" ht="31.5">
      <c r="A299" s="103"/>
      <c r="B299" s="191"/>
      <c r="C299" s="176"/>
      <c r="D299" s="176">
        <v>200</v>
      </c>
      <c r="E299" s="174" t="s">
        <v>225</v>
      </c>
      <c r="F299" s="120" t="s">
        <v>182</v>
      </c>
      <c r="G299" s="122">
        <v>10</v>
      </c>
      <c r="H299" s="122">
        <f>G299</f>
        <v>10</v>
      </c>
      <c r="I299" s="165">
        <f t="shared" si="51"/>
        <v>100</v>
      </c>
      <c r="J299" s="166">
        <f t="shared" si="52"/>
        <v>0</v>
      </c>
    </row>
    <row r="300" spans="1:10" ht="63">
      <c r="A300" s="103"/>
      <c r="B300" s="191"/>
      <c r="C300" s="131" t="s">
        <v>104</v>
      </c>
      <c r="D300" s="131"/>
      <c r="E300" s="174" t="s">
        <v>196</v>
      </c>
      <c r="F300" s="120" t="s">
        <v>182</v>
      </c>
      <c r="G300" s="172">
        <f>G301+G303+G305+G309</f>
        <v>1499.4</v>
      </c>
      <c r="H300" s="172">
        <f>H301+H303+H305+H309</f>
        <v>1486.1000000000001</v>
      </c>
      <c r="I300" s="165">
        <f t="shared" si="51"/>
        <v>99.11297852474323</v>
      </c>
      <c r="J300" s="166">
        <f t="shared" si="52"/>
        <v>13.299999999999955</v>
      </c>
    </row>
    <row r="301" spans="1:10" ht="47.25">
      <c r="A301" s="103"/>
      <c r="B301" s="191"/>
      <c r="C301" s="192" t="s">
        <v>232</v>
      </c>
      <c r="D301" s="176"/>
      <c r="E301" s="193" t="s">
        <v>233</v>
      </c>
      <c r="F301" s="120" t="s">
        <v>182</v>
      </c>
      <c r="G301" s="172">
        <f>G302</f>
        <v>25.1</v>
      </c>
      <c r="H301" s="172">
        <f>H302</f>
        <v>25.1</v>
      </c>
      <c r="I301" s="165">
        <f t="shared" si="51"/>
        <v>100</v>
      </c>
      <c r="J301" s="166">
        <f t="shared" si="52"/>
        <v>0</v>
      </c>
    </row>
    <row r="302" spans="1:10" ht="31.5">
      <c r="A302" s="103"/>
      <c r="B302" s="191"/>
      <c r="C302" s="192"/>
      <c r="D302" s="131">
        <v>200</v>
      </c>
      <c r="E302" s="174" t="s">
        <v>225</v>
      </c>
      <c r="F302" s="120" t="s">
        <v>182</v>
      </c>
      <c r="G302" s="122">
        <v>25.1</v>
      </c>
      <c r="H302" s="122">
        <f>G302</f>
        <v>25.1</v>
      </c>
      <c r="I302" s="165">
        <f t="shared" si="51"/>
        <v>100</v>
      </c>
      <c r="J302" s="166">
        <f t="shared" si="52"/>
        <v>0</v>
      </c>
    </row>
    <row r="303" spans="1:10" ht="31.5">
      <c r="A303" s="103"/>
      <c r="B303" s="191"/>
      <c r="C303" s="192" t="s">
        <v>234</v>
      </c>
      <c r="D303" s="131"/>
      <c r="E303" s="174" t="s">
        <v>611</v>
      </c>
      <c r="F303" s="120" t="s">
        <v>182</v>
      </c>
      <c r="G303" s="172">
        <f>G304</f>
        <v>277.4</v>
      </c>
      <c r="H303" s="172">
        <f>H304</f>
        <v>264.1</v>
      </c>
      <c r="I303" s="165">
        <f t="shared" si="51"/>
        <v>95.2054794520548</v>
      </c>
      <c r="J303" s="166">
        <f t="shared" si="52"/>
        <v>13.299999999999955</v>
      </c>
    </row>
    <row r="304" spans="1:10" ht="31.5">
      <c r="A304" s="103"/>
      <c r="B304" s="191"/>
      <c r="C304" s="192"/>
      <c r="D304" s="131">
        <v>200</v>
      </c>
      <c r="E304" s="174" t="s">
        <v>225</v>
      </c>
      <c r="F304" s="120" t="s">
        <v>182</v>
      </c>
      <c r="G304" s="122">
        <v>277.4</v>
      </c>
      <c r="H304" s="122">
        <v>264.1</v>
      </c>
      <c r="I304" s="165">
        <f t="shared" si="51"/>
        <v>95.2054794520548</v>
      </c>
      <c r="J304" s="166">
        <f t="shared" si="52"/>
        <v>13.299999999999955</v>
      </c>
    </row>
    <row r="305" spans="1:10" ht="31.5">
      <c r="A305" s="103"/>
      <c r="B305" s="191"/>
      <c r="C305" s="192" t="s">
        <v>235</v>
      </c>
      <c r="D305" s="176"/>
      <c r="E305" s="194" t="s">
        <v>236</v>
      </c>
      <c r="F305" s="120" t="s">
        <v>182</v>
      </c>
      <c r="G305" s="172">
        <f>G306+G307+G308</f>
        <v>1159.9</v>
      </c>
      <c r="H305" s="172">
        <f>H306+H307+H308</f>
        <v>1159.9</v>
      </c>
      <c r="I305" s="165">
        <f t="shared" si="51"/>
        <v>100</v>
      </c>
      <c r="J305" s="166">
        <f t="shared" si="52"/>
        <v>0</v>
      </c>
    </row>
    <row r="306" spans="1:10" ht="94.5">
      <c r="A306" s="103"/>
      <c r="B306" s="191"/>
      <c r="C306" s="192"/>
      <c r="D306" s="131">
        <v>100</v>
      </c>
      <c r="E306" s="174" t="s">
        <v>85</v>
      </c>
      <c r="F306" s="120" t="s">
        <v>182</v>
      </c>
      <c r="G306" s="122">
        <v>525.7</v>
      </c>
      <c r="H306" s="122">
        <f>G306</f>
        <v>525.7</v>
      </c>
      <c r="I306" s="165">
        <f t="shared" si="51"/>
        <v>100</v>
      </c>
      <c r="J306" s="166">
        <f t="shared" si="52"/>
        <v>0</v>
      </c>
    </row>
    <row r="307" spans="1:10" ht="31.5">
      <c r="A307" s="103"/>
      <c r="B307" s="191"/>
      <c r="C307" s="192"/>
      <c r="D307" s="131">
        <v>200</v>
      </c>
      <c r="E307" s="174" t="s">
        <v>225</v>
      </c>
      <c r="F307" s="120" t="s">
        <v>182</v>
      </c>
      <c r="G307" s="122">
        <v>7.8</v>
      </c>
      <c r="H307" s="122">
        <f>G307</f>
        <v>7.8</v>
      </c>
      <c r="I307" s="165">
        <f t="shared" si="51"/>
        <v>100</v>
      </c>
      <c r="J307" s="166">
        <f t="shared" si="52"/>
        <v>0</v>
      </c>
    </row>
    <row r="308" spans="1:10" ht="15.75">
      <c r="A308" s="103"/>
      <c r="B308" s="191"/>
      <c r="C308" s="192"/>
      <c r="D308" s="131">
        <v>500</v>
      </c>
      <c r="E308" s="174" t="s">
        <v>180</v>
      </c>
      <c r="F308" s="120" t="s">
        <v>182</v>
      </c>
      <c r="G308" s="127">
        <v>626.4</v>
      </c>
      <c r="H308" s="122">
        <f>G308</f>
        <v>626.4</v>
      </c>
      <c r="I308" s="165">
        <f t="shared" si="51"/>
        <v>100</v>
      </c>
      <c r="J308" s="166">
        <f t="shared" si="52"/>
        <v>0</v>
      </c>
    </row>
    <row r="309" spans="1:10" ht="47.25">
      <c r="A309" s="103"/>
      <c r="B309" s="191"/>
      <c r="C309" s="192" t="s">
        <v>237</v>
      </c>
      <c r="D309" s="176"/>
      <c r="E309" s="174" t="s">
        <v>238</v>
      </c>
      <c r="F309" s="120" t="s">
        <v>182</v>
      </c>
      <c r="G309" s="186">
        <f>G310</f>
        <v>37</v>
      </c>
      <c r="H309" s="186">
        <f>H310</f>
        <v>37</v>
      </c>
      <c r="I309" s="165">
        <f t="shared" si="51"/>
        <v>100</v>
      </c>
      <c r="J309" s="166">
        <f t="shared" si="52"/>
        <v>0</v>
      </c>
    </row>
    <row r="310" spans="1:10" ht="15.75">
      <c r="A310" s="103"/>
      <c r="B310" s="191"/>
      <c r="C310" s="192"/>
      <c r="D310" s="176">
        <v>800</v>
      </c>
      <c r="E310" s="174" t="s">
        <v>13</v>
      </c>
      <c r="F310" s="120" t="s">
        <v>182</v>
      </c>
      <c r="G310" s="127">
        <v>37</v>
      </c>
      <c r="H310" s="122">
        <f>G310</f>
        <v>37</v>
      </c>
      <c r="I310" s="165">
        <f t="shared" si="51"/>
        <v>100</v>
      </c>
      <c r="J310" s="166">
        <f t="shared" si="52"/>
        <v>0</v>
      </c>
    </row>
    <row r="311" spans="1:10" ht="15.75">
      <c r="A311" s="103"/>
      <c r="B311" s="206" t="s">
        <v>36</v>
      </c>
      <c r="C311" s="176"/>
      <c r="D311" s="195"/>
      <c r="E311" s="196" t="s">
        <v>239</v>
      </c>
      <c r="F311" s="120" t="s">
        <v>182</v>
      </c>
      <c r="G311" s="186">
        <f aca="true" t="shared" si="54" ref="G311:H316">G312</f>
        <v>144.6</v>
      </c>
      <c r="H311" s="186">
        <f t="shared" si="54"/>
        <v>144.6</v>
      </c>
      <c r="I311" s="165">
        <f t="shared" si="51"/>
        <v>100</v>
      </c>
      <c r="J311" s="166">
        <f t="shared" si="52"/>
        <v>0</v>
      </c>
    </row>
    <row r="312" spans="1:10" ht="15.75">
      <c r="A312" s="103"/>
      <c r="B312" s="203" t="s">
        <v>37</v>
      </c>
      <c r="C312" s="176"/>
      <c r="D312" s="176"/>
      <c r="E312" s="174" t="s">
        <v>38</v>
      </c>
      <c r="F312" s="120" t="s">
        <v>182</v>
      </c>
      <c r="G312" s="186">
        <f t="shared" si="54"/>
        <v>144.6</v>
      </c>
      <c r="H312" s="186">
        <f t="shared" si="54"/>
        <v>144.6</v>
      </c>
      <c r="I312" s="165">
        <f t="shared" si="51"/>
        <v>100</v>
      </c>
      <c r="J312" s="166">
        <f t="shared" si="52"/>
        <v>0</v>
      </c>
    </row>
    <row r="313" spans="1:10" ht="47.25">
      <c r="A313" s="103"/>
      <c r="B313" s="191"/>
      <c r="C313" s="131" t="s">
        <v>204</v>
      </c>
      <c r="D313" s="131"/>
      <c r="E313" s="174" t="s">
        <v>209</v>
      </c>
      <c r="F313" s="120" t="s">
        <v>182</v>
      </c>
      <c r="G313" s="186">
        <f t="shared" si="54"/>
        <v>144.6</v>
      </c>
      <c r="H313" s="186">
        <f t="shared" si="54"/>
        <v>144.6</v>
      </c>
      <c r="I313" s="165">
        <f t="shared" si="51"/>
        <v>100</v>
      </c>
      <c r="J313" s="166">
        <f t="shared" si="52"/>
        <v>0</v>
      </c>
    </row>
    <row r="314" spans="1:10" ht="31.5">
      <c r="A314" s="103"/>
      <c r="B314" s="191"/>
      <c r="C314" s="131" t="s">
        <v>205</v>
      </c>
      <c r="D314" s="131"/>
      <c r="E314" s="174" t="s">
        <v>210</v>
      </c>
      <c r="F314" s="120" t="s">
        <v>182</v>
      </c>
      <c r="G314" s="187">
        <f t="shared" si="54"/>
        <v>144.6</v>
      </c>
      <c r="H314" s="187">
        <f t="shared" si="54"/>
        <v>144.6</v>
      </c>
      <c r="I314" s="165">
        <f t="shared" si="51"/>
        <v>100</v>
      </c>
      <c r="J314" s="166">
        <f t="shared" si="52"/>
        <v>0</v>
      </c>
    </row>
    <row r="315" spans="1:10" ht="31.5">
      <c r="A315" s="103"/>
      <c r="B315" s="191"/>
      <c r="C315" s="131" t="s">
        <v>206</v>
      </c>
      <c r="D315" s="131"/>
      <c r="E315" s="174" t="s">
        <v>211</v>
      </c>
      <c r="F315" s="120" t="s">
        <v>182</v>
      </c>
      <c r="G315" s="172">
        <f t="shared" si="54"/>
        <v>144.6</v>
      </c>
      <c r="H315" s="172">
        <f t="shared" si="54"/>
        <v>144.6</v>
      </c>
      <c r="I315" s="165">
        <f t="shared" si="51"/>
        <v>100</v>
      </c>
      <c r="J315" s="166">
        <f t="shared" si="52"/>
        <v>0</v>
      </c>
    </row>
    <row r="316" spans="1:10" ht="47.25">
      <c r="A316" s="103"/>
      <c r="B316" s="191"/>
      <c r="C316" s="176" t="s">
        <v>240</v>
      </c>
      <c r="D316" s="176"/>
      <c r="E316" s="174" t="s">
        <v>241</v>
      </c>
      <c r="F316" s="120" t="s">
        <v>182</v>
      </c>
      <c r="G316" s="172">
        <f t="shared" si="54"/>
        <v>144.6</v>
      </c>
      <c r="H316" s="172">
        <f t="shared" si="54"/>
        <v>144.6</v>
      </c>
      <c r="I316" s="165">
        <f t="shared" si="51"/>
        <v>100</v>
      </c>
      <c r="J316" s="166">
        <f t="shared" si="52"/>
        <v>0</v>
      </c>
    </row>
    <row r="317" spans="1:10" ht="94.5">
      <c r="A317" s="103"/>
      <c r="B317" s="191"/>
      <c r="C317" s="176"/>
      <c r="D317" s="176">
        <v>100</v>
      </c>
      <c r="E317" s="174" t="s">
        <v>85</v>
      </c>
      <c r="F317" s="120" t="s">
        <v>182</v>
      </c>
      <c r="G317" s="122">
        <v>144.6</v>
      </c>
      <c r="H317" s="122">
        <f>G317</f>
        <v>144.6</v>
      </c>
      <c r="I317" s="165">
        <f t="shared" si="51"/>
        <v>100</v>
      </c>
      <c r="J317" s="166">
        <f t="shared" si="52"/>
        <v>0</v>
      </c>
    </row>
    <row r="318" spans="1:10" ht="31.5">
      <c r="A318" s="103"/>
      <c r="B318" s="204" t="s">
        <v>39</v>
      </c>
      <c r="C318" s="192"/>
      <c r="D318" s="192"/>
      <c r="E318" s="198" t="s">
        <v>242</v>
      </c>
      <c r="F318" s="120" t="s">
        <v>182</v>
      </c>
      <c r="G318" s="172">
        <f>G319+G325</f>
        <v>23.1</v>
      </c>
      <c r="H318" s="172">
        <f>H319+H325</f>
        <v>7.6</v>
      </c>
      <c r="I318" s="165">
        <f t="shared" si="51"/>
        <v>32.9004329004329</v>
      </c>
      <c r="J318" s="166">
        <f t="shared" si="52"/>
        <v>15.500000000000002</v>
      </c>
    </row>
    <row r="319" spans="1:10" ht="47.25">
      <c r="A319" s="103"/>
      <c r="B319" s="205" t="s">
        <v>424</v>
      </c>
      <c r="C319" s="192"/>
      <c r="D319" s="192"/>
      <c r="E319" s="194" t="s">
        <v>243</v>
      </c>
      <c r="F319" s="120" t="s">
        <v>182</v>
      </c>
      <c r="G319" s="172">
        <f>G320</f>
        <v>20.3</v>
      </c>
      <c r="H319" s="172">
        <f>H320</f>
        <v>4.8</v>
      </c>
      <c r="I319" s="165">
        <f t="shared" si="51"/>
        <v>23.645320197044335</v>
      </c>
      <c r="J319" s="166">
        <f t="shared" si="52"/>
        <v>15.5</v>
      </c>
    </row>
    <row r="320" spans="1:10" ht="47.25">
      <c r="A320" s="103"/>
      <c r="B320" s="204"/>
      <c r="C320" s="131" t="s">
        <v>204</v>
      </c>
      <c r="D320" s="131"/>
      <c r="E320" s="174" t="s">
        <v>209</v>
      </c>
      <c r="F320" s="120" t="s">
        <v>182</v>
      </c>
      <c r="G320" s="172">
        <f>G321</f>
        <v>20.3</v>
      </c>
      <c r="H320" s="172">
        <f>H321</f>
        <v>4.8</v>
      </c>
      <c r="I320" s="165">
        <f t="shared" si="51"/>
        <v>23.645320197044335</v>
      </c>
      <c r="J320" s="166">
        <f t="shared" si="52"/>
        <v>15.5</v>
      </c>
    </row>
    <row r="321" spans="1:10" ht="63">
      <c r="A321" s="103"/>
      <c r="B321" s="204"/>
      <c r="C321" s="131" t="s">
        <v>244</v>
      </c>
      <c r="D321" s="131"/>
      <c r="E321" s="174" t="s">
        <v>245</v>
      </c>
      <c r="F321" s="120" t="s">
        <v>182</v>
      </c>
      <c r="G321" s="172">
        <f aca="true" t="shared" si="55" ref="G321:H323">G322</f>
        <v>20.3</v>
      </c>
      <c r="H321" s="172">
        <f t="shared" si="55"/>
        <v>4.8</v>
      </c>
      <c r="I321" s="165">
        <f t="shared" si="51"/>
        <v>23.645320197044335</v>
      </c>
      <c r="J321" s="166">
        <f t="shared" si="52"/>
        <v>15.5</v>
      </c>
    </row>
    <row r="322" spans="1:10" ht="78.75">
      <c r="A322" s="103"/>
      <c r="B322" s="204"/>
      <c r="C322" s="131" t="s">
        <v>246</v>
      </c>
      <c r="D322" s="131"/>
      <c r="E322" s="174" t="s">
        <v>247</v>
      </c>
      <c r="F322" s="120" t="s">
        <v>182</v>
      </c>
      <c r="G322" s="184">
        <f t="shared" si="55"/>
        <v>20.3</v>
      </c>
      <c r="H322" s="184">
        <f t="shared" si="55"/>
        <v>4.8</v>
      </c>
      <c r="I322" s="165">
        <f t="shared" si="51"/>
        <v>23.645320197044335</v>
      </c>
      <c r="J322" s="166">
        <f t="shared" si="52"/>
        <v>15.5</v>
      </c>
    </row>
    <row r="323" spans="1:10" ht="47.25">
      <c r="A323" s="103"/>
      <c r="B323" s="204"/>
      <c r="C323" s="131" t="s">
        <v>248</v>
      </c>
      <c r="D323" s="131"/>
      <c r="E323" s="174" t="s">
        <v>249</v>
      </c>
      <c r="F323" s="120" t="s">
        <v>182</v>
      </c>
      <c r="G323" s="172">
        <f t="shared" si="55"/>
        <v>20.3</v>
      </c>
      <c r="H323" s="172">
        <f t="shared" si="55"/>
        <v>4.8</v>
      </c>
      <c r="I323" s="165">
        <f t="shared" si="51"/>
        <v>23.645320197044335</v>
      </c>
      <c r="J323" s="166">
        <f t="shared" si="52"/>
        <v>15.5</v>
      </c>
    </row>
    <row r="324" spans="1:10" ht="31.5">
      <c r="A324" s="103"/>
      <c r="B324" s="204"/>
      <c r="C324" s="131"/>
      <c r="D324" s="176">
        <v>200</v>
      </c>
      <c r="E324" s="174" t="s">
        <v>225</v>
      </c>
      <c r="F324" s="120" t="s">
        <v>182</v>
      </c>
      <c r="G324" s="122">
        <v>20.3</v>
      </c>
      <c r="H324" s="122">
        <v>4.8</v>
      </c>
      <c r="I324" s="165">
        <f t="shared" si="51"/>
        <v>23.645320197044335</v>
      </c>
      <c r="J324" s="166">
        <f t="shared" si="52"/>
        <v>15.5</v>
      </c>
    </row>
    <row r="325" spans="1:10" ht="15.75">
      <c r="A325" s="103"/>
      <c r="B325" s="203" t="s">
        <v>40</v>
      </c>
      <c r="C325" s="192"/>
      <c r="D325" s="176"/>
      <c r="E325" s="174" t="s">
        <v>41</v>
      </c>
      <c r="F325" s="120" t="s">
        <v>182</v>
      </c>
      <c r="G325" s="184">
        <f>G326</f>
        <v>2.8</v>
      </c>
      <c r="H325" s="184">
        <f>H326</f>
        <v>2.8</v>
      </c>
      <c r="I325" s="165">
        <f t="shared" si="51"/>
        <v>100</v>
      </c>
      <c r="J325" s="166">
        <f t="shared" si="52"/>
        <v>0</v>
      </c>
    </row>
    <row r="326" spans="1:10" ht="47.25">
      <c r="A326" s="103"/>
      <c r="B326" s="191"/>
      <c r="C326" s="131" t="s">
        <v>204</v>
      </c>
      <c r="D326" s="131"/>
      <c r="E326" s="174" t="s">
        <v>209</v>
      </c>
      <c r="F326" s="120" t="s">
        <v>182</v>
      </c>
      <c r="G326" s="172">
        <f aca="true" t="shared" si="56" ref="G326:H329">G327</f>
        <v>2.8</v>
      </c>
      <c r="H326" s="172">
        <f t="shared" si="56"/>
        <v>2.8</v>
      </c>
      <c r="I326" s="165">
        <f t="shared" si="51"/>
        <v>100</v>
      </c>
      <c r="J326" s="166">
        <f t="shared" si="52"/>
        <v>0</v>
      </c>
    </row>
    <row r="327" spans="1:10" ht="31.5">
      <c r="A327" s="103"/>
      <c r="B327" s="191"/>
      <c r="C327" s="176" t="s">
        <v>256</v>
      </c>
      <c r="D327" s="176"/>
      <c r="E327" s="174" t="s">
        <v>257</v>
      </c>
      <c r="F327" s="120" t="s">
        <v>182</v>
      </c>
      <c r="G327" s="172">
        <f t="shared" si="56"/>
        <v>2.8</v>
      </c>
      <c r="H327" s="172">
        <f t="shared" si="56"/>
        <v>2.8</v>
      </c>
      <c r="I327" s="165">
        <f t="shared" si="51"/>
        <v>100</v>
      </c>
      <c r="J327" s="166">
        <f t="shared" si="52"/>
        <v>0</v>
      </c>
    </row>
    <row r="328" spans="1:10" ht="47.25">
      <c r="A328" s="103"/>
      <c r="B328" s="191"/>
      <c r="C328" s="176" t="s">
        <v>258</v>
      </c>
      <c r="D328" s="176"/>
      <c r="E328" s="174" t="s">
        <v>259</v>
      </c>
      <c r="F328" s="120" t="s">
        <v>182</v>
      </c>
      <c r="G328" s="172">
        <f t="shared" si="56"/>
        <v>2.8</v>
      </c>
      <c r="H328" s="172">
        <f t="shared" si="56"/>
        <v>2.8</v>
      </c>
      <c r="I328" s="165">
        <f t="shared" si="51"/>
        <v>100</v>
      </c>
      <c r="J328" s="166">
        <f t="shared" si="52"/>
        <v>0</v>
      </c>
    </row>
    <row r="329" spans="1:10" ht="31.5">
      <c r="A329" s="103"/>
      <c r="B329" s="191"/>
      <c r="C329" s="176" t="s">
        <v>260</v>
      </c>
      <c r="D329" s="176"/>
      <c r="E329" s="174" t="s">
        <v>261</v>
      </c>
      <c r="F329" s="120" t="s">
        <v>182</v>
      </c>
      <c r="G329" s="172">
        <f t="shared" si="56"/>
        <v>2.8</v>
      </c>
      <c r="H329" s="172">
        <f t="shared" si="56"/>
        <v>2.8</v>
      </c>
      <c r="I329" s="165">
        <f t="shared" si="51"/>
        <v>100</v>
      </c>
      <c r="J329" s="166">
        <f t="shared" si="52"/>
        <v>0</v>
      </c>
    </row>
    <row r="330" spans="1:10" ht="31.5">
      <c r="A330" s="103"/>
      <c r="B330" s="191"/>
      <c r="C330" s="176"/>
      <c r="D330" s="176">
        <v>200</v>
      </c>
      <c r="E330" s="174" t="s">
        <v>225</v>
      </c>
      <c r="F330" s="120" t="s">
        <v>182</v>
      </c>
      <c r="G330" s="122">
        <v>2.8</v>
      </c>
      <c r="H330" s="122">
        <f>G330</f>
        <v>2.8</v>
      </c>
      <c r="I330" s="165">
        <f t="shared" si="51"/>
        <v>100</v>
      </c>
      <c r="J330" s="166">
        <f t="shared" si="52"/>
        <v>0</v>
      </c>
    </row>
    <row r="331" spans="1:10" ht="15.75">
      <c r="A331" s="103"/>
      <c r="B331" s="206" t="s">
        <v>51</v>
      </c>
      <c r="C331" s="197"/>
      <c r="D331" s="195"/>
      <c r="E331" s="196" t="s">
        <v>262</v>
      </c>
      <c r="F331" s="120" t="s">
        <v>182</v>
      </c>
      <c r="G331" s="172">
        <f>G332+G338+G344+G355</f>
        <v>9043.7</v>
      </c>
      <c r="H331" s="172">
        <f>H332+H338+H344+H355</f>
        <v>8935</v>
      </c>
      <c r="I331" s="165">
        <f t="shared" si="51"/>
        <v>98.79805831683935</v>
      </c>
      <c r="J331" s="166">
        <f t="shared" si="52"/>
        <v>108.70000000000073</v>
      </c>
    </row>
    <row r="332" spans="1:10" ht="15.75">
      <c r="A332" s="103"/>
      <c r="B332" s="203" t="s">
        <v>425</v>
      </c>
      <c r="C332" s="192"/>
      <c r="D332" s="176"/>
      <c r="E332" s="174" t="s">
        <v>263</v>
      </c>
      <c r="F332" s="120" t="s">
        <v>182</v>
      </c>
      <c r="G332" s="187">
        <f aca="true" t="shared" si="57" ref="G332:H336">G333</f>
        <v>108.7</v>
      </c>
      <c r="H332" s="187">
        <f t="shared" si="57"/>
        <v>0</v>
      </c>
      <c r="I332" s="165">
        <f t="shared" si="51"/>
        <v>0</v>
      </c>
      <c r="J332" s="166">
        <f t="shared" si="52"/>
        <v>108.7</v>
      </c>
    </row>
    <row r="333" spans="1:10" ht="31.5">
      <c r="A333" s="103"/>
      <c r="B333" s="203"/>
      <c r="C333" s="176" t="s">
        <v>111</v>
      </c>
      <c r="D333" s="176"/>
      <c r="E333" s="174" t="s">
        <v>197</v>
      </c>
      <c r="F333" s="120" t="s">
        <v>182</v>
      </c>
      <c r="G333" s="187">
        <f t="shared" si="57"/>
        <v>108.7</v>
      </c>
      <c r="H333" s="187">
        <f t="shared" si="57"/>
        <v>0</v>
      </c>
      <c r="I333" s="165">
        <f t="shared" si="51"/>
        <v>0</v>
      </c>
      <c r="J333" s="166">
        <f t="shared" si="52"/>
        <v>108.7</v>
      </c>
    </row>
    <row r="334" spans="1:10" ht="47.25">
      <c r="A334" s="103"/>
      <c r="B334" s="206"/>
      <c r="C334" s="131" t="s">
        <v>198</v>
      </c>
      <c r="D334" s="131"/>
      <c r="E334" s="174" t="s">
        <v>201</v>
      </c>
      <c r="F334" s="120" t="s">
        <v>182</v>
      </c>
      <c r="G334" s="187">
        <f t="shared" si="57"/>
        <v>108.7</v>
      </c>
      <c r="H334" s="187">
        <f t="shared" si="57"/>
        <v>0</v>
      </c>
      <c r="I334" s="165">
        <f t="shared" si="51"/>
        <v>0</v>
      </c>
      <c r="J334" s="166">
        <f t="shared" si="52"/>
        <v>108.7</v>
      </c>
    </row>
    <row r="335" spans="1:10" ht="94.5">
      <c r="A335" s="103"/>
      <c r="B335" s="206"/>
      <c r="C335" s="131" t="s">
        <v>199</v>
      </c>
      <c r="D335" s="131"/>
      <c r="E335" s="174" t="s">
        <v>202</v>
      </c>
      <c r="F335" s="120" t="s">
        <v>182</v>
      </c>
      <c r="G335" s="187">
        <f t="shared" si="57"/>
        <v>108.7</v>
      </c>
      <c r="H335" s="187">
        <f t="shared" si="57"/>
        <v>0</v>
      </c>
      <c r="I335" s="165">
        <f t="shared" si="51"/>
        <v>0</v>
      </c>
      <c r="J335" s="166">
        <f t="shared" si="52"/>
        <v>108.7</v>
      </c>
    </row>
    <row r="336" spans="1:10" ht="78.75">
      <c r="A336" s="103"/>
      <c r="B336" s="206"/>
      <c r="C336" s="131" t="s">
        <v>264</v>
      </c>
      <c r="D336" s="131"/>
      <c r="E336" s="174" t="s">
        <v>265</v>
      </c>
      <c r="F336" s="120" t="s">
        <v>182</v>
      </c>
      <c r="G336" s="187">
        <f t="shared" si="57"/>
        <v>108.7</v>
      </c>
      <c r="H336" s="187">
        <f t="shared" si="57"/>
        <v>0</v>
      </c>
      <c r="I336" s="165">
        <f t="shared" si="51"/>
        <v>0</v>
      </c>
      <c r="J336" s="166">
        <f t="shared" si="52"/>
        <v>108.7</v>
      </c>
    </row>
    <row r="337" spans="1:10" ht="31.5">
      <c r="A337" s="103"/>
      <c r="B337" s="206"/>
      <c r="C337" s="131"/>
      <c r="D337" s="176">
        <v>200</v>
      </c>
      <c r="E337" s="174" t="s">
        <v>225</v>
      </c>
      <c r="F337" s="120" t="s">
        <v>182</v>
      </c>
      <c r="G337" s="122">
        <v>108.7</v>
      </c>
      <c r="H337" s="122">
        <v>0</v>
      </c>
      <c r="I337" s="165">
        <f t="shared" si="51"/>
        <v>0</v>
      </c>
      <c r="J337" s="166">
        <f t="shared" si="52"/>
        <v>108.7</v>
      </c>
    </row>
    <row r="338" spans="1:10" ht="15.75">
      <c r="A338" s="103"/>
      <c r="B338" s="203" t="s">
        <v>426</v>
      </c>
      <c r="C338" s="197"/>
      <c r="D338" s="195"/>
      <c r="E338" s="174" t="s">
        <v>266</v>
      </c>
      <c r="F338" s="120" t="s">
        <v>182</v>
      </c>
      <c r="G338" s="172">
        <f aca="true" t="shared" si="58" ref="G338:H342">G339</f>
        <v>98.4</v>
      </c>
      <c r="H338" s="172">
        <f t="shared" si="58"/>
        <v>98.4</v>
      </c>
      <c r="I338" s="165">
        <f aca="true" t="shared" si="59" ref="I338:I397">H338/G338*100</f>
        <v>100</v>
      </c>
      <c r="J338" s="166">
        <f aca="true" t="shared" si="60" ref="J338:J397">G338-H338</f>
        <v>0</v>
      </c>
    </row>
    <row r="339" spans="1:10" ht="47.25">
      <c r="A339" s="103"/>
      <c r="B339" s="207"/>
      <c r="C339" s="131" t="s">
        <v>267</v>
      </c>
      <c r="D339" s="131"/>
      <c r="E339" s="174" t="s">
        <v>268</v>
      </c>
      <c r="F339" s="120" t="s">
        <v>182</v>
      </c>
      <c r="G339" s="172">
        <f t="shared" si="58"/>
        <v>98.4</v>
      </c>
      <c r="H339" s="172">
        <f t="shared" si="58"/>
        <v>98.4</v>
      </c>
      <c r="I339" s="165">
        <f t="shared" si="59"/>
        <v>100</v>
      </c>
      <c r="J339" s="166">
        <f t="shared" si="60"/>
        <v>0</v>
      </c>
    </row>
    <row r="340" spans="1:10" ht="31.5">
      <c r="A340" s="103"/>
      <c r="B340" s="207"/>
      <c r="C340" s="192" t="s">
        <v>269</v>
      </c>
      <c r="D340" s="176"/>
      <c r="E340" s="174" t="s">
        <v>270</v>
      </c>
      <c r="F340" s="120" t="s">
        <v>182</v>
      </c>
      <c r="G340" s="172">
        <f t="shared" si="58"/>
        <v>98.4</v>
      </c>
      <c r="H340" s="172">
        <f t="shared" si="58"/>
        <v>98.4</v>
      </c>
      <c r="I340" s="165">
        <f t="shared" si="59"/>
        <v>100</v>
      </c>
      <c r="J340" s="166">
        <f t="shared" si="60"/>
        <v>0</v>
      </c>
    </row>
    <row r="341" spans="1:10" ht="47.25">
      <c r="A341" s="103"/>
      <c r="B341" s="207"/>
      <c r="C341" s="192" t="s">
        <v>271</v>
      </c>
      <c r="D341" s="176"/>
      <c r="E341" s="174" t="s">
        <v>272</v>
      </c>
      <c r="F341" s="120" t="s">
        <v>182</v>
      </c>
      <c r="G341" s="172">
        <f t="shared" si="58"/>
        <v>98.4</v>
      </c>
      <c r="H341" s="172">
        <f t="shared" si="58"/>
        <v>98.4</v>
      </c>
      <c r="I341" s="165">
        <f t="shared" si="59"/>
        <v>100</v>
      </c>
      <c r="J341" s="166">
        <f t="shared" si="60"/>
        <v>0</v>
      </c>
    </row>
    <row r="342" spans="1:10" ht="31.5">
      <c r="A342" s="103"/>
      <c r="B342" s="207"/>
      <c r="C342" s="176" t="s">
        <v>273</v>
      </c>
      <c r="D342" s="176"/>
      <c r="E342" s="174" t="s">
        <v>274</v>
      </c>
      <c r="F342" s="120" t="s">
        <v>182</v>
      </c>
      <c r="G342" s="172">
        <f t="shared" si="58"/>
        <v>98.4</v>
      </c>
      <c r="H342" s="172">
        <f t="shared" si="58"/>
        <v>98.4</v>
      </c>
      <c r="I342" s="165">
        <f t="shared" si="59"/>
        <v>100</v>
      </c>
      <c r="J342" s="166">
        <f t="shared" si="60"/>
        <v>0</v>
      </c>
    </row>
    <row r="343" spans="1:10" ht="31.5">
      <c r="A343" s="103"/>
      <c r="B343" s="207"/>
      <c r="C343" s="176"/>
      <c r="D343" s="176">
        <v>200</v>
      </c>
      <c r="E343" s="174" t="s">
        <v>225</v>
      </c>
      <c r="F343" s="120" t="s">
        <v>182</v>
      </c>
      <c r="G343" s="122">
        <v>98.4</v>
      </c>
      <c r="H343" s="122">
        <f>G343</f>
        <v>98.4</v>
      </c>
      <c r="I343" s="165">
        <f t="shared" si="59"/>
        <v>100</v>
      </c>
      <c r="J343" s="166">
        <f t="shared" si="60"/>
        <v>0</v>
      </c>
    </row>
    <row r="344" spans="1:10" ht="15.75">
      <c r="A344" s="103"/>
      <c r="B344" s="203" t="s">
        <v>52</v>
      </c>
      <c r="C344" s="192"/>
      <c r="D344" s="176"/>
      <c r="E344" s="174" t="s">
        <v>53</v>
      </c>
      <c r="F344" s="120" t="s">
        <v>182</v>
      </c>
      <c r="G344" s="172">
        <f>G345</f>
        <v>8750.6</v>
      </c>
      <c r="H344" s="172">
        <f>H345</f>
        <v>8750.6</v>
      </c>
      <c r="I344" s="165">
        <f t="shared" si="59"/>
        <v>100</v>
      </c>
      <c r="J344" s="166">
        <f t="shared" si="60"/>
        <v>0</v>
      </c>
    </row>
    <row r="345" spans="1:10" ht="47.25">
      <c r="A345" s="103"/>
      <c r="B345" s="191"/>
      <c r="C345" s="131" t="s">
        <v>267</v>
      </c>
      <c r="D345" s="131"/>
      <c r="E345" s="174" t="s">
        <v>268</v>
      </c>
      <c r="F345" s="120" t="s">
        <v>182</v>
      </c>
      <c r="G345" s="172">
        <f>G346+G350</f>
        <v>8750.6</v>
      </c>
      <c r="H345" s="172">
        <f>H346+H350</f>
        <v>8750.6</v>
      </c>
      <c r="I345" s="165">
        <f t="shared" si="59"/>
        <v>100</v>
      </c>
      <c r="J345" s="166">
        <f t="shared" si="60"/>
        <v>0</v>
      </c>
    </row>
    <row r="346" spans="1:10" ht="47.25">
      <c r="A346" s="103"/>
      <c r="B346" s="191"/>
      <c r="C346" s="176" t="s">
        <v>275</v>
      </c>
      <c r="D346" s="176"/>
      <c r="E346" s="174" t="s">
        <v>276</v>
      </c>
      <c r="F346" s="120" t="s">
        <v>182</v>
      </c>
      <c r="G346" s="172">
        <f aca="true" t="shared" si="61" ref="G346:H348">G347</f>
        <v>1142.1</v>
      </c>
      <c r="H346" s="172">
        <f t="shared" si="61"/>
        <v>1142.1</v>
      </c>
      <c r="I346" s="165">
        <f t="shared" si="59"/>
        <v>100</v>
      </c>
      <c r="J346" s="166">
        <f t="shared" si="60"/>
        <v>0</v>
      </c>
    </row>
    <row r="347" spans="1:10" ht="47.25">
      <c r="A347" s="103"/>
      <c r="B347" s="191"/>
      <c r="C347" s="176" t="s">
        <v>277</v>
      </c>
      <c r="D347" s="176"/>
      <c r="E347" s="174" t="s">
        <v>278</v>
      </c>
      <c r="F347" s="120" t="s">
        <v>182</v>
      </c>
      <c r="G347" s="172">
        <f t="shared" si="61"/>
        <v>1142.1</v>
      </c>
      <c r="H347" s="172">
        <f t="shared" si="61"/>
        <v>1142.1</v>
      </c>
      <c r="I347" s="165">
        <f t="shared" si="59"/>
        <v>100</v>
      </c>
      <c r="J347" s="166">
        <f t="shared" si="60"/>
        <v>0</v>
      </c>
    </row>
    <row r="348" spans="1:10" ht="94.5">
      <c r="A348" s="103"/>
      <c r="B348" s="191"/>
      <c r="C348" s="192" t="s">
        <v>279</v>
      </c>
      <c r="D348" s="176"/>
      <c r="E348" s="174" t="s">
        <v>280</v>
      </c>
      <c r="F348" s="120" t="s">
        <v>182</v>
      </c>
      <c r="G348" s="172">
        <f t="shared" si="61"/>
        <v>1142.1</v>
      </c>
      <c r="H348" s="172">
        <f t="shared" si="61"/>
        <v>1142.1</v>
      </c>
      <c r="I348" s="165">
        <f t="shared" si="59"/>
        <v>100</v>
      </c>
      <c r="J348" s="166">
        <f t="shared" si="60"/>
        <v>0</v>
      </c>
    </row>
    <row r="349" spans="1:10" ht="15.75">
      <c r="A349" s="103"/>
      <c r="B349" s="191"/>
      <c r="C349" s="192"/>
      <c r="D349" s="176">
        <v>500</v>
      </c>
      <c r="E349" s="174" t="s">
        <v>180</v>
      </c>
      <c r="F349" s="120" t="s">
        <v>182</v>
      </c>
      <c r="G349" s="122">
        <v>1142.1</v>
      </c>
      <c r="H349" s="122">
        <f>G349</f>
        <v>1142.1</v>
      </c>
      <c r="I349" s="165">
        <f t="shared" si="59"/>
        <v>100</v>
      </c>
      <c r="J349" s="166">
        <f t="shared" si="60"/>
        <v>0</v>
      </c>
    </row>
    <row r="350" spans="1:10" ht="47.25">
      <c r="A350" s="103"/>
      <c r="B350" s="191"/>
      <c r="C350" s="192" t="s">
        <v>281</v>
      </c>
      <c r="D350" s="176"/>
      <c r="E350" s="174" t="s">
        <v>282</v>
      </c>
      <c r="F350" s="120" t="s">
        <v>182</v>
      </c>
      <c r="G350" s="172">
        <f>G351</f>
        <v>7608.5</v>
      </c>
      <c r="H350" s="172">
        <f>H351</f>
        <v>7608.5</v>
      </c>
      <c r="I350" s="165">
        <f t="shared" si="59"/>
        <v>100</v>
      </c>
      <c r="J350" s="166">
        <f t="shared" si="60"/>
        <v>0</v>
      </c>
    </row>
    <row r="351" spans="1:10" ht="78.75">
      <c r="A351" s="103"/>
      <c r="B351" s="191"/>
      <c r="C351" s="192" t="s">
        <v>281</v>
      </c>
      <c r="D351" s="176"/>
      <c r="E351" s="174" t="s">
        <v>283</v>
      </c>
      <c r="F351" s="120" t="s">
        <v>182</v>
      </c>
      <c r="G351" s="172">
        <f>G352</f>
        <v>7608.5</v>
      </c>
      <c r="H351" s="172">
        <f>H352</f>
        <v>7608.5</v>
      </c>
      <c r="I351" s="165">
        <f t="shared" si="59"/>
        <v>100</v>
      </c>
      <c r="J351" s="166">
        <f t="shared" si="60"/>
        <v>0</v>
      </c>
    </row>
    <row r="352" spans="1:10" ht="63">
      <c r="A352" s="103"/>
      <c r="B352" s="191"/>
      <c r="C352" s="192" t="s">
        <v>284</v>
      </c>
      <c r="D352" s="176"/>
      <c r="E352" s="174" t="s">
        <v>285</v>
      </c>
      <c r="F352" s="120" t="s">
        <v>182</v>
      </c>
      <c r="G352" s="172">
        <f>G353+G354</f>
        <v>7608.5</v>
      </c>
      <c r="H352" s="172">
        <f>H353+H354</f>
        <v>7608.5</v>
      </c>
      <c r="I352" s="165">
        <f t="shared" si="59"/>
        <v>100</v>
      </c>
      <c r="J352" s="166">
        <f t="shared" si="60"/>
        <v>0</v>
      </c>
    </row>
    <row r="353" spans="1:10" ht="31.5">
      <c r="A353" s="103"/>
      <c r="B353" s="191"/>
      <c r="C353" s="192"/>
      <c r="D353" s="176">
        <v>200</v>
      </c>
      <c r="E353" s="174" t="s">
        <v>225</v>
      </c>
      <c r="F353" s="120" t="s">
        <v>182</v>
      </c>
      <c r="G353" s="122">
        <v>6763.2</v>
      </c>
      <c r="H353" s="122">
        <f>G353</f>
        <v>6763.2</v>
      </c>
      <c r="I353" s="165">
        <f t="shared" si="59"/>
        <v>100</v>
      </c>
      <c r="J353" s="166">
        <f t="shared" si="60"/>
        <v>0</v>
      </c>
    </row>
    <row r="354" spans="1:10" ht="15.75">
      <c r="A354" s="103"/>
      <c r="B354" s="191"/>
      <c r="C354" s="192"/>
      <c r="D354" s="176">
        <v>800</v>
      </c>
      <c r="E354" s="145" t="s">
        <v>13</v>
      </c>
      <c r="F354" s="120" t="s">
        <v>182</v>
      </c>
      <c r="G354" s="172">
        <v>845.3</v>
      </c>
      <c r="H354" s="172">
        <v>845.3</v>
      </c>
      <c r="I354" s="165">
        <f>H354/G354*100</f>
        <v>100</v>
      </c>
      <c r="J354" s="166">
        <f>G354-H354</f>
        <v>0</v>
      </c>
    </row>
    <row r="355" spans="1:10" ht="31.5">
      <c r="A355" s="103"/>
      <c r="B355" s="203" t="s">
        <v>427</v>
      </c>
      <c r="C355" s="192"/>
      <c r="D355" s="176"/>
      <c r="E355" s="174" t="s">
        <v>286</v>
      </c>
      <c r="F355" s="120" t="s">
        <v>182</v>
      </c>
      <c r="G355" s="172">
        <f aca="true" t="shared" si="62" ref="G355:H357">G356</f>
        <v>86</v>
      </c>
      <c r="H355" s="172">
        <f t="shared" si="62"/>
        <v>86</v>
      </c>
      <c r="I355" s="165">
        <f t="shared" si="59"/>
        <v>100</v>
      </c>
      <c r="J355" s="166">
        <f t="shared" si="60"/>
        <v>0</v>
      </c>
    </row>
    <row r="356" spans="1:10" ht="63">
      <c r="A356" s="103"/>
      <c r="B356" s="191"/>
      <c r="C356" s="199" t="s">
        <v>125</v>
      </c>
      <c r="D356" s="176"/>
      <c r="E356" s="200" t="s">
        <v>287</v>
      </c>
      <c r="F356" s="120" t="s">
        <v>182</v>
      </c>
      <c r="G356" s="172">
        <f t="shared" si="62"/>
        <v>86</v>
      </c>
      <c r="H356" s="172">
        <f t="shared" si="62"/>
        <v>86</v>
      </c>
      <c r="I356" s="165">
        <f t="shared" si="59"/>
        <v>100</v>
      </c>
      <c r="J356" s="166">
        <f t="shared" si="60"/>
        <v>0</v>
      </c>
    </row>
    <row r="357" spans="1:10" ht="31.5">
      <c r="A357" s="103"/>
      <c r="B357" s="191"/>
      <c r="C357" s="192" t="s">
        <v>126</v>
      </c>
      <c r="D357" s="176"/>
      <c r="E357" s="194" t="s">
        <v>288</v>
      </c>
      <c r="F357" s="120" t="s">
        <v>182</v>
      </c>
      <c r="G357" s="172">
        <f t="shared" si="62"/>
        <v>86</v>
      </c>
      <c r="H357" s="172">
        <f t="shared" si="62"/>
        <v>86</v>
      </c>
      <c r="I357" s="165">
        <f t="shared" si="59"/>
        <v>100</v>
      </c>
      <c r="J357" s="166">
        <f t="shared" si="60"/>
        <v>0</v>
      </c>
    </row>
    <row r="358" spans="1:10" ht="78.75">
      <c r="A358" s="103"/>
      <c r="B358" s="191"/>
      <c r="C358" s="176" t="s">
        <v>289</v>
      </c>
      <c r="D358" s="176"/>
      <c r="E358" s="174" t="s">
        <v>290</v>
      </c>
      <c r="F358" s="120" t="s">
        <v>182</v>
      </c>
      <c r="G358" s="172">
        <f>G359</f>
        <v>86</v>
      </c>
      <c r="H358" s="172">
        <f>H359</f>
        <v>86</v>
      </c>
      <c r="I358" s="165">
        <f t="shared" si="59"/>
        <v>100</v>
      </c>
      <c r="J358" s="166">
        <f t="shared" si="60"/>
        <v>0</v>
      </c>
    </row>
    <row r="359" spans="1:10" ht="63">
      <c r="A359" s="103"/>
      <c r="B359" s="191"/>
      <c r="C359" s="176" t="s">
        <v>291</v>
      </c>
      <c r="D359" s="176"/>
      <c r="E359" s="174" t="s">
        <v>292</v>
      </c>
      <c r="F359" s="120" t="s">
        <v>182</v>
      </c>
      <c r="G359" s="172">
        <f>G360</f>
        <v>86</v>
      </c>
      <c r="H359" s="172">
        <f>H360</f>
        <v>86</v>
      </c>
      <c r="I359" s="165">
        <f t="shared" si="59"/>
        <v>100</v>
      </c>
      <c r="J359" s="166">
        <f t="shared" si="60"/>
        <v>0</v>
      </c>
    </row>
    <row r="360" spans="1:10" ht="31.5">
      <c r="A360" s="103"/>
      <c r="B360" s="191"/>
      <c r="C360" s="176"/>
      <c r="D360" s="176">
        <v>200</v>
      </c>
      <c r="E360" s="174" t="s">
        <v>225</v>
      </c>
      <c r="F360" s="120" t="s">
        <v>182</v>
      </c>
      <c r="G360" s="122">
        <v>86</v>
      </c>
      <c r="H360" s="122">
        <f>G360</f>
        <v>86</v>
      </c>
      <c r="I360" s="165">
        <f t="shared" si="59"/>
        <v>100</v>
      </c>
      <c r="J360" s="166">
        <f t="shared" si="60"/>
        <v>0</v>
      </c>
    </row>
    <row r="361" spans="1:10" ht="15.75">
      <c r="A361" s="103"/>
      <c r="B361" s="206" t="s">
        <v>34</v>
      </c>
      <c r="C361" s="176"/>
      <c r="D361" s="176"/>
      <c r="E361" s="196" t="s">
        <v>293</v>
      </c>
      <c r="F361" s="120" t="s">
        <v>182</v>
      </c>
      <c r="G361" s="172">
        <f>G362+G374+G380</f>
        <v>12032.5</v>
      </c>
      <c r="H361" s="172">
        <f>H362+H374+H380</f>
        <v>11410.1</v>
      </c>
      <c r="I361" s="165">
        <f t="shared" si="59"/>
        <v>94.82734261375441</v>
      </c>
      <c r="J361" s="166">
        <f t="shared" si="60"/>
        <v>622.3999999999996</v>
      </c>
    </row>
    <row r="362" spans="1:10" ht="15.75">
      <c r="A362" s="103"/>
      <c r="B362" s="203" t="s">
        <v>42</v>
      </c>
      <c r="C362" s="176"/>
      <c r="D362" s="176"/>
      <c r="E362" s="174" t="s">
        <v>43</v>
      </c>
      <c r="F362" s="120" t="s">
        <v>182</v>
      </c>
      <c r="G362" s="172">
        <f>G363</f>
        <v>3636.2</v>
      </c>
      <c r="H362" s="172">
        <f>H363</f>
        <v>3623.5</v>
      </c>
      <c r="I362" s="165">
        <f t="shared" si="59"/>
        <v>99.65073428304274</v>
      </c>
      <c r="J362" s="166">
        <f t="shared" si="60"/>
        <v>12.699999999999818</v>
      </c>
    </row>
    <row r="363" spans="1:10" ht="31.5">
      <c r="A363" s="103"/>
      <c r="B363" s="191"/>
      <c r="C363" s="176" t="s">
        <v>118</v>
      </c>
      <c r="D363" s="176"/>
      <c r="E363" s="174" t="s">
        <v>294</v>
      </c>
      <c r="F363" s="120" t="s">
        <v>182</v>
      </c>
      <c r="G363" s="172">
        <f>G364+G368</f>
        <v>3636.2</v>
      </c>
      <c r="H363" s="172">
        <f>H364+H368</f>
        <v>3623.5</v>
      </c>
      <c r="I363" s="165">
        <f t="shared" si="59"/>
        <v>99.65073428304274</v>
      </c>
      <c r="J363" s="166">
        <f t="shared" si="60"/>
        <v>12.699999999999818</v>
      </c>
    </row>
    <row r="364" spans="1:10" ht="31.5">
      <c r="A364" s="103"/>
      <c r="B364" s="103"/>
      <c r="C364" s="176" t="s">
        <v>122</v>
      </c>
      <c r="D364" s="201"/>
      <c r="E364" s="174" t="s">
        <v>295</v>
      </c>
      <c r="F364" s="120" t="s">
        <v>182</v>
      </c>
      <c r="G364" s="172">
        <f aca="true" t="shared" si="63" ref="G364:H366">G365</f>
        <v>2863.6</v>
      </c>
      <c r="H364" s="172">
        <f t="shared" si="63"/>
        <v>2863.6</v>
      </c>
      <c r="I364" s="165">
        <f t="shared" si="59"/>
        <v>100</v>
      </c>
      <c r="J364" s="166">
        <f t="shared" si="60"/>
        <v>0</v>
      </c>
    </row>
    <row r="365" spans="1:10" ht="31.5">
      <c r="A365" s="103"/>
      <c r="B365" s="103"/>
      <c r="C365" s="176" t="s">
        <v>296</v>
      </c>
      <c r="D365" s="201"/>
      <c r="E365" s="174" t="s">
        <v>297</v>
      </c>
      <c r="F365" s="120" t="s">
        <v>182</v>
      </c>
      <c r="G365" s="172">
        <f t="shared" si="63"/>
        <v>2863.6</v>
      </c>
      <c r="H365" s="172">
        <f t="shared" si="63"/>
        <v>2863.6</v>
      </c>
      <c r="I365" s="165">
        <f t="shared" si="59"/>
        <v>100</v>
      </c>
      <c r="J365" s="166">
        <f t="shared" si="60"/>
        <v>0</v>
      </c>
    </row>
    <row r="366" spans="1:10" ht="47.25">
      <c r="A366" s="103"/>
      <c r="B366" s="103"/>
      <c r="C366" s="176" t="s">
        <v>298</v>
      </c>
      <c r="D366" s="201"/>
      <c r="E366" s="174" t="s">
        <v>299</v>
      </c>
      <c r="F366" s="120" t="s">
        <v>182</v>
      </c>
      <c r="G366" s="172">
        <f t="shared" si="63"/>
        <v>2863.6</v>
      </c>
      <c r="H366" s="172">
        <f t="shared" si="63"/>
        <v>2863.6</v>
      </c>
      <c r="I366" s="165">
        <f t="shared" si="59"/>
        <v>100</v>
      </c>
      <c r="J366" s="166">
        <f t="shared" si="60"/>
        <v>0</v>
      </c>
    </row>
    <row r="367" spans="1:10" ht="47.25">
      <c r="A367" s="103"/>
      <c r="B367" s="103"/>
      <c r="C367" s="201"/>
      <c r="D367" s="176">
        <v>400</v>
      </c>
      <c r="E367" s="174" t="s">
        <v>300</v>
      </c>
      <c r="F367" s="120" t="s">
        <v>182</v>
      </c>
      <c r="G367" s="122">
        <v>2863.6</v>
      </c>
      <c r="H367" s="122">
        <f>G367</f>
        <v>2863.6</v>
      </c>
      <c r="I367" s="165">
        <f t="shared" si="59"/>
        <v>100</v>
      </c>
      <c r="J367" s="166">
        <f t="shared" si="60"/>
        <v>0</v>
      </c>
    </row>
    <row r="368" spans="1:10" ht="31.5">
      <c r="A368" s="103"/>
      <c r="B368" s="191"/>
      <c r="C368" s="176" t="s">
        <v>301</v>
      </c>
      <c r="D368" s="176"/>
      <c r="E368" s="174" t="s">
        <v>302</v>
      </c>
      <c r="F368" s="120" t="s">
        <v>182</v>
      </c>
      <c r="G368" s="172">
        <f>G369</f>
        <v>772.6</v>
      </c>
      <c r="H368" s="172">
        <f>H369</f>
        <v>759.9000000000001</v>
      </c>
      <c r="I368" s="165">
        <f t="shared" si="59"/>
        <v>98.35619984468032</v>
      </c>
      <c r="J368" s="166">
        <f t="shared" si="60"/>
        <v>12.699999999999932</v>
      </c>
    </row>
    <row r="369" spans="1:10" ht="31.5">
      <c r="A369" s="103"/>
      <c r="B369" s="191"/>
      <c r="C369" s="176" t="s">
        <v>303</v>
      </c>
      <c r="D369" s="176"/>
      <c r="E369" s="174" t="s">
        <v>304</v>
      </c>
      <c r="F369" s="120" t="s">
        <v>182</v>
      </c>
      <c r="G369" s="172">
        <f>G370+G372</f>
        <v>772.6</v>
      </c>
      <c r="H369" s="172">
        <f>H370+H372</f>
        <v>759.9000000000001</v>
      </c>
      <c r="I369" s="165">
        <f t="shared" si="59"/>
        <v>98.35619984468032</v>
      </c>
      <c r="J369" s="166">
        <f t="shared" si="60"/>
        <v>12.699999999999932</v>
      </c>
    </row>
    <row r="370" spans="1:10" ht="47.25">
      <c r="A370" s="103"/>
      <c r="B370" s="191"/>
      <c r="C370" s="176" t="s">
        <v>305</v>
      </c>
      <c r="D370" s="176"/>
      <c r="E370" s="174" t="s">
        <v>306</v>
      </c>
      <c r="F370" s="120" t="s">
        <v>182</v>
      </c>
      <c r="G370" s="172">
        <f>G371</f>
        <v>172.4</v>
      </c>
      <c r="H370" s="172">
        <f>H371</f>
        <v>159.7</v>
      </c>
      <c r="I370" s="165">
        <f t="shared" si="59"/>
        <v>92.63341067285383</v>
      </c>
      <c r="J370" s="166">
        <f t="shared" si="60"/>
        <v>12.700000000000017</v>
      </c>
    </row>
    <row r="371" spans="1:10" ht="31.5">
      <c r="A371" s="103"/>
      <c r="B371" s="191"/>
      <c r="C371" s="176"/>
      <c r="D371" s="176">
        <v>200</v>
      </c>
      <c r="E371" s="174" t="s">
        <v>225</v>
      </c>
      <c r="F371" s="120" t="s">
        <v>182</v>
      </c>
      <c r="G371" s="122">
        <v>172.4</v>
      </c>
      <c r="H371" s="122">
        <v>159.7</v>
      </c>
      <c r="I371" s="165">
        <f t="shared" si="59"/>
        <v>92.63341067285383</v>
      </c>
      <c r="J371" s="166">
        <f t="shared" si="60"/>
        <v>12.700000000000017</v>
      </c>
    </row>
    <row r="372" spans="1:10" ht="63">
      <c r="A372" s="103"/>
      <c r="B372" s="176"/>
      <c r="C372" s="176" t="s">
        <v>307</v>
      </c>
      <c r="D372" s="176"/>
      <c r="E372" s="174" t="s">
        <v>308</v>
      </c>
      <c r="F372" s="120" t="s">
        <v>182</v>
      </c>
      <c r="G372" s="172">
        <f>G373</f>
        <v>600.2</v>
      </c>
      <c r="H372" s="172">
        <f>H373</f>
        <v>600.2</v>
      </c>
      <c r="I372" s="165">
        <f t="shared" si="59"/>
        <v>100</v>
      </c>
      <c r="J372" s="166">
        <f t="shared" si="60"/>
        <v>0</v>
      </c>
    </row>
    <row r="373" spans="1:10" ht="31.5">
      <c r="A373" s="103"/>
      <c r="B373" s="191"/>
      <c r="C373" s="176"/>
      <c r="D373" s="176">
        <v>200</v>
      </c>
      <c r="E373" s="174" t="s">
        <v>225</v>
      </c>
      <c r="F373" s="120" t="s">
        <v>182</v>
      </c>
      <c r="G373" s="122">
        <v>600.2</v>
      </c>
      <c r="H373" s="122">
        <f>G373</f>
        <v>600.2</v>
      </c>
      <c r="I373" s="165">
        <f t="shared" si="59"/>
        <v>100</v>
      </c>
      <c r="J373" s="166">
        <f t="shared" si="60"/>
        <v>0</v>
      </c>
    </row>
    <row r="374" spans="1:10" ht="15.75">
      <c r="A374" s="103"/>
      <c r="B374" s="203" t="s">
        <v>149</v>
      </c>
      <c r="C374" s="176"/>
      <c r="D374" s="176"/>
      <c r="E374" s="174" t="s">
        <v>150</v>
      </c>
      <c r="F374" s="120" t="s">
        <v>182</v>
      </c>
      <c r="G374" s="184">
        <f>G375</f>
        <v>355.5</v>
      </c>
      <c r="H374" s="184">
        <f>H375</f>
        <v>354.4</v>
      </c>
      <c r="I374" s="165">
        <f t="shared" si="59"/>
        <v>99.69057665260196</v>
      </c>
      <c r="J374" s="166">
        <f t="shared" si="60"/>
        <v>1.1000000000000227</v>
      </c>
    </row>
    <row r="375" spans="1:10" ht="63">
      <c r="A375" s="103"/>
      <c r="B375" s="191"/>
      <c r="C375" s="199" t="s">
        <v>125</v>
      </c>
      <c r="D375" s="176"/>
      <c r="E375" s="200" t="s">
        <v>287</v>
      </c>
      <c r="F375" s="120" t="s">
        <v>182</v>
      </c>
      <c r="G375" s="184">
        <f aca="true" t="shared" si="64" ref="G375:H378">G376</f>
        <v>355.5</v>
      </c>
      <c r="H375" s="184">
        <f t="shared" si="64"/>
        <v>354.4</v>
      </c>
      <c r="I375" s="165">
        <f t="shared" si="59"/>
        <v>99.69057665260196</v>
      </c>
      <c r="J375" s="166">
        <f t="shared" si="60"/>
        <v>1.1000000000000227</v>
      </c>
    </row>
    <row r="376" spans="1:10" ht="63">
      <c r="A376" s="103"/>
      <c r="B376" s="191"/>
      <c r="C376" s="194" t="s">
        <v>309</v>
      </c>
      <c r="D376" s="176"/>
      <c r="E376" s="200" t="s">
        <v>310</v>
      </c>
      <c r="F376" s="120" t="s">
        <v>182</v>
      </c>
      <c r="G376" s="172">
        <f t="shared" si="64"/>
        <v>355.5</v>
      </c>
      <c r="H376" s="172">
        <f t="shared" si="64"/>
        <v>354.4</v>
      </c>
      <c r="I376" s="165">
        <f t="shared" si="59"/>
        <v>99.69057665260196</v>
      </c>
      <c r="J376" s="166">
        <f t="shared" si="60"/>
        <v>1.1000000000000227</v>
      </c>
    </row>
    <row r="377" spans="1:10" ht="63">
      <c r="A377" s="103"/>
      <c r="B377" s="191"/>
      <c r="C377" s="194" t="s">
        <v>311</v>
      </c>
      <c r="D377" s="176"/>
      <c r="E377" s="200" t="s">
        <v>312</v>
      </c>
      <c r="F377" s="120" t="s">
        <v>182</v>
      </c>
      <c r="G377" s="172">
        <f t="shared" si="64"/>
        <v>355.5</v>
      </c>
      <c r="H377" s="172">
        <f t="shared" si="64"/>
        <v>354.4</v>
      </c>
      <c r="I377" s="165">
        <f t="shared" si="59"/>
        <v>99.69057665260196</v>
      </c>
      <c r="J377" s="166">
        <f t="shared" si="60"/>
        <v>1.1000000000000227</v>
      </c>
    </row>
    <row r="378" spans="1:10" ht="47.25">
      <c r="A378" s="103"/>
      <c r="B378" s="191"/>
      <c r="C378" s="194" t="s">
        <v>313</v>
      </c>
      <c r="D378" s="176"/>
      <c r="E378" s="200" t="s">
        <v>314</v>
      </c>
      <c r="F378" s="120" t="s">
        <v>182</v>
      </c>
      <c r="G378" s="172">
        <f t="shared" si="64"/>
        <v>355.5</v>
      </c>
      <c r="H378" s="172">
        <f t="shared" si="64"/>
        <v>354.4</v>
      </c>
      <c r="I378" s="165">
        <f t="shared" si="59"/>
        <v>99.69057665260196</v>
      </c>
      <c r="J378" s="166">
        <f t="shared" si="60"/>
        <v>1.1000000000000227</v>
      </c>
    </row>
    <row r="379" spans="1:10" ht="31.5">
      <c r="A379" s="103"/>
      <c r="B379" s="191"/>
      <c r="C379" s="176"/>
      <c r="D379" s="176">
        <v>200</v>
      </c>
      <c r="E379" s="174" t="s">
        <v>225</v>
      </c>
      <c r="F379" s="120" t="s">
        <v>182</v>
      </c>
      <c r="G379" s="122">
        <v>355.5</v>
      </c>
      <c r="H379" s="122">
        <v>354.4</v>
      </c>
      <c r="I379" s="165">
        <f t="shared" si="59"/>
        <v>99.69057665260196</v>
      </c>
      <c r="J379" s="166">
        <f t="shared" si="60"/>
        <v>1.1000000000000227</v>
      </c>
    </row>
    <row r="380" spans="1:10" ht="15.75">
      <c r="A380" s="103"/>
      <c r="B380" s="203" t="s">
        <v>45</v>
      </c>
      <c r="C380" s="176"/>
      <c r="D380" s="176"/>
      <c r="E380" s="174" t="s">
        <v>46</v>
      </c>
      <c r="F380" s="120" t="s">
        <v>182</v>
      </c>
      <c r="G380" s="172">
        <f>G381+G405</f>
        <v>8040.799999999999</v>
      </c>
      <c r="H380" s="172">
        <f>H381+H405</f>
        <v>7432.2</v>
      </c>
      <c r="I380" s="165">
        <f t="shared" si="59"/>
        <v>92.43110138294698</v>
      </c>
      <c r="J380" s="166">
        <f t="shared" si="60"/>
        <v>608.5999999999995</v>
      </c>
    </row>
    <row r="381" spans="1:10" ht="31.5">
      <c r="A381" s="103"/>
      <c r="B381" s="191"/>
      <c r="C381" s="176" t="s">
        <v>111</v>
      </c>
      <c r="D381" s="176"/>
      <c r="E381" s="174" t="s">
        <v>197</v>
      </c>
      <c r="F381" s="120" t="s">
        <v>182</v>
      </c>
      <c r="G381" s="184">
        <f>G382+G386+G392+G401</f>
        <v>2287.3999999999996</v>
      </c>
      <c r="H381" s="184">
        <f>H382+H386+H392+H401</f>
        <v>1921.1999999999998</v>
      </c>
      <c r="I381" s="165">
        <f t="shared" si="59"/>
        <v>83.99055696423888</v>
      </c>
      <c r="J381" s="166">
        <f t="shared" si="60"/>
        <v>366.1999999999998</v>
      </c>
    </row>
    <row r="382" spans="1:10" ht="31.5">
      <c r="A382" s="103"/>
      <c r="B382" s="191"/>
      <c r="C382" s="176" t="s">
        <v>173</v>
      </c>
      <c r="D382" s="176"/>
      <c r="E382" s="174" t="s">
        <v>315</v>
      </c>
      <c r="F382" s="120" t="s">
        <v>182</v>
      </c>
      <c r="G382" s="172">
        <f aca="true" t="shared" si="65" ref="G382:H384">G383</f>
        <v>50</v>
      </c>
      <c r="H382" s="172">
        <f t="shared" si="65"/>
        <v>50</v>
      </c>
      <c r="I382" s="165">
        <f t="shared" si="59"/>
        <v>100</v>
      </c>
      <c r="J382" s="166">
        <f t="shared" si="60"/>
        <v>0</v>
      </c>
    </row>
    <row r="383" spans="1:10" ht="63">
      <c r="A383" s="103"/>
      <c r="B383" s="191"/>
      <c r="C383" s="176" t="s">
        <v>174</v>
      </c>
      <c r="D383" s="176"/>
      <c r="E383" s="174" t="s">
        <v>316</v>
      </c>
      <c r="F383" s="120" t="s">
        <v>182</v>
      </c>
      <c r="G383" s="172">
        <f t="shared" si="65"/>
        <v>50</v>
      </c>
      <c r="H383" s="172">
        <f t="shared" si="65"/>
        <v>50</v>
      </c>
      <c r="I383" s="165">
        <f t="shared" si="59"/>
        <v>100</v>
      </c>
      <c r="J383" s="166">
        <f t="shared" si="60"/>
        <v>0</v>
      </c>
    </row>
    <row r="384" spans="1:10" ht="31.5">
      <c r="A384" s="103"/>
      <c r="B384" s="191"/>
      <c r="C384" s="176" t="s">
        <v>317</v>
      </c>
      <c r="D384" s="176"/>
      <c r="E384" s="174" t="s">
        <v>318</v>
      </c>
      <c r="F384" s="120" t="s">
        <v>182</v>
      </c>
      <c r="G384" s="172">
        <f t="shared" si="65"/>
        <v>50</v>
      </c>
      <c r="H384" s="172">
        <f t="shared" si="65"/>
        <v>50</v>
      </c>
      <c r="I384" s="165">
        <f t="shared" si="59"/>
        <v>100</v>
      </c>
      <c r="J384" s="166">
        <f t="shared" si="60"/>
        <v>0</v>
      </c>
    </row>
    <row r="385" spans="1:10" ht="31.5">
      <c r="A385" s="103"/>
      <c r="B385" s="191"/>
      <c r="C385" s="176"/>
      <c r="D385" s="176">
        <v>200</v>
      </c>
      <c r="E385" s="174" t="s">
        <v>225</v>
      </c>
      <c r="F385" s="120" t="s">
        <v>182</v>
      </c>
      <c r="G385" s="122">
        <v>50</v>
      </c>
      <c r="H385" s="122">
        <f>G385</f>
        <v>50</v>
      </c>
      <c r="I385" s="165">
        <f t="shared" si="59"/>
        <v>100</v>
      </c>
      <c r="J385" s="166">
        <f t="shared" si="60"/>
        <v>0</v>
      </c>
    </row>
    <row r="386" spans="1:10" ht="31.5">
      <c r="A386" s="103"/>
      <c r="B386" s="191"/>
      <c r="C386" s="176" t="s">
        <v>319</v>
      </c>
      <c r="D386" s="176"/>
      <c r="E386" s="174" t="s">
        <v>320</v>
      </c>
      <c r="F386" s="120" t="s">
        <v>182</v>
      </c>
      <c r="G386" s="172">
        <f>G387</f>
        <v>215.2</v>
      </c>
      <c r="H386" s="172">
        <f>H387</f>
        <v>200.5</v>
      </c>
      <c r="I386" s="165">
        <f t="shared" si="59"/>
        <v>93.16914498141264</v>
      </c>
      <c r="J386" s="166">
        <f t="shared" si="60"/>
        <v>14.699999999999989</v>
      </c>
    </row>
    <row r="387" spans="1:10" ht="47.25">
      <c r="A387" s="103"/>
      <c r="B387" s="191"/>
      <c r="C387" s="176" t="s">
        <v>321</v>
      </c>
      <c r="D387" s="176"/>
      <c r="E387" s="174" t="s">
        <v>322</v>
      </c>
      <c r="F387" s="120" t="s">
        <v>182</v>
      </c>
      <c r="G387" s="187">
        <f>G388+G390</f>
        <v>215.2</v>
      </c>
      <c r="H387" s="187">
        <f>H388+H390</f>
        <v>200.5</v>
      </c>
      <c r="I387" s="165">
        <f t="shared" si="59"/>
        <v>93.16914498141264</v>
      </c>
      <c r="J387" s="166">
        <f t="shared" si="60"/>
        <v>14.699999999999989</v>
      </c>
    </row>
    <row r="388" spans="1:10" ht="31.5">
      <c r="A388" s="103"/>
      <c r="B388" s="191"/>
      <c r="C388" s="176" t="s">
        <v>323</v>
      </c>
      <c r="D388" s="176"/>
      <c r="E388" s="174" t="s">
        <v>324</v>
      </c>
      <c r="F388" s="120" t="s">
        <v>182</v>
      </c>
      <c r="G388" s="187">
        <f aca="true" t="shared" si="66" ref="G388:H390">G389</f>
        <v>207.2</v>
      </c>
      <c r="H388" s="187">
        <f t="shared" si="66"/>
        <v>200.5</v>
      </c>
      <c r="I388" s="165">
        <f t="shared" si="59"/>
        <v>96.76640926640927</v>
      </c>
      <c r="J388" s="166">
        <f t="shared" si="60"/>
        <v>6.699999999999989</v>
      </c>
    </row>
    <row r="389" spans="1:10" ht="31.5">
      <c r="A389" s="103"/>
      <c r="B389" s="191"/>
      <c r="C389" s="176"/>
      <c r="D389" s="176">
        <v>200</v>
      </c>
      <c r="E389" s="174" t="s">
        <v>225</v>
      </c>
      <c r="F389" s="120" t="s">
        <v>182</v>
      </c>
      <c r="G389" s="128">
        <v>207.2</v>
      </c>
      <c r="H389" s="122">
        <v>200.5</v>
      </c>
      <c r="I389" s="165">
        <f t="shared" si="59"/>
        <v>96.76640926640927</v>
      </c>
      <c r="J389" s="166">
        <f t="shared" si="60"/>
        <v>6.699999999999989</v>
      </c>
    </row>
    <row r="390" spans="1:10" ht="31.5">
      <c r="A390" s="103"/>
      <c r="B390" s="191"/>
      <c r="C390" s="176" t="s">
        <v>325</v>
      </c>
      <c r="D390" s="176"/>
      <c r="E390" s="174" t="s">
        <v>326</v>
      </c>
      <c r="F390" s="120" t="s">
        <v>182</v>
      </c>
      <c r="G390" s="187">
        <f t="shared" si="66"/>
        <v>8</v>
      </c>
      <c r="H390" s="187">
        <f t="shared" si="66"/>
        <v>0</v>
      </c>
      <c r="I390" s="165">
        <f t="shared" si="59"/>
        <v>0</v>
      </c>
      <c r="J390" s="166">
        <f t="shared" si="60"/>
        <v>8</v>
      </c>
    </row>
    <row r="391" spans="1:10" ht="31.5">
      <c r="A391" s="103"/>
      <c r="B391" s="191"/>
      <c r="C391" s="176"/>
      <c r="D391" s="176">
        <v>200</v>
      </c>
      <c r="E391" s="174" t="s">
        <v>225</v>
      </c>
      <c r="F391" s="120" t="s">
        <v>182</v>
      </c>
      <c r="G391" s="122">
        <v>8</v>
      </c>
      <c r="H391" s="122">
        <v>0</v>
      </c>
      <c r="I391" s="165">
        <f t="shared" si="59"/>
        <v>0</v>
      </c>
      <c r="J391" s="166">
        <f t="shared" si="60"/>
        <v>8</v>
      </c>
    </row>
    <row r="392" spans="1:10" ht="47.25">
      <c r="A392" s="103"/>
      <c r="B392" s="191"/>
      <c r="C392" s="176" t="s">
        <v>327</v>
      </c>
      <c r="D392" s="176"/>
      <c r="E392" s="194" t="s">
        <v>617</v>
      </c>
      <c r="F392" s="120" t="s">
        <v>182</v>
      </c>
      <c r="G392" s="172">
        <f>G393</f>
        <v>997.1999999999999</v>
      </c>
      <c r="H392" s="172">
        <f>H393</f>
        <v>650.8</v>
      </c>
      <c r="I392" s="165">
        <f t="shared" si="59"/>
        <v>65.26273565984756</v>
      </c>
      <c r="J392" s="166">
        <f t="shared" si="60"/>
        <v>346.4</v>
      </c>
    </row>
    <row r="393" spans="1:10" ht="47.25">
      <c r="A393" s="103"/>
      <c r="B393" s="191"/>
      <c r="C393" s="176" t="s">
        <v>328</v>
      </c>
      <c r="D393" s="176"/>
      <c r="E393" s="194" t="s">
        <v>329</v>
      </c>
      <c r="F393" s="120" t="s">
        <v>182</v>
      </c>
      <c r="G393" s="172">
        <f>G394+G396+G399</f>
        <v>997.1999999999999</v>
      </c>
      <c r="H393" s="172">
        <f>H394+H396+H399</f>
        <v>650.8</v>
      </c>
      <c r="I393" s="165">
        <f t="shared" si="59"/>
        <v>65.26273565984756</v>
      </c>
      <c r="J393" s="166">
        <f t="shared" si="60"/>
        <v>346.4</v>
      </c>
    </row>
    <row r="394" spans="1:10" ht="31.5">
      <c r="A394" s="103"/>
      <c r="B394" s="191"/>
      <c r="C394" s="176" t="s">
        <v>330</v>
      </c>
      <c r="D394" s="176"/>
      <c r="E394" s="194" t="s">
        <v>331</v>
      </c>
      <c r="F394" s="120" t="s">
        <v>182</v>
      </c>
      <c r="G394" s="172">
        <f>G395</f>
        <v>60.3</v>
      </c>
      <c r="H394" s="172">
        <f>H395</f>
        <v>59.4</v>
      </c>
      <c r="I394" s="165">
        <f t="shared" si="59"/>
        <v>98.50746268656717</v>
      </c>
      <c r="J394" s="166">
        <f t="shared" si="60"/>
        <v>0.8999999999999986</v>
      </c>
    </row>
    <row r="395" spans="1:10" ht="31.5">
      <c r="A395" s="103"/>
      <c r="B395" s="191"/>
      <c r="C395" s="176"/>
      <c r="D395" s="176">
        <v>200</v>
      </c>
      <c r="E395" s="174" t="s">
        <v>225</v>
      </c>
      <c r="F395" s="120" t="s">
        <v>182</v>
      </c>
      <c r="G395" s="120">
        <v>60.3</v>
      </c>
      <c r="H395" s="122">
        <v>59.4</v>
      </c>
      <c r="I395" s="165">
        <f t="shared" si="59"/>
        <v>98.50746268656717</v>
      </c>
      <c r="J395" s="166">
        <f t="shared" si="60"/>
        <v>0.8999999999999986</v>
      </c>
    </row>
    <row r="396" spans="1:10" ht="31.5">
      <c r="A396" s="103"/>
      <c r="B396" s="191"/>
      <c r="C396" s="176" t="s">
        <v>332</v>
      </c>
      <c r="D396" s="176"/>
      <c r="E396" s="194" t="s">
        <v>333</v>
      </c>
      <c r="F396" s="120" t="s">
        <v>182</v>
      </c>
      <c r="G396" s="184">
        <f>G397+G398</f>
        <v>758.9</v>
      </c>
      <c r="H396" s="184">
        <f>H397+H398</f>
        <v>493</v>
      </c>
      <c r="I396" s="165">
        <f t="shared" si="59"/>
        <v>64.96244564501252</v>
      </c>
      <c r="J396" s="166">
        <f t="shared" si="60"/>
        <v>265.9</v>
      </c>
    </row>
    <row r="397" spans="1:10" ht="31.5">
      <c r="A397" s="103"/>
      <c r="B397" s="191"/>
      <c r="C397" s="176"/>
      <c r="D397" s="176">
        <v>200</v>
      </c>
      <c r="E397" s="174" t="s">
        <v>225</v>
      </c>
      <c r="F397" s="120" t="s">
        <v>182</v>
      </c>
      <c r="G397" s="122">
        <v>758.8</v>
      </c>
      <c r="H397" s="122">
        <v>492.9</v>
      </c>
      <c r="I397" s="165">
        <f t="shared" si="59"/>
        <v>64.95782814971007</v>
      </c>
      <c r="J397" s="166">
        <f t="shared" si="60"/>
        <v>265.9</v>
      </c>
    </row>
    <row r="398" spans="1:10" ht="15.75">
      <c r="A398" s="103"/>
      <c r="B398" s="191"/>
      <c r="C398" s="176"/>
      <c r="D398" s="176">
        <v>800</v>
      </c>
      <c r="E398" s="174" t="s">
        <v>13</v>
      </c>
      <c r="F398" s="120" t="s">
        <v>182</v>
      </c>
      <c r="G398" s="172">
        <v>0.1</v>
      </c>
      <c r="H398" s="172">
        <v>0.1</v>
      </c>
      <c r="I398" s="165">
        <f>H398/G398*100</f>
        <v>100</v>
      </c>
      <c r="J398" s="166">
        <f>G398-H398</f>
        <v>0</v>
      </c>
    </row>
    <row r="399" spans="1:10" ht="15.75">
      <c r="A399" s="103"/>
      <c r="B399" s="103"/>
      <c r="C399" s="176" t="s">
        <v>334</v>
      </c>
      <c r="D399" s="176"/>
      <c r="E399" s="194" t="s">
        <v>335</v>
      </c>
      <c r="F399" s="120" t="s">
        <v>182</v>
      </c>
      <c r="G399" s="184">
        <f>G400</f>
        <v>178</v>
      </c>
      <c r="H399" s="184">
        <f>H400</f>
        <v>98.4</v>
      </c>
      <c r="I399" s="165">
        <f aca="true" t="shared" si="67" ref="I399:I461">H399/G399*100</f>
        <v>55.28089887640449</v>
      </c>
      <c r="J399" s="166">
        <f aca="true" t="shared" si="68" ref="J399:J461">G399-H399</f>
        <v>79.6</v>
      </c>
    </row>
    <row r="400" spans="1:10" ht="31.5">
      <c r="A400" s="103"/>
      <c r="B400" s="103"/>
      <c r="C400" s="176"/>
      <c r="D400" s="176">
        <v>200</v>
      </c>
      <c r="E400" s="174" t="s">
        <v>225</v>
      </c>
      <c r="F400" s="120" t="s">
        <v>182</v>
      </c>
      <c r="G400" s="122">
        <v>178</v>
      </c>
      <c r="H400" s="122">
        <v>98.4</v>
      </c>
      <c r="I400" s="165">
        <f t="shared" si="67"/>
        <v>55.28089887640449</v>
      </c>
      <c r="J400" s="166">
        <f t="shared" si="68"/>
        <v>79.6</v>
      </c>
    </row>
    <row r="401" spans="1:10" ht="31.5">
      <c r="A401" s="103"/>
      <c r="B401" s="191"/>
      <c r="C401" s="176" t="s">
        <v>336</v>
      </c>
      <c r="D401" s="176"/>
      <c r="E401" s="174" t="s">
        <v>337</v>
      </c>
      <c r="F401" s="120" t="s">
        <v>182</v>
      </c>
      <c r="G401" s="184">
        <f aca="true" t="shared" si="69" ref="G401:H403">G402</f>
        <v>1025</v>
      </c>
      <c r="H401" s="184">
        <f t="shared" si="69"/>
        <v>1019.9</v>
      </c>
      <c r="I401" s="165">
        <f t="shared" si="67"/>
        <v>99.50243902439024</v>
      </c>
      <c r="J401" s="166">
        <f t="shared" si="68"/>
        <v>5.100000000000023</v>
      </c>
    </row>
    <row r="402" spans="1:10" ht="31.5">
      <c r="A402" s="103"/>
      <c r="B402" s="191"/>
      <c r="C402" s="176" t="s">
        <v>338</v>
      </c>
      <c r="D402" s="176"/>
      <c r="E402" s="174" t="s">
        <v>339</v>
      </c>
      <c r="F402" s="120" t="s">
        <v>182</v>
      </c>
      <c r="G402" s="184">
        <f t="shared" si="69"/>
        <v>1025</v>
      </c>
      <c r="H402" s="184">
        <f t="shared" si="69"/>
        <v>1019.9</v>
      </c>
      <c r="I402" s="165">
        <f t="shared" si="67"/>
        <v>99.50243902439024</v>
      </c>
      <c r="J402" s="166">
        <f t="shared" si="68"/>
        <v>5.100000000000023</v>
      </c>
    </row>
    <row r="403" spans="1:10" ht="31.5">
      <c r="A403" s="103"/>
      <c r="B403" s="191"/>
      <c r="C403" s="176" t="s">
        <v>431</v>
      </c>
      <c r="D403" s="176"/>
      <c r="E403" s="174" t="s">
        <v>340</v>
      </c>
      <c r="F403" s="120" t="s">
        <v>182</v>
      </c>
      <c r="G403" s="184">
        <f t="shared" si="69"/>
        <v>1025</v>
      </c>
      <c r="H403" s="184">
        <f t="shared" si="69"/>
        <v>1019.9</v>
      </c>
      <c r="I403" s="165">
        <f t="shared" si="67"/>
        <v>99.50243902439024</v>
      </c>
      <c r="J403" s="166">
        <f t="shared" si="68"/>
        <v>5.100000000000023</v>
      </c>
    </row>
    <row r="404" spans="1:10" ht="31.5">
      <c r="A404" s="103"/>
      <c r="B404" s="191"/>
      <c r="C404" s="176"/>
      <c r="D404" s="176">
        <v>200</v>
      </c>
      <c r="E404" s="174" t="s">
        <v>225</v>
      </c>
      <c r="F404" s="120" t="s">
        <v>182</v>
      </c>
      <c r="G404" s="122">
        <v>1025</v>
      </c>
      <c r="H404" s="122">
        <v>1019.9</v>
      </c>
      <c r="I404" s="165">
        <f t="shared" si="67"/>
        <v>99.50243902439024</v>
      </c>
      <c r="J404" s="166">
        <f t="shared" si="68"/>
        <v>5.100000000000023</v>
      </c>
    </row>
    <row r="405" spans="1:10" ht="47.25">
      <c r="A405" s="103"/>
      <c r="B405" s="191"/>
      <c r="C405" s="176" t="s">
        <v>341</v>
      </c>
      <c r="D405" s="176"/>
      <c r="E405" s="174" t="s">
        <v>342</v>
      </c>
      <c r="F405" s="120" t="s">
        <v>182</v>
      </c>
      <c r="G405" s="184">
        <f>G406+G409</f>
        <v>5753.4</v>
      </c>
      <c r="H405" s="184">
        <f>H406+H409</f>
        <v>5511</v>
      </c>
      <c r="I405" s="165">
        <f t="shared" si="67"/>
        <v>95.78683908645324</v>
      </c>
      <c r="J405" s="166">
        <f t="shared" si="68"/>
        <v>242.39999999999964</v>
      </c>
    </row>
    <row r="406" spans="1:10" ht="47.25">
      <c r="A406" s="103"/>
      <c r="B406" s="191"/>
      <c r="C406" s="176" t="s">
        <v>349</v>
      </c>
      <c r="D406" s="176"/>
      <c r="E406" s="174" t="s">
        <v>350</v>
      </c>
      <c r="F406" s="120" t="s">
        <v>182</v>
      </c>
      <c r="G406" s="184">
        <f>G407</f>
        <v>1216.5</v>
      </c>
      <c r="H406" s="184">
        <f>H407</f>
        <v>1147.9</v>
      </c>
      <c r="I406" s="165">
        <f t="shared" si="67"/>
        <v>94.36087135224004</v>
      </c>
      <c r="J406" s="166">
        <f t="shared" si="68"/>
        <v>68.59999999999991</v>
      </c>
    </row>
    <row r="407" spans="1:10" ht="63">
      <c r="A407" s="103"/>
      <c r="B407" s="191"/>
      <c r="C407" s="176" t="s">
        <v>351</v>
      </c>
      <c r="D407" s="176"/>
      <c r="E407" s="174" t="s">
        <v>352</v>
      </c>
      <c r="F407" s="120" t="s">
        <v>182</v>
      </c>
      <c r="G407" s="184">
        <f>G408</f>
        <v>1216.5</v>
      </c>
      <c r="H407" s="184">
        <f>H408</f>
        <v>1147.9</v>
      </c>
      <c r="I407" s="165">
        <f t="shared" si="67"/>
        <v>94.36087135224004</v>
      </c>
      <c r="J407" s="166">
        <f t="shared" si="68"/>
        <v>68.59999999999991</v>
      </c>
    </row>
    <row r="408" spans="1:10" ht="31.5">
      <c r="A408" s="103"/>
      <c r="B408" s="191"/>
      <c r="C408" s="176"/>
      <c r="D408" s="176">
        <v>200</v>
      </c>
      <c r="E408" s="174" t="s">
        <v>225</v>
      </c>
      <c r="F408" s="120" t="s">
        <v>182</v>
      </c>
      <c r="G408" s="184">
        <v>1216.5</v>
      </c>
      <c r="H408" s="184">
        <v>1147.9</v>
      </c>
      <c r="I408" s="165">
        <f t="shared" si="67"/>
        <v>94.36087135224004</v>
      </c>
      <c r="J408" s="166">
        <f t="shared" si="68"/>
        <v>68.59999999999991</v>
      </c>
    </row>
    <row r="409" spans="1:10" ht="31.5">
      <c r="A409" s="103"/>
      <c r="B409" s="191"/>
      <c r="C409" s="208" t="s">
        <v>436</v>
      </c>
      <c r="D409" s="176"/>
      <c r="E409" s="209" t="s">
        <v>434</v>
      </c>
      <c r="F409" s="120" t="s">
        <v>182</v>
      </c>
      <c r="G409" s="184">
        <f>G410</f>
        <v>4536.9</v>
      </c>
      <c r="H409" s="184">
        <f>H410</f>
        <v>4363.1</v>
      </c>
      <c r="I409" s="165">
        <f>H409/G409*100</f>
        <v>96.16919041636362</v>
      </c>
      <c r="J409" s="166">
        <f>G409-H409</f>
        <v>173.79999999999927</v>
      </c>
    </row>
    <row r="410" spans="1:10" ht="31.5">
      <c r="A410" s="103"/>
      <c r="B410" s="191"/>
      <c r="C410" s="208" t="s">
        <v>437</v>
      </c>
      <c r="D410" s="176"/>
      <c r="E410" s="209" t="s">
        <v>435</v>
      </c>
      <c r="F410" s="120" t="s">
        <v>182</v>
      </c>
      <c r="G410" s="184">
        <f>G411</f>
        <v>4536.9</v>
      </c>
      <c r="H410" s="184">
        <f>H411</f>
        <v>4363.1</v>
      </c>
      <c r="I410" s="165">
        <f>H410/G410*100</f>
        <v>96.16919041636362</v>
      </c>
      <c r="J410" s="166">
        <f>G410-H410</f>
        <v>173.79999999999927</v>
      </c>
    </row>
    <row r="411" spans="1:10" ht="31.5">
      <c r="A411" s="103"/>
      <c r="B411" s="191"/>
      <c r="C411" s="176"/>
      <c r="D411" s="176">
        <v>200</v>
      </c>
      <c r="E411" s="174" t="s">
        <v>225</v>
      </c>
      <c r="F411" s="120" t="s">
        <v>182</v>
      </c>
      <c r="G411" s="184">
        <v>4536.9</v>
      </c>
      <c r="H411" s="184">
        <v>4363.1</v>
      </c>
      <c r="I411" s="165">
        <f>H411/G411*100</f>
        <v>96.16919041636362</v>
      </c>
      <c r="J411" s="166">
        <f>G411-H411</f>
        <v>173.79999999999927</v>
      </c>
    </row>
    <row r="412" spans="1:10" ht="15.75">
      <c r="A412" s="103"/>
      <c r="B412" s="206" t="s">
        <v>26</v>
      </c>
      <c r="C412" s="195"/>
      <c r="D412" s="195"/>
      <c r="E412" s="196" t="s">
        <v>353</v>
      </c>
      <c r="F412" s="120" t="s">
        <v>182</v>
      </c>
      <c r="G412" s="184">
        <f>G413</f>
        <v>9377.6</v>
      </c>
      <c r="H412" s="184">
        <f>H413</f>
        <v>8827.5</v>
      </c>
      <c r="I412" s="165">
        <f t="shared" si="67"/>
        <v>94.1338935335267</v>
      </c>
      <c r="J412" s="166">
        <f t="shared" si="68"/>
        <v>550.1000000000004</v>
      </c>
    </row>
    <row r="413" spans="1:10" ht="15.75">
      <c r="A413" s="103"/>
      <c r="B413" s="203" t="s">
        <v>27</v>
      </c>
      <c r="C413" s="176"/>
      <c r="D413" s="176"/>
      <c r="E413" s="174" t="s">
        <v>28</v>
      </c>
      <c r="F413" s="120" t="s">
        <v>182</v>
      </c>
      <c r="G413" s="184">
        <f>G414</f>
        <v>9377.6</v>
      </c>
      <c r="H413" s="184">
        <f>H414</f>
        <v>8827.5</v>
      </c>
      <c r="I413" s="165">
        <f t="shared" si="67"/>
        <v>94.1338935335267</v>
      </c>
      <c r="J413" s="166">
        <f t="shared" si="68"/>
        <v>550.1000000000004</v>
      </c>
    </row>
    <row r="414" spans="1:10" ht="31.5">
      <c r="A414" s="103"/>
      <c r="B414" s="191"/>
      <c r="C414" s="176" t="s">
        <v>139</v>
      </c>
      <c r="D414" s="176"/>
      <c r="E414" s="174" t="s">
        <v>354</v>
      </c>
      <c r="F414" s="120" t="s">
        <v>182</v>
      </c>
      <c r="G414" s="184">
        <f>G415+G424+G428</f>
        <v>9377.6</v>
      </c>
      <c r="H414" s="184">
        <f>H415+H424+H428</f>
        <v>8827.5</v>
      </c>
      <c r="I414" s="165">
        <f t="shared" si="67"/>
        <v>94.1338935335267</v>
      </c>
      <c r="J414" s="166">
        <f t="shared" si="68"/>
        <v>550.1000000000004</v>
      </c>
    </row>
    <row r="415" spans="1:10" ht="31.5">
      <c r="A415" s="103"/>
      <c r="B415" s="191"/>
      <c r="C415" s="176" t="s">
        <v>140</v>
      </c>
      <c r="D415" s="176"/>
      <c r="E415" s="174" t="s">
        <v>355</v>
      </c>
      <c r="F415" s="120" t="s">
        <v>182</v>
      </c>
      <c r="G415" s="184">
        <f>G416+G419</f>
        <v>381.9</v>
      </c>
      <c r="H415" s="184">
        <f>H416+H419</f>
        <v>281.7</v>
      </c>
      <c r="I415" s="165">
        <f t="shared" si="67"/>
        <v>73.76276512175963</v>
      </c>
      <c r="J415" s="166">
        <f t="shared" si="68"/>
        <v>100.19999999999999</v>
      </c>
    </row>
    <row r="416" spans="1:10" ht="63">
      <c r="A416" s="103"/>
      <c r="B416" s="191"/>
      <c r="C416" s="176" t="s">
        <v>141</v>
      </c>
      <c r="D416" s="176"/>
      <c r="E416" s="174" t="s">
        <v>356</v>
      </c>
      <c r="F416" s="120" t="s">
        <v>182</v>
      </c>
      <c r="G416" s="184">
        <f>G417</f>
        <v>203.1</v>
      </c>
      <c r="H416" s="184">
        <f>H417</f>
        <v>153</v>
      </c>
      <c r="I416" s="165">
        <f t="shared" si="67"/>
        <v>75.33234859675038</v>
      </c>
      <c r="J416" s="166">
        <f t="shared" si="68"/>
        <v>50.099999999999994</v>
      </c>
    </row>
    <row r="417" spans="1:10" ht="15.75">
      <c r="A417" s="103"/>
      <c r="B417" s="191"/>
      <c r="C417" s="176" t="s">
        <v>357</v>
      </c>
      <c r="D417" s="176"/>
      <c r="E417" s="194" t="s">
        <v>358</v>
      </c>
      <c r="F417" s="120" t="s">
        <v>182</v>
      </c>
      <c r="G417" s="184">
        <f>G418</f>
        <v>203.1</v>
      </c>
      <c r="H417" s="184">
        <f>H418</f>
        <v>153</v>
      </c>
      <c r="I417" s="165">
        <f t="shared" si="67"/>
        <v>75.33234859675038</v>
      </c>
      <c r="J417" s="166">
        <f t="shared" si="68"/>
        <v>50.099999999999994</v>
      </c>
    </row>
    <row r="418" spans="1:10" ht="31.5">
      <c r="A418" s="103"/>
      <c r="B418" s="191"/>
      <c r="C418" s="176"/>
      <c r="D418" s="176">
        <v>200</v>
      </c>
      <c r="E418" s="174" t="s">
        <v>225</v>
      </c>
      <c r="F418" s="120" t="s">
        <v>182</v>
      </c>
      <c r="G418" s="122">
        <v>203.1</v>
      </c>
      <c r="H418" s="122">
        <v>153</v>
      </c>
      <c r="I418" s="165">
        <f t="shared" si="67"/>
        <v>75.33234859675038</v>
      </c>
      <c r="J418" s="166">
        <f t="shared" si="68"/>
        <v>50.099999999999994</v>
      </c>
    </row>
    <row r="419" spans="1:10" ht="63">
      <c r="A419" s="103"/>
      <c r="B419" s="191"/>
      <c r="C419" s="176" t="s">
        <v>359</v>
      </c>
      <c r="D419" s="176"/>
      <c r="E419" s="174" t="s">
        <v>360</v>
      </c>
      <c r="F419" s="120" t="s">
        <v>182</v>
      </c>
      <c r="G419" s="184">
        <f>G420+G422</f>
        <v>178.8</v>
      </c>
      <c r="H419" s="184">
        <f>H420+H422</f>
        <v>128.7</v>
      </c>
      <c r="I419" s="165">
        <f t="shared" si="67"/>
        <v>71.97986577181207</v>
      </c>
      <c r="J419" s="166">
        <f t="shared" si="68"/>
        <v>50.10000000000002</v>
      </c>
    </row>
    <row r="420" spans="1:10" ht="15.75">
      <c r="A420" s="103"/>
      <c r="B420" s="191"/>
      <c r="C420" s="176" t="s">
        <v>361</v>
      </c>
      <c r="D420" s="176"/>
      <c r="E420" s="174" t="s">
        <v>362</v>
      </c>
      <c r="F420" s="120" t="s">
        <v>182</v>
      </c>
      <c r="G420" s="184">
        <f>G421</f>
        <v>91.8</v>
      </c>
      <c r="H420" s="184">
        <f>H421</f>
        <v>41.7</v>
      </c>
      <c r="I420" s="165">
        <f t="shared" si="67"/>
        <v>45.42483660130719</v>
      </c>
      <c r="J420" s="166">
        <f t="shared" si="68"/>
        <v>50.099999999999994</v>
      </c>
    </row>
    <row r="421" spans="1:10" ht="31.5">
      <c r="A421" s="103"/>
      <c r="B421" s="191"/>
      <c r="C421" s="176"/>
      <c r="D421" s="176">
        <v>200</v>
      </c>
      <c r="E421" s="174" t="s">
        <v>225</v>
      </c>
      <c r="F421" s="120" t="s">
        <v>182</v>
      </c>
      <c r="G421" s="122">
        <v>91.8</v>
      </c>
      <c r="H421" s="122">
        <v>41.7</v>
      </c>
      <c r="I421" s="165">
        <f t="shared" si="67"/>
        <v>45.42483660130719</v>
      </c>
      <c r="J421" s="166">
        <f t="shared" si="68"/>
        <v>50.099999999999994</v>
      </c>
    </row>
    <row r="422" spans="1:10" ht="31.5">
      <c r="A422" s="103"/>
      <c r="B422" s="191"/>
      <c r="C422" s="176" t="s">
        <v>363</v>
      </c>
      <c r="D422" s="176"/>
      <c r="E422" s="174" t="s">
        <v>364</v>
      </c>
      <c r="F422" s="120" t="s">
        <v>182</v>
      </c>
      <c r="G422" s="184">
        <f>G423</f>
        <v>87</v>
      </c>
      <c r="H422" s="184">
        <f>H423</f>
        <v>87</v>
      </c>
      <c r="I422" s="165">
        <f t="shared" si="67"/>
        <v>100</v>
      </c>
      <c r="J422" s="166">
        <f t="shared" si="68"/>
        <v>0</v>
      </c>
    </row>
    <row r="423" spans="1:10" ht="31.5">
      <c r="A423" s="103"/>
      <c r="B423" s="191"/>
      <c r="C423" s="176"/>
      <c r="D423" s="176">
        <v>200</v>
      </c>
      <c r="E423" s="174" t="s">
        <v>225</v>
      </c>
      <c r="F423" s="120" t="s">
        <v>182</v>
      </c>
      <c r="G423" s="122">
        <v>87</v>
      </c>
      <c r="H423" s="122">
        <v>87</v>
      </c>
      <c r="I423" s="165">
        <f t="shared" si="67"/>
        <v>100</v>
      </c>
      <c r="J423" s="166">
        <f t="shared" si="68"/>
        <v>0</v>
      </c>
    </row>
    <row r="424" spans="1:10" ht="31.5">
      <c r="A424" s="103"/>
      <c r="B424" s="191"/>
      <c r="C424" s="176" t="s">
        <v>143</v>
      </c>
      <c r="D424" s="176"/>
      <c r="E424" s="174" t="s">
        <v>365</v>
      </c>
      <c r="F424" s="120" t="s">
        <v>182</v>
      </c>
      <c r="G424" s="184">
        <f aca="true" t="shared" si="70" ref="G424:H426">G425</f>
        <v>157.7</v>
      </c>
      <c r="H424" s="184">
        <f t="shared" si="70"/>
        <v>115.7</v>
      </c>
      <c r="I424" s="165">
        <f t="shared" si="67"/>
        <v>73.36715282181358</v>
      </c>
      <c r="J424" s="166">
        <f t="shared" si="68"/>
        <v>41.999999999999986</v>
      </c>
    </row>
    <row r="425" spans="1:10" ht="47.25">
      <c r="A425" s="103"/>
      <c r="B425" s="191"/>
      <c r="C425" s="176" t="s">
        <v>144</v>
      </c>
      <c r="D425" s="176"/>
      <c r="E425" s="174" t="s">
        <v>366</v>
      </c>
      <c r="F425" s="120" t="s">
        <v>182</v>
      </c>
      <c r="G425" s="184">
        <f t="shared" si="70"/>
        <v>157.7</v>
      </c>
      <c r="H425" s="184">
        <f t="shared" si="70"/>
        <v>115.7</v>
      </c>
      <c r="I425" s="165">
        <f t="shared" si="67"/>
        <v>73.36715282181358</v>
      </c>
      <c r="J425" s="166">
        <f t="shared" si="68"/>
        <v>41.999999999999986</v>
      </c>
    </row>
    <row r="426" spans="1:10" ht="31.5">
      <c r="A426" s="103"/>
      <c r="B426" s="191"/>
      <c r="C426" s="176" t="s">
        <v>367</v>
      </c>
      <c r="D426" s="176"/>
      <c r="E426" s="174" t="s">
        <v>368</v>
      </c>
      <c r="F426" s="120" t="s">
        <v>182</v>
      </c>
      <c r="G426" s="184">
        <f t="shared" si="70"/>
        <v>157.7</v>
      </c>
      <c r="H426" s="184">
        <f t="shared" si="70"/>
        <v>115.7</v>
      </c>
      <c r="I426" s="165">
        <f t="shared" si="67"/>
        <v>73.36715282181358</v>
      </c>
      <c r="J426" s="166">
        <f t="shared" si="68"/>
        <v>41.999999999999986</v>
      </c>
    </row>
    <row r="427" spans="1:10" ht="31.5">
      <c r="A427" s="103"/>
      <c r="B427" s="191"/>
      <c r="C427" s="176"/>
      <c r="D427" s="176">
        <v>200</v>
      </c>
      <c r="E427" s="174" t="s">
        <v>225</v>
      </c>
      <c r="F427" s="120" t="s">
        <v>182</v>
      </c>
      <c r="G427" s="122">
        <v>157.7</v>
      </c>
      <c r="H427" s="122">
        <v>115.7</v>
      </c>
      <c r="I427" s="165">
        <f t="shared" si="67"/>
        <v>73.36715282181358</v>
      </c>
      <c r="J427" s="166">
        <f t="shared" si="68"/>
        <v>41.999999999999986</v>
      </c>
    </row>
    <row r="428" spans="1:10" ht="31.5">
      <c r="A428" s="103"/>
      <c r="B428" s="191"/>
      <c r="C428" s="176" t="s">
        <v>145</v>
      </c>
      <c r="D428" s="176"/>
      <c r="E428" s="174" t="s">
        <v>369</v>
      </c>
      <c r="F428" s="120" t="s">
        <v>182</v>
      </c>
      <c r="G428" s="184">
        <f>G429+G434</f>
        <v>8838</v>
      </c>
      <c r="H428" s="184">
        <f>H429+H434</f>
        <v>8430.1</v>
      </c>
      <c r="I428" s="165">
        <f t="shared" si="67"/>
        <v>95.3847024213623</v>
      </c>
      <c r="J428" s="166">
        <f t="shared" si="68"/>
        <v>407.89999999999964</v>
      </c>
    </row>
    <row r="429" spans="1:10" ht="47.25">
      <c r="A429" s="103"/>
      <c r="B429" s="191"/>
      <c r="C429" s="192" t="s">
        <v>146</v>
      </c>
      <c r="D429" s="192"/>
      <c r="E429" s="194" t="s">
        <v>370</v>
      </c>
      <c r="F429" s="120" t="s">
        <v>182</v>
      </c>
      <c r="G429" s="184">
        <f>G430</f>
        <v>5805.299999999999</v>
      </c>
      <c r="H429" s="184">
        <f>H430</f>
        <v>5734.099999999999</v>
      </c>
      <c r="I429" s="165">
        <f t="shared" si="67"/>
        <v>98.77353452879267</v>
      </c>
      <c r="J429" s="166">
        <f t="shared" si="68"/>
        <v>71.19999999999982</v>
      </c>
    </row>
    <row r="430" spans="1:10" ht="31.5">
      <c r="A430" s="103"/>
      <c r="B430" s="191"/>
      <c r="C430" s="192" t="s">
        <v>371</v>
      </c>
      <c r="D430" s="192"/>
      <c r="E430" s="194" t="s">
        <v>372</v>
      </c>
      <c r="F430" s="120" t="s">
        <v>182</v>
      </c>
      <c r="G430" s="184">
        <f>G431+G432+G433</f>
        <v>5805.299999999999</v>
      </c>
      <c r="H430" s="184">
        <f>H431+H432+H433</f>
        <v>5734.099999999999</v>
      </c>
      <c r="I430" s="165">
        <f t="shared" si="67"/>
        <v>98.77353452879267</v>
      </c>
      <c r="J430" s="166">
        <f t="shared" si="68"/>
        <v>71.19999999999982</v>
      </c>
    </row>
    <row r="431" spans="1:10" ht="94.5">
      <c r="A431" s="103"/>
      <c r="B431" s="191"/>
      <c r="C431" s="192"/>
      <c r="D431" s="176">
        <v>100</v>
      </c>
      <c r="E431" s="174" t="s">
        <v>85</v>
      </c>
      <c r="F431" s="120" t="s">
        <v>182</v>
      </c>
      <c r="G431" s="120">
        <v>4053.2</v>
      </c>
      <c r="H431" s="122">
        <v>4034.7</v>
      </c>
      <c r="I431" s="165">
        <f t="shared" si="67"/>
        <v>99.5435705121879</v>
      </c>
      <c r="J431" s="166">
        <f t="shared" si="68"/>
        <v>18.5</v>
      </c>
    </row>
    <row r="432" spans="1:10" ht="31.5">
      <c r="A432" s="103"/>
      <c r="B432" s="191"/>
      <c r="C432" s="192"/>
      <c r="D432" s="176">
        <v>200</v>
      </c>
      <c r="E432" s="174" t="s">
        <v>225</v>
      </c>
      <c r="F432" s="120" t="s">
        <v>182</v>
      </c>
      <c r="G432" s="122">
        <v>1517.7</v>
      </c>
      <c r="H432" s="122">
        <v>1471.7</v>
      </c>
      <c r="I432" s="165">
        <f t="shared" si="67"/>
        <v>96.96909797720235</v>
      </c>
      <c r="J432" s="166">
        <f t="shared" si="68"/>
        <v>46</v>
      </c>
    </row>
    <row r="433" spans="1:10" ht="15.75">
      <c r="A433" s="103"/>
      <c r="B433" s="191"/>
      <c r="C433" s="176"/>
      <c r="D433" s="176">
        <v>800</v>
      </c>
      <c r="E433" s="174" t="s">
        <v>13</v>
      </c>
      <c r="F433" s="120" t="s">
        <v>182</v>
      </c>
      <c r="G433" s="122">
        <v>234.4</v>
      </c>
      <c r="H433" s="122">
        <v>227.7</v>
      </c>
      <c r="I433" s="165">
        <f t="shared" si="67"/>
        <v>97.14163822525596</v>
      </c>
      <c r="J433" s="166">
        <f t="shared" si="68"/>
        <v>6.700000000000017</v>
      </c>
    </row>
    <row r="434" spans="1:10" ht="63">
      <c r="A434" s="103"/>
      <c r="B434" s="191"/>
      <c r="C434" s="176" t="s">
        <v>373</v>
      </c>
      <c r="D434" s="176"/>
      <c r="E434" s="174" t="s">
        <v>374</v>
      </c>
      <c r="F434" s="120" t="s">
        <v>182</v>
      </c>
      <c r="G434" s="184">
        <f>G435</f>
        <v>3032.7000000000003</v>
      </c>
      <c r="H434" s="184">
        <f>H435</f>
        <v>2696.0000000000005</v>
      </c>
      <c r="I434" s="165">
        <f t="shared" si="67"/>
        <v>88.89768193359053</v>
      </c>
      <c r="J434" s="166">
        <f t="shared" si="68"/>
        <v>336.6999999999998</v>
      </c>
    </row>
    <row r="435" spans="1:10" ht="31.5">
      <c r="A435" s="103"/>
      <c r="B435" s="191"/>
      <c r="C435" s="192" t="s">
        <v>375</v>
      </c>
      <c r="D435" s="192"/>
      <c r="E435" s="194" t="s">
        <v>372</v>
      </c>
      <c r="F435" s="120" t="s">
        <v>182</v>
      </c>
      <c r="G435" s="184">
        <f>G436+G437+G438</f>
        <v>3032.7000000000003</v>
      </c>
      <c r="H435" s="184">
        <f>H436+H437+H438</f>
        <v>2696.0000000000005</v>
      </c>
      <c r="I435" s="165">
        <f t="shared" si="67"/>
        <v>88.89768193359053</v>
      </c>
      <c r="J435" s="166">
        <f t="shared" si="68"/>
        <v>336.6999999999998</v>
      </c>
    </row>
    <row r="436" spans="1:10" ht="94.5">
      <c r="A436" s="103"/>
      <c r="B436" s="191"/>
      <c r="C436" s="131"/>
      <c r="D436" s="176">
        <v>100</v>
      </c>
      <c r="E436" s="174" t="s">
        <v>85</v>
      </c>
      <c r="F436" s="120" t="s">
        <v>182</v>
      </c>
      <c r="G436" s="122">
        <v>2066.3</v>
      </c>
      <c r="H436" s="122">
        <v>1840.4</v>
      </c>
      <c r="I436" s="165">
        <f t="shared" si="67"/>
        <v>89.06741518656536</v>
      </c>
      <c r="J436" s="166">
        <f t="shared" si="68"/>
        <v>225.9000000000001</v>
      </c>
    </row>
    <row r="437" spans="1:10" ht="31.5">
      <c r="A437" s="103"/>
      <c r="B437" s="191"/>
      <c r="C437" s="131"/>
      <c r="D437" s="176">
        <v>200</v>
      </c>
      <c r="E437" s="174" t="s">
        <v>225</v>
      </c>
      <c r="F437" s="120" t="s">
        <v>182</v>
      </c>
      <c r="G437" s="122">
        <v>923.9</v>
      </c>
      <c r="H437" s="122">
        <v>832.2</v>
      </c>
      <c r="I437" s="165">
        <f t="shared" si="67"/>
        <v>90.07468340729517</v>
      </c>
      <c r="J437" s="166">
        <f t="shared" si="68"/>
        <v>91.69999999999993</v>
      </c>
    </row>
    <row r="438" spans="1:10" ht="15.75">
      <c r="A438" s="103"/>
      <c r="B438" s="191"/>
      <c r="C438" s="131"/>
      <c r="D438" s="176">
        <v>800</v>
      </c>
      <c r="E438" s="174" t="s">
        <v>13</v>
      </c>
      <c r="F438" s="120" t="s">
        <v>182</v>
      </c>
      <c r="G438" s="184">
        <v>42.5</v>
      </c>
      <c r="H438" s="122">
        <v>23.4</v>
      </c>
      <c r="I438" s="165">
        <f t="shared" si="67"/>
        <v>55.05882352941176</v>
      </c>
      <c r="J438" s="166">
        <f t="shared" si="68"/>
        <v>19.1</v>
      </c>
    </row>
    <row r="439" spans="1:10" ht="15.75">
      <c r="A439" s="103"/>
      <c r="B439" s="195">
        <v>1000</v>
      </c>
      <c r="C439" s="176"/>
      <c r="D439" s="195"/>
      <c r="E439" s="196" t="s">
        <v>376</v>
      </c>
      <c r="F439" s="120" t="s">
        <v>182</v>
      </c>
      <c r="G439" s="184">
        <f>G440+G445</f>
        <v>682.9000000000001</v>
      </c>
      <c r="H439" s="184">
        <f>H440+H445</f>
        <v>594</v>
      </c>
      <c r="I439" s="165">
        <f t="shared" si="67"/>
        <v>86.98198857812271</v>
      </c>
      <c r="J439" s="166">
        <f t="shared" si="68"/>
        <v>88.90000000000009</v>
      </c>
    </row>
    <row r="440" spans="1:10" ht="15.75">
      <c r="A440" s="103"/>
      <c r="B440" s="176">
        <v>1001</v>
      </c>
      <c r="C440" s="176"/>
      <c r="D440" s="176"/>
      <c r="E440" s="174" t="s">
        <v>29</v>
      </c>
      <c r="F440" s="120" t="s">
        <v>182</v>
      </c>
      <c r="G440" s="184">
        <f aca="true" t="shared" si="71" ref="G440:H443">G441</f>
        <v>189.8</v>
      </c>
      <c r="H440" s="184">
        <f t="shared" si="71"/>
        <v>175.9</v>
      </c>
      <c r="I440" s="165">
        <f t="shared" si="67"/>
        <v>92.67650158061117</v>
      </c>
      <c r="J440" s="166">
        <f t="shared" si="68"/>
        <v>13.900000000000006</v>
      </c>
    </row>
    <row r="441" spans="1:10" ht="47.25">
      <c r="A441" s="103"/>
      <c r="B441" s="191"/>
      <c r="C441" s="176" t="s">
        <v>134</v>
      </c>
      <c r="D441" s="195"/>
      <c r="E441" s="174" t="s">
        <v>377</v>
      </c>
      <c r="F441" s="120" t="s">
        <v>182</v>
      </c>
      <c r="G441" s="184">
        <f t="shared" si="71"/>
        <v>189.8</v>
      </c>
      <c r="H441" s="184">
        <f t="shared" si="71"/>
        <v>175.9</v>
      </c>
      <c r="I441" s="165">
        <f t="shared" si="67"/>
        <v>92.67650158061117</v>
      </c>
      <c r="J441" s="166">
        <f t="shared" si="68"/>
        <v>13.900000000000006</v>
      </c>
    </row>
    <row r="442" spans="1:10" ht="47.25">
      <c r="A442" s="103"/>
      <c r="B442" s="191"/>
      <c r="C442" s="192" t="s">
        <v>378</v>
      </c>
      <c r="D442" s="195"/>
      <c r="E442" s="174" t="s">
        <v>379</v>
      </c>
      <c r="F442" s="120" t="s">
        <v>182</v>
      </c>
      <c r="G442" s="184">
        <f t="shared" si="71"/>
        <v>189.8</v>
      </c>
      <c r="H442" s="184">
        <f t="shared" si="71"/>
        <v>175.9</v>
      </c>
      <c r="I442" s="165">
        <f t="shared" si="67"/>
        <v>92.67650158061117</v>
      </c>
      <c r="J442" s="166">
        <f t="shared" si="68"/>
        <v>13.900000000000006</v>
      </c>
    </row>
    <row r="443" spans="1:10" ht="63">
      <c r="A443" s="103"/>
      <c r="B443" s="191"/>
      <c r="C443" s="176" t="s">
        <v>380</v>
      </c>
      <c r="D443" s="176"/>
      <c r="E443" s="174" t="s">
        <v>381</v>
      </c>
      <c r="F443" s="120" t="s">
        <v>182</v>
      </c>
      <c r="G443" s="184">
        <f t="shared" si="71"/>
        <v>189.8</v>
      </c>
      <c r="H443" s="184">
        <f t="shared" si="71"/>
        <v>175.9</v>
      </c>
      <c r="I443" s="165">
        <f t="shared" si="67"/>
        <v>92.67650158061117</v>
      </c>
      <c r="J443" s="166">
        <f t="shared" si="68"/>
        <v>13.900000000000006</v>
      </c>
    </row>
    <row r="444" spans="1:10" ht="31.5">
      <c r="A444" s="103"/>
      <c r="B444" s="191"/>
      <c r="C444" s="176"/>
      <c r="D444" s="176">
        <v>300</v>
      </c>
      <c r="E444" s="174" t="s">
        <v>15</v>
      </c>
      <c r="F444" s="120" t="s">
        <v>182</v>
      </c>
      <c r="G444" s="122">
        <v>189.8</v>
      </c>
      <c r="H444" s="122">
        <v>175.9</v>
      </c>
      <c r="I444" s="165">
        <f t="shared" si="67"/>
        <v>92.67650158061117</v>
      </c>
      <c r="J444" s="166">
        <f t="shared" si="68"/>
        <v>13.900000000000006</v>
      </c>
    </row>
    <row r="445" spans="1:10" ht="15.75">
      <c r="A445" s="103"/>
      <c r="B445" s="176">
        <v>1003</v>
      </c>
      <c r="C445" s="195"/>
      <c r="D445" s="176"/>
      <c r="E445" s="174" t="s">
        <v>16</v>
      </c>
      <c r="F445" s="120" t="s">
        <v>182</v>
      </c>
      <c r="G445" s="184">
        <f>G446+G456</f>
        <v>493.1</v>
      </c>
      <c r="H445" s="184">
        <f>H446+H456</f>
        <v>418.1</v>
      </c>
      <c r="I445" s="165">
        <f t="shared" si="67"/>
        <v>84.79010342729669</v>
      </c>
      <c r="J445" s="166">
        <f t="shared" si="68"/>
        <v>75</v>
      </c>
    </row>
    <row r="446" spans="1:10" ht="47.25">
      <c r="A446" s="103"/>
      <c r="B446" s="176"/>
      <c r="C446" s="176" t="s">
        <v>134</v>
      </c>
      <c r="D446" s="195"/>
      <c r="E446" s="174" t="s">
        <v>377</v>
      </c>
      <c r="F446" s="120" t="s">
        <v>182</v>
      </c>
      <c r="G446" s="184">
        <f>G447+G451</f>
        <v>317.7</v>
      </c>
      <c r="H446" s="184">
        <f>H447+H451</f>
        <v>242.7</v>
      </c>
      <c r="I446" s="165">
        <f t="shared" si="67"/>
        <v>76.39282341831917</v>
      </c>
      <c r="J446" s="166">
        <f t="shared" si="68"/>
        <v>75</v>
      </c>
    </row>
    <row r="447" spans="1:10" ht="78.75">
      <c r="A447" s="103"/>
      <c r="B447" s="176"/>
      <c r="C447" s="176" t="s">
        <v>382</v>
      </c>
      <c r="D447" s="195"/>
      <c r="E447" s="174" t="s">
        <v>383</v>
      </c>
      <c r="F447" s="120" t="s">
        <v>182</v>
      </c>
      <c r="G447" s="184">
        <f>G448</f>
        <v>204.6</v>
      </c>
      <c r="H447" s="184">
        <f>H448</f>
        <v>204.6</v>
      </c>
      <c r="I447" s="165">
        <f t="shared" si="67"/>
        <v>100</v>
      </c>
      <c r="J447" s="166">
        <f t="shared" si="68"/>
        <v>0</v>
      </c>
    </row>
    <row r="448" spans="1:10" ht="110.25">
      <c r="A448" s="103"/>
      <c r="B448" s="191"/>
      <c r="C448" s="192" t="s">
        <v>384</v>
      </c>
      <c r="D448" s="195"/>
      <c r="E448" s="174" t="s">
        <v>385</v>
      </c>
      <c r="F448" s="120" t="s">
        <v>182</v>
      </c>
      <c r="G448" s="184">
        <f>G449+G450</f>
        <v>204.6</v>
      </c>
      <c r="H448" s="184">
        <f>H449+H450</f>
        <v>204.6</v>
      </c>
      <c r="I448" s="165">
        <f t="shared" si="67"/>
        <v>100</v>
      </c>
      <c r="J448" s="166">
        <f t="shared" si="68"/>
        <v>0</v>
      </c>
    </row>
    <row r="449" spans="1:10" ht="94.5">
      <c r="A449" s="103"/>
      <c r="B449" s="191"/>
      <c r="C449" s="192"/>
      <c r="D449" s="176">
        <v>100</v>
      </c>
      <c r="E449" s="174" t="s">
        <v>85</v>
      </c>
      <c r="F449" s="120" t="s">
        <v>182</v>
      </c>
      <c r="G449" s="122">
        <v>198</v>
      </c>
      <c r="H449" s="122">
        <f>G449</f>
        <v>198</v>
      </c>
      <c r="I449" s="165">
        <f t="shared" si="67"/>
        <v>100</v>
      </c>
      <c r="J449" s="166">
        <f t="shared" si="68"/>
        <v>0</v>
      </c>
    </row>
    <row r="450" spans="1:10" ht="31.5">
      <c r="A450" s="103"/>
      <c r="B450" s="191"/>
      <c r="C450" s="176"/>
      <c r="D450" s="176">
        <v>300</v>
      </c>
      <c r="E450" s="174" t="s">
        <v>15</v>
      </c>
      <c r="F450" s="120" t="s">
        <v>182</v>
      </c>
      <c r="G450" s="122">
        <v>6.6</v>
      </c>
      <c r="H450" s="122">
        <f>G450</f>
        <v>6.6</v>
      </c>
      <c r="I450" s="165">
        <f t="shared" si="67"/>
        <v>100</v>
      </c>
      <c r="J450" s="166">
        <f t="shared" si="68"/>
        <v>0</v>
      </c>
    </row>
    <row r="451" spans="1:10" ht="47.25">
      <c r="A451" s="103"/>
      <c r="B451" s="103"/>
      <c r="C451" s="192" t="s">
        <v>378</v>
      </c>
      <c r="D451" s="195"/>
      <c r="E451" s="174" t="s">
        <v>379</v>
      </c>
      <c r="F451" s="120" t="s">
        <v>182</v>
      </c>
      <c r="G451" s="184">
        <f>G454+G452</f>
        <v>113.1</v>
      </c>
      <c r="H451" s="184">
        <f>H454+H452</f>
        <v>38.1</v>
      </c>
      <c r="I451" s="165">
        <f t="shared" si="67"/>
        <v>33.6870026525199</v>
      </c>
      <c r="J451" s="166">
        <f t="shared" si="68"/>
        <v>75</v>
      </c>
    </row>
    <row r="452" spans="1:10" ht="141.75">
      <c r="A452" s="103"/>
      <c r="B452" s="103"/>
      <c r="C452" s="176" t="s">
        <v>438</v>
      </c>
      <c r="D452" s="195"/>
      <c r="E452" s="174" t="s">
        <v>618</v>
      </c>
      <c r="F452" s="120" t="s">
        <v>182</v>
      </c>
      <c r="G452" s="184">
        <f>G453</f>
        <v>75</v>
      </c>
      <c r="H452" s="184">
        <f>H453</f>
        <v>0</v>
      </c>
      <c r="I452" s="165">
        <f>H452/G452*100</f>
        <v>0</v>
      </c>
      <c r="J452" s="166">
        <f>G452-H452</f>
        <v>75</v>
      </c>
    </row>
    <row r="453" spans="1:10" ht="15.75">
      <c r="A453" s="103"/>
      <c r="B453" s="103"/>
      <c r="C453" s="192"/>
      <c r="D453" s="176">
        <v>800</v>
      </c>
      <c r="E453" s="174" t="s">
        <v>13</v>
      </c>
      <c r="F453" s="120" t="s">
        <v>182</v>
      </c>
      <c r="G453" s="184">
        <v>75</v>
      </c>
      <c r="H453" s="122">
        <v>0</v>
      </c>
      <c r="I453" s="165">
        <f>H453/G453*100</f>
        <v>0</v>
      </c>
      <c r="J453" s="166">
        <f>G453-H453</f>
        <v>75</v>
      </c>
    </row>
    <row r="454" spans="1:10" ht="78.75">
      <c r="A454" s="103"/>
      <c r="B454" s="103"/>
      <c r="C454" s="176" t="s">
        <v>386</v>
      </c>
      <c r="D454" s="176"/>
      <c r="E454" s="174" t="s">
        <v>387</v>
      </c>
      <c r="F454" s="120" t="s">
        <v>182</v>
      </c>
      <c r="G454" s="184">
        <f>G455</f>
        <v>38.1</v>
      </c>
      <c r="H454" s="122">
        <f aca="true" t="shared" si="72" ref="H454:H460">G454</f>
        <v>38.1</v>
      </c>
      <c r="I454" s="165">
        <f t="shared" si="67"/>
        <v>100</v>
      </c>
      <c r="J454" s="166">
        <f t="shared" si="68"/>
        <v>0</v>
      </c>
    </row>
    <row r="455" spans="1:10" ht="15.75">
      <c r="A455" s="103"/>
      <c r="B455" s="103"/>
      <c r="C455" s="176"/>
      <c r="D455" s="176">
        <v>800</v>
      </c>
      <c r="E455" s="174" t="s">
        <v>13</v>
      </c>
      <c r="F455" s="120" t="s">
        <v>182</v>
      </c>
      <c r="G455" s="164">
        <v>38.1</v>
      </c>
      <c r="H455" s="122">
        <f t="shared" si="72"/>
        <v>38.1</v>
      </c>
      <c r="I455" s="165">
        <f t="shared" si="67"/>
        <v>100</v>
      </c>
      <c r="J455" s="166">
        <f t="shared" si="68"/>
        <v>0</v>
      </c>
    </row>
    <row r="456" spans="1:10" ht="31.5">
      <c r="A456" s="103"/>
      <c r="B456" s="191"/>
      <c r="C456" s="176" t="s">
        <v>118</v>
      </c>
      <c r="D456" s="176"/>
      <c r="E456" s="174" t="s">
        <v>294</v>
      </c>
      <c r="F456" s="120" t="s">
        <v>182</v>
      </c>
      <c r="G456" s="184">
        <f>G457</f>
        <v>175.4</v>
      </c>
      <c r="H456" s="122">
        <f t="shared" si="72"/>
        <v>175.4</v>
      </c>
      <c r="I456" s="165">
        <f t="shared" si="67"/>
        <v>100</v>
      </c>
      <c r="J456" s="166">
        <f t="shared" si="68"/>
        <v>0</v>
      </c>
    </row>
    <row r="457" spans="1:10" ht="31.5">
      <c r="A457" s="103"/>
      <c r="B457" s="191"/>
      <c r="C457" s="176" t="s">
        <v>388</v>
      </c>
      <c r="D457" s="176"/>
      <c r="E457" s="174" t="s">
        <v>389</v>
      </c>
      <c r="F457" s="120" t="s">
        <v>182</v>
      </c>
      <c r="G457" s="184">
        <f>G458</f>
        <v>175.4</v>
      </c>
      <c r="H457" s="122">
        <f t="shared" si="72"/>
        <v>175.4</v>
      </c>
      <c r="I457" s="165">
        <f t="shared" si="67"/>
        <v>100</v>
      </c>
      <c r="J457" s="166">
        <f t="shared" si="68"/>
        <v>0</v>
      </c>
    </row>
    <row r="458" spans="1:10" ht="31.5">
      <c r="A458" s="103"/>
      <c r="B458" s="191"/>
      <c r="C458" s="176" t="s">
        <v>390</v>
      </c>
      <c r="D458" s="176"/>
      <c r="E458" s="174" t="s">
        <v>391</v>
      </c>
      <c r="F458" s="120" t="s">
        <v>182</v>
      </c>
      <c r="G458" s="184">
        <f>G459</f>
        <v>175.4</v>
      </c>
      <c r="H458" s="122">
        <f t="shared" si="72"/>
        <v>175.4</v>
      </c>
      <c r="I458" s="165">
        <f t="shared" si="67"/>
        <v>100</v>
      </c>
      <c r="J458" s="166">
        <f t="shared" si="68"/>
        <v>0</v>
      </c>
    </row>
    <row r="459" spans="1:10" ht="15.75">
      <c r="A459" s="103"/>
      <c r="B459" s="191"/>
      <c r="C459" s="176" t="s">
        <v>439</v>
      </c>
      <c r="D459" s="176"/>
      <c r="E459" s="174" t="s">
        <v>393</v>
      </c>
      <c r="F459" s="120" t="s">
        <v>182</v>
      </c>
      <c r="G459" s="184">
        <f>G460</f>
        <v>175.4</v>
      </c>
      <c r="H459" s="122">
        <f t="shared" si="72"/>
        <v>175.4</v>
      </c>
      <c r="I459" s="165">
        <f t="shared" si="67"/>
        <v>100</v>
      </c>
      <c r="J459" s="166">
        <f t="shared" si="68"/>
        <v>0</v>
      </c>
    </row>
    <row r="460" spans="1:10" ht="15.75">
      <c r="A460" s="103"/>
      <c r="B460" s="191"/>
      <c r="C460" s="176"/>
      <c r="D460" s="176">
        <v>500</v>
      </c>
      <c r="E460" s="174" t="s">
        <v>180</v>
      </c>
      <c r="F460" s="120" t="s">
        <v>182</v>
      </c>
      <c r="G460" s="120">
        <v>175.4</v>
      </c>
      <c r="H460" s="122">
        <f t="shared" si="72"/>
        <v>175.4</v>
      </c>
      <c r="I460" s="165">
        <f t="shared" si="67"/>
        <v>100</v>
      </c>
      <c r="J460" s="166">
        <f t="shared" si="68"/>
        <v>0</v>
      </c>
    </row>
    <row r="461" spans="1:10" ht="15.75">
      <c r="A461" s="103"/>
      <c r="B461" s="195">
        <v>1100</v>
      </c>
      <c r="C461" s="176"/>
      <c r="D461" s="195"/>
      <c r="E461" s="196" t="s">
        <v>394</v>
      </c>
      <c r="F461" s="120" t="s">
        <v>182</v>
      </c>
      <c r="G461" s="184">
        <f>G462</f>
        <v>8374.5</v>
      </c>
      <c r="H461" s="184">
        <f>H462</f>
        <v>6324</v>
      </c>
      <c r="I461" s="165">
        <f t="shared" si="67"/>
        <v>75.5149561167831</v>
      </c>
      <c r="J461" s="166">
        <f t="shared" si="68"/>
        <v>2050.5</v>
      </c>
    </row>
    <row r="462" spans="1:10" ht="15.75">
      <c r="A462" s="103"/>
      <c r="B462" s="176">
        <v>1102</v>
      </c>
      <c r="C462" s="176"/>
      <c r="D462" s="176"/>
      <c r="E462" s="174" t="s">
        <v>395</v>
      </c>
      <c r="F462" s="120" t="s">
        <v>182</v>
      </c>
      <c r="G462" s="184">
        <f>G463</f>
        <v>8374.5</v>
      </c>
      <c r="H462" s="184">
        <f>H463</f>
        <v>6324</v>
      </c>
      <c r="I462" s="165">
        <f aca="true" t="shared" si="73" ref="I462:I486">H462/G462*100</f>
        <v>75.5149561167831</v>
      </c>
      <c r="J462" s="166">
        <f aca="true" t="shared" si="74" ref="J462:J486">G462-H462</f>
        <v>2050.5</v>
      </c>
    </row>
    <row r="463" spans="1:10" ht="31.5">
      <c r="A463" s="103"/>
      <c r="B463" s="176"/>
      <c r="C463" s="176" t="s">
        <v>396</v>
      </c>
      <c r="D463" s="176"/>
      <c r="E463" s="174" t="s">
        <v>397</v>
      </c>
      <c r="F463" s="120" t="s">
        <v>182</v>
      </c>
      <c r="G463" s="184">
        <f>G464+G471+G475</f>
        <v>8374.5</v>
      </c>
      <c r="H463" s="184">
        <f>H464+H471+H475</f>
        <v>6324</v>
      </c>
      <c r="I463" s="165">
        <f t="shared" si="73"/>
        <v>75.5149561167831</v>
      </c>
      <c r="J463" s="166">
        <f t="shared" si="74"/>
        <v>2050.5</v>
      </c>
    </row>
    <row r="464" spans="1:10" ht="31.5">
      <c r="A464" s="103"/>
      <c r="B464" s="176"/>
      <c r="C464" s="176" t="s">
        <v>398</v>
      </c>
      <c r="D464" s="176"/>
      <c r="E464" s="174" t="s">
        <v>399</v>
      </c>
      <c r="F464" s="120" t="s">
        <v>182</v>
      </c>
      <c r="G464" s="184">
        <f>G465+G468</f>
        <v>114</v>
      </c>
      <c r="H464" s="184">
        <f>H465+H468</f>
        <v>114</v>
      </c>
      <c r="I464" s="165">
        <f t="shared" si="73"/>
        <v>100</v>
      </c>
      <c r="J464" s="166">
        <f t="shared" si="74"/>
        <v>0</v>
      </c>
    </row>
    <row r="465" spans="1:10" ht="63">
      <c r="A465" s="103"/>
      <c r="B465" s="176"/>
      <c r="C465" s="192" t="s">
        <v>400</v>
      </c>
      <c r="D465" s="176"/>
      <c r="E465" s="200" t="s">
        <v>401</v>
      </c>
      <c r="F465" s="120" t="s">
        <v>182</v>
      </c>
      <c r="G465" s="184">
        <f>G466</f>
        <v>64</v>
      </c>
      <c r="H465" s="184">
        <f>H466</f>
        <v>64</v>
      </c>
      <c r="I465" s="165">
        <f t="shared" si="73"/>
        <v>100</v>
      </c>
      <c r="J465" s="166">
        <f t="shared" si="74"/>
        <v>0</v>
      </c>
    </row>
    <row r="466" spans="1:10" ht="15.75">
      <c r="A466" s="103"/>
      <c r="B466" s="176"/>
      <c r="C466" s="192" t="s">
        <v>402</v>
      </c>
      <c r="D466" s="176"/>
      <c r="E466" s="194" t="s">
        <v>403</v>
      </c>
      <c r="F466" s="120" t="s">
        <v>182</v>
      </c>
      <c r="G466" s="184">
        <f>G467</f>
        <v>64</v>
      </c>
      <c r="H466" s="184">
        <f>H467</f>
        <v>64</v>
      </c>
      <c r="I466" s="165">
        <f t="shared" si="73"/>
        <v>100</v>
      </c>
      <c r="J466" s="166">
        <f t="shared" si="74"/>
        <v>0</v>
      </c>
    </row>
    <row r="467" spans="1:10" ht="31.5">
      <c r="A467" s="103"/>
      <c r="B467" s="176"/>
      <c r="C467" s="194"/>
      <c r="D467" s="176">
        <v>200</v>
      </c>
      <c r="E467" s="174" t="s">
        <v>225</v>
      </c>
      <c r="F467" s="120" t="s">
        <v>182</v>
      </c>
      <c r="G467" s="122">
        <v>64</v>
      </c>
      <c r="H467" s="122">
        <f aca="true" t="shared" si="75" ref="H467:H474">G467</f>
        <v>64</v>
      </c>
      <c r="I467" s="165">
        <f t="shared" si="73"/>
        <v>100</v>
      </c>
      <c r="J467" s="166">
        <f t="shared" si="74"/>
        <v>0</v>
      </c>
    </row>
    <row r="468" spans="1:10" ht="63">
      <c r="A468" s="103"/>
      <c r="B468" s="176"/>
      <c r="C468" s="176" t="s">
        <v>404</v>
      </c>
      <c r="D468" s="176"/>
      <c r="E468" s="174" t="s">
        <v>405</v>
      </c>
      <c r="F468" s="120" t="s">
        <v>182</v>
      </c>
      <c r="G468" s="184">
        <f>G469</f>
        <v>50</v>
      </c>
      <c r="H468" s="122">
        <f t="shared" si="75"/>
        <v>50</v>
      </c>
      <c r="I468" s="165">
        <f t="shared" si="73"/>
        <v>100</v>
      </c>
      <c r="J468" s="166">
        <f t="shared" si="74"/>
        <v>0</v>
      </c>
    </row>
    <row r="469" spans="1:10" ht="15.75">
      <c r="A469" s="103"/>
      <c r="B469" s="176"/>
      <c r="C469" s="176" t="s">
        <v>406</v>
      </c>
      <c r="D469" s="176"/>
      <c r="E469" s="174" t="s">
        <v>362</v>
      </c>
      <c r="F469" s="120" t="s">
        <v>182</v>
      </c>
      <c r="G469" s="184">
        <f>G470</f>
        <v>50</v>
      </c>
      <c r="H469" s="122">
        <f t="shared" si="75"/>
        <v>50</v>
      </c>
      <c r="I469" s="165">
        <f t="shared" si="73"/>
        <v>100</v>
      </c>
      <c r="J469" s="166">
        <f t="shared" si="74"/>
        <v>0</v>
      </c>
    </row>
    <row r="470" spans="1:10" ht="31.5">
      <c r="A470" s="103"/>
      <c r="B470" s="176"/>
      <c r="C470" s="176"/>
      <c r="D470" s="176">
        <v>200</v>
      </c>
      <c r="E470" s="174" t="s">
        <v>225</v>
      </c>
      <c r="F470" s="120" t="s">
        <v>182</v>
      </c>
      <c r="G470" s="122">
        <v>50</v>
      </c>
      <c r="H470" s="122">
        <f t="shared" si="75"/>
        <v>50</v>
      </c>
      <c r="I470" s="165">
        <f t="shared" si="73"/>
        <v>100</v>
      </c>
      <c r="J470" s="166">
        <f t="shared" si="74"/>
        <v>0</v>
      </c>
    </row>
    <row r="471" spans="1:10" ht="31.5">
      <c r="A471" s="103"/>
      <c r="B471" s="176"/>
      <c r="C471" s="176" t="s">
        <v>407</v>
      </c>
      <c r="D471" s="176"/>
      <c r="E471" s="174" t="s">
        <v>408</v>
      </c>
      <c r="F471" s="120" t="s">
        <v>182</v>
      </c>
      <c r="G471" s="184">
        <f>G472</f>
        <v>46.5</v>
      </c>
      <c r="H471" s="122">
        <f t="shared" si="75"/>
        <v>46.5</v>
      </c>
      <c r="I471" s="165">
        <f t="shared" si="73"/>
        <v>100</v>
      </c>
      <c r="J471" s="166">
        <f t="shared" si="74"/>
        <v>0</v>
      </c>
    </row>
    <row r="472" spans="1:10" ht="47.25">
      <c r="A472" s="103"/>
      <c r="B472" s="176"/>
      <c r="C472" s="176" t="s">
        <v>409</v>
      </c>
      <c r="D472" s="176"/>
      <c r="E472" s="174" t="s">
        <v>410</v>
      </c>
      <c r="F472" s="120" t="s">
        <v>182</v>
      </c>
      <c r="G472" s="184">
        <f>G473</f>
        <v>46.5</v>
      </c>
      <c r="H472" s="122">
        <f t="shared" si="75"/>
        <v>46.5</v>
      </c>
      <c r="I472" s="165">
        <f t="shared" si="73"/>
        <v>100</v>
      </c>
      <c r="J472" s="166">
        <f t="shared" si="74"/>
        <v>0</v>
      </c>
    </row>
    <row r="473" spans="1:10" ht="31.5">
      <c r="A473" s="103"/>
      <c r="B473" s="176"/>
      <c r="C473" s="176" t="s">
        <v>411</v>
      </c>
      <c r="D473" s="176"/>
      <c r="E473" s="174" t="s">
        <v>412</v>
      </c>
      <c r="F473" s="120" t="s">
        <v>182</v>
      </c>
      <c r="G473" s="184">
        <f>G474</f>
        <v>46.5</v>
      </c>
      <c r="H473" s="122">
        <f t="shared" si="75"/>
        <v>46.5</v>
      </c>
      <c r="I473" s="165">
        <f t="shared" si="73"/>
        <v>100</v>
      </c>
      <c r="J473" s="166">
        <f t="shared" si="74"/>
        <v>0</v>
      </c>
    </row>
    <row r="474" spans="1:10" ht="31.5">
      <c r="A474" s="103"/>
      <c r="B474" s="176"/>
      <c r="C474" s="176"/>
      <c r="D474" s="176">
        <v>200</v>
      </c>
      <c r="E474" s="174" t="s">
        <v>225</v>
      </c>
      <c r="F474" s="120" t="s">
        <v>182</v>
      </c>
      <c r="G474" s="122">
        <v>46.5</v>
      </c>
      <c r="H474" s="122">
        <f t="shared" si="75"/>
        <v>46.5</v>
      </c>
      <c r="I474" s="165">
        <f t="shared" si="73"/>
        <v>100</v>
      </c>
      <c r="J474" s="166">
        <f t="shared" si="74"/>
        <v>0</v>
      </c>
    </row>
    <row r="475" spans="1:10" ht="31.5">
      <c r="A475" s="103"/>
      <c r="B475" s="176"/>
      <c r="C475" s="176" t="s">
        <v>413</v>
      </c>
      <c r="D475" s="176"/>
      <c r="E475" s="174" t="s">
        <v>369</v>
      </c>
      <c r="F475" s="120" t="s">
        <v>182</v>
      </c>
      <c r="G475" s="184">
        <f>G476</f>
        <v>8214</v>
      </c>
      <c r="H475" s="184">
        <f>H476</f>
        <v>6163.5</v>
      </c>
      <c r="I475" s="165">
        <f t="shared" si="73"/>
        <v>75.03652300949598</v>
      </c>
      <c r="J475" s="166">
        <f t="shared" si="74"/>
        <v>2050.5</v>
      </c>
    </row>
    <row r="476" spans="1:10" ht="47.25">
      <c r="A476" s="103"/>
      <c r="B476" s="176"/>
      <c r="C476" s="176" t="s">
        <v>414</v>
      </c>
      <c r="D476" s="176"/>
      <c r="E476" s="193" t="s">
        <v>415</v>
      </c>
      <c r="F476" s="120" t="s">
        <v>182</v>
      </c>
      <c r="G476" s="184">
        <f>G477</f>
        <v>8214</v>
      </c>
      <c r="H476" s="184">
        <f>H477</f>
        <v>6163.5</v>
      </c>
      <c r="I476" s="165">
        <f t="shared" si="73"/>
        <v>75.03652300949598</v>
      </c>
      <c r="J476" s="166">
        <f t="shared" si="74"/>
        <v>2050.5</v>
      </c>
    </row>
    <row r="477" spans="1:10" ht="31.5">
      <c r="A477" s="103"/>
      <c r="B477" s="176"/>
      <c r="C477" s="192" t="s">
        <v>416</v>
      </c>
      <c r="D477" s="192"/>
      <c r="E477" s="194" t="s">
        <v>372</v>
      </c>
      <c r="F477" s="120" t="s">
        <v>182</v>
      </c>
      <c r="G477" s="184">
        <f>G478+G479+G480</f>
        <v>8214</v>
      </c>
      <c r="H477" s="184">
        <f>H478+H479+H480</f>
        <v>6163.5</v>
      </c>
      <c r="I477" s="165">
        <f t="shared" si="73"/>
        <v>75.03652300949598</v>
      </c>
      <c r="J477" s="166">
        <f t="shared" si="74"/>
        <v>2050.5</v>
      </c>
    </row>
    <row r="478" spans="1:10" ht="94.5">
      <c r="A478" s="103"/>
      <c r="B478" s="176"/>
      <c r="C478" s="176"/>
      <c r="D478" s="176">
        <v>100</v>
      </c>
      <c r="E478" s="174" t="s">
        <v>85</v>
      </c>
      <c r="F478" s="120" t="s">
        <v>182</v>
      </c>
      <c r="G478" s="122">
        <v>4486.5</v>
      </c>
      <c r="H478" s="122">
        <v>3511.4</v>
      </c>
      <c r="I478" s="165">
        <f t="shared" si="73"/>
        <v>78.26590883762398</v>
      </c>
      <c r="J478" s="166">
        <f t="shared" si="74"/>
        <v>975.0999999999999</v>
      </c>
    </row>
    <row r="479" spans="1:10" ht="31.5">
      <c r="A479" s="103"/>
      <c r="B479" s="176"/>
      <c r="C479" s="176"/>
      <c r="D479" s="176">
        <v>200</v>
      </c>
      <c r="E479" s="174" t="s">
        <v>225</v>
      </c>
      <c r="F479" s="120" t="s">
        <v>182</v>
      </c>
      <c r="G479" s="122">
        <v>3543.3</v>
      </c>
      <c r="H479" s="122">
        <v>2468.5</v>
      </c>
      <c r="I479" s="165">
        <f t="shared" si="73"/>
        <v>69.66669488894533</v>
      </c>
      <c r="J479" s="166">
        <f t="shared" si="74"/>
        <v>1074.8000000000002</v>
      </c>
    </row>
    <row r="480" spans="1:10" ht="15.75">
      <c r="A480" s="103"/>
      <c r="B480" s="176"/>
      <c r="C480" s="176"/>
      <c r="D480" s="176">
        <v>800</v>
      </c>
      <c r="E480" s="174" t="s">
        <v>13</v>
      </c>
      <c r="F480" s="120" t="s">
        <v>182</v>
      </c>
      <c r="G480" s="122">
        <v>184.2</v>
      </c>
      <c r="H480" s="122">
        <v>183.6</v>
      </c>
      <c r="I480" s="165">
        <f t="shared" si="73"/>
        <v>99.6742671009772</v>
      </c>
      <c r="J480" s="166">
        <f t="shared" si="74"/>
        <v>0.5999999999999943</v>
      </c>
    </row>
    <row r="481" spans="1:10" ht="31.5">
      <c r="A481" s="103"/>
      <c r="B481" s="197">
        <v>1300</v>
      </c>
      <c r="C481" s="197"/>
      <c r="D481" s="197"/>
      <c r="E481" s="198" t="s">
        <v>417</v>
      </c>
      <c r="F481" s="120" t="s">
        <v>182</v>
      </c>
      <c r="G481" s="184">
        <f aca="true" t="shared" si="76" ref="G481:H485">G482</f>
        <v>7.3</v>
      </c>
      <c r="H481" s="184">
        <f t="shared" si="76"/>
        <v>6</v>
      </c>
      <c r="I481" s="165">
        <f t="shared" si="73"/>
        <v>82.19178082191782</v>
      </c>
      <c r="J481" s="166">
        <f t="shared" si="74"/>
        <v>1.2999999999999998</v>
      </c>
    </row>
    <row r="482" spans="1:10" ht="31.5">
      <c r="A482" s="103"/>
      <c r="B482" s="192">
        <v>1301</v>
      </c>
      <c r="C482" s="192"/>
      <c r="D482" s="192"/>
      <c r="E482" s="194" t="s">
        <v>418</v>
      </c>
      <c r="F482" s="120" t="s">
        <v>182</v>
      </c>
      <c r="G482" s="184">
        <f t="shared" si="76"/>
        <v>7.3</v>
      </c>
      <c r="H482" s="184">
        <f t="shared" si="76"/>
        <v>6</v>
      </c>
      <c r="I482" s="165">
        <f t="shared" si="73"/>
        <v>82.19178082191782</v>
      </c>
      <c r="J482" s="166">
        <f t="shared" si="74"/>
        <v>1.2999999999999998</v>
      </c>
    </row>
    <row r="483" spans="1:10" ht="47.25">
      <c r="A483" s="103"/>
      <c r="B483" s="191"/>
      <c r="C483" s="131" t="s">
        <v>213</v>
      </c>
      <c r="D483" s="131"/>
      <c r="E483" s="174" t="s">
        <v>214</v>
      </c>
      <c r="F483" s="120" t="s">
        <v>182</v>
      </c>
      <c r="G483" s="184">
        <f t="shared" si="76"/>
        <v>7.3</v>
      </c>
      <c r="H483" s="184">
        <f t="shared" si="76"/>
        <v>6</v>
      </c>
      <c r="I483" s="165">
        <f t="shared" si="73"/>
        <v>82.19178082191782</v>
      </c>
      <c r="J483" s="166">
        <f t="shared" si="74"/>
        <v>1.2999999999999998</v>
      </c>
    </row>
    <row r="484" spans="1:10" ht="47.25">
      <c r="A484" s="103"/>
      <c r="B484" s="191"/>
      <c r="C484" s="131" t="s">
        <v>419</v>
      </c>
      <c r="D484" s="131"/>
      <c r="E484" s="174" t="s">
        <v>420</v>
      </c>
      <c r="F484" s="120" t="s">
        <v>182</v>
      </c>
      <c r="G484" s="184">
        <f t="shared" si="76"/>
        <v>7.3</v>
      </c>
      <c r="H484" s="184">
        <f t="shared" si="76"/>
        <v>6</v>
      </c>
      <c r="I484" s="165">
        <f t="shared" si="73"/>
        <v>82.19178082191782</v>
      </c>
      <c r="J484" s="166">
        <f t="shared" si="74"/>
        <v>1.2999999999999998</v>
      </c>
    </row>
    <row r="485" spans="1:10" ht="47.25">
      <c r="A485" s="103"/>
      <c r="B485" s="191"/>
      <c r="C485" s="131" t="s">
        <v>421</v>
      </c>
      <c r="D485" s="131"/>
      <c r="E485" s="174" t="s">
        <v>422</v>
      </c>
      <c r="F485" s="120" t="s">
        <v>182</v>
      </c>
      <c r="G485" s="184">
        <f t="shared" si="76"/>
        <v>7.3</v>
      </c>
      <c r="H485" s="184">
        <f t="shared" si="76"/>
        <v>6</v>
      </c>
      <c r="I485" s="165">
        <f t="shared" si="73"/>
        <v>82.19178082191782</v>
      </c>
      <c r="J485" s="166">
        <f t="shared" si="74"/>
        <v>1.2999999999999998</v>
      </c>
    </row>
    <row r="486" spans="1:10" ht="31.5">
      <c r="A486" s="103"/>
      <c r="B486" s="202"/>
      <c r="C486" s="131"/>
      <c r="D486" s="131">
        <v>700</v>
      </c>
      <c r="E486" s="174" t="s">
        <v>423</v>
      </c>
      <c r="F486" s="120" t="s">
        <v>182</v>
      </c>
      <c r="G486" s="122">
        <v>7.3</v>
      </c>
      <c r="H486" s="122">
        <v>6</v>
      </c>
      <c r="I486" s="165">
        <f t="shared" si="73"/>
        <v>82.19178082191782</v>
      </c>
      <c r="J486" s="166">
        <f t="shared" si="74"/>
        <v>1.2999999999999998</v>
      </c>
    </row>
    <row r="487" spans="1:10" ht="15.75">
      <c r="A487" s="103"/>
      <c r="B487" s="103"/>
      <c r="C487" s="103"/>
      <c r="D487" s="103"/>
      <c r="E487" s="135" t="s">
        <v>440</v>
      </c>
      <c r="F487" s="210">
        <f>F11</f>
        <v>54371.2</v>
      </c>
      <c r="G487" s="210">
        <f>G11+G253</f>
        <v>70631.3</v>
      </c>
      <c r="H487" s="213">
        <f>H11+H253</f>
        <v>66758</v>
      </c>
      <c r="I487" s="165">
        <f>H487/G487*100</f>
        <v>94.5161705929241</v>
      </c>
      <c r="J487" s="166">
        <f>G487-H487</f>
        <v>3873.300000000003</v>
      </c>
    </row>
  </sheetData>
  <sheetProtection/>
  <mergeCells count="1">
    <mergeCell ref="A6:J6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2021-05-28T06:40:45Z</cp:lastPrinted>
  <dcterms:created xsi:type="dcterms:W3CDTF">2011-11-30T04:27:06Z</dcterms:created>
  <dcterms:modified xsi:type="dcterms:W3CDTF">2021-05-28T06:41:11Z</dcterms:modified>
  <cp:category/>
  <cp:version/>
  <cp:contentType/>
  <cp:contentStatus/>
</cp:coreProperties>
</file>