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2019" sheetId="1" r:id="rId1"/>
  </sheets>
  <definedNames>
    <definedName name="_xlnm.Print_Titles" localSheetId="0">'2019'!$7:$7</definedName>
    <definedName name="_xlnm.Print_Area" localSheetId="0">'2019'!$A$1:$H$165</definedName>
  </definedNames>
  <calcPr fullCalcOnLoad="1"/>
</workbook>
</file>

<file path=xl/sharedStrings.xml><?xml version="1.0" encoding="utf-8"?>
<sst xmlns="http://schemas.openxmlformats.org/spreadsheetml/2006/main" count="457" uniqueCount="311">
  <si>
    <t>Приложение 1</t>
  </si>
  <si>
    <t>тыс. рублей</t>
  </si>
  <si>
    <t>Код</t>
  </si>
  <si>
    <t>Наименование кода поступлений в бюджет, группы, подгруппы, статьи,  кода экономической классификации доходов</t>
  </si>
  <si>
    <t>Утверждено решением о бюджете</t>
  </si>
  <si>
    <t>Фактически исполнено</t>
  </si>
  <si>
    <t>000</t>
  </si>
  <si>
    <t>1 00 00000 00 0000 000</t>
  </si>
  <si>
    <t xml:space="preserve">НАЛОГОВЫЕ И НЕНАЛОГОВЫЕ ДОХОДЫ 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</si>
  <si>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</si>
  <si>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</si>
  <si>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</si>
  <si>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</si>
  <si>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</si>
  <si>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</si>
  <si>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</t>
    </r>
    <r>
      <rPr>
        <sz val="13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и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</si>
  <si>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</si>
  <si>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</si>
  <si>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</si>
  <si>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</si>
  <si>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</si>
  <si>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</t>
    </r>
    <r>
      <rPr>
        <sz val="13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Налогового кодекса Российской Федерации</t>
    </r>
  </si>
  <si>
    <t>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</si>
  <si>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</si>
  <si>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-</t>
  </si>
  <si>
    <t xml:space="preserve">1 03 00000 00 0000 000 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</si>
  <si>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</si>
  <si>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</si>
  <si>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</si>
  <si>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</si>
  <si>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</si>
  <si>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</si>
  <si>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</si>
  <si>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</si>
  <si>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</si>
  <si>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</si>
  <si>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</si>
  <si>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</si>
  <si>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</si>
  <si>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</si>
  <si>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</si>
  <si>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</si>
  <si>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</si>
  <si>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</si>
  <si>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</si>
  <si>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</si>
  <si>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</si>
  <si>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</si>
  <si>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</si>
  <si>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</si>
  <si>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</si>
  <si>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 xml:space="preserve">Единый сельскохозяйственный налог </t>
  </si>
  <si>
    <t>1 05 03010 01 0000 110</t>
  </si>
  <si>
    <t xml:space="preserve"> 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</si>
  <si>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</si>
  <si>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</si>
  <si>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</si>
  <si>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1 06 00000 00 0000 000</t>
  </si>
  <si>
    <t>НАЛОГИ НА ИМУЩЕСТВО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</si>
  <si>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</si>
  <si>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</si>
  <si>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</si>
  <si>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</si>
  <si>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</si>
  <si>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</si>
  <si>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</si>
  <si>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</si>
  <si>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</si>
  <si>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</si>
  <si>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</si>
  <si>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</si>
  <si>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</si>
  <si>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</si>
  <si>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</si>
  <si>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</si>
  <si>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</si>
  <si>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</si>
  <si>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</si>
  <si>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</si>
  <si>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</si>
  <si>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</si>
  <si>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</si>
  <si>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</si>
  <si>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</si>
  <si>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</si>
  <si>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</si>
  <si>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</si>
  <si>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</si>
  <si>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</si>
  <si>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</si>
  <si>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</si>
  <si>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</si>
  <si>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</si>
  <si>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</si>
  <si>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</si>
  <si>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</si>
  <si>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</si>
  <si>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</si>
  <si>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</si>
  <si>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</si>
  <si>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</si>
  <si>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 &lt;7&gt;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</si>
  <si>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</si>
  <si>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</si>
  <si>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</si>
  <si>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</si>
  <si>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</si>
  <si>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 xml:space="preserve">Плата за размещение отходов производства 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</si>
  <si>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</si>
  <si>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</si>
  <si>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</si>
  <si>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</si>
  <si>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</si>
  <si>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</si>
  <si>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</si>
  <si>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</si>
  <si>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</si>
  <si>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</si>
  <si>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1 13 02000 00 0000 130</t>
  </si>
  <si>
    <t>Доходы от компенсации затрат государства</t>
  </si>
  <si>
    <t>1 13 02065 00 0000 130</t>
  </si>
  <si>
    <t>Доходы, поступающие в порядке возмещения расходов, понесенных в связи с эксплуатацией имущества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</si>
  <si>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</si>
  <si>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</si>
  <si>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1 13 02990 00 0000 130</t>
  </si>
  <si>
    <t xml:space="preserve">Прочие доходы от компенсации затрат государства 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</si>
  <si>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</si>
  <si>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</si>
  <si>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</si>
  <si>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</si>
  <si>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</si>
  <si>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</si>
  <si>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</si>
  <si>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</si>
  <si>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</si>
  <si>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</si>
  <si>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</si>
  <si>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</si>
  <si>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</si>
  <si>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</si>
  <si>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</si>
  <si>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</si>
  <si>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</si>
  <si>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</si>
  <si>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</si>
  <si>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</si>
  <si>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</si>
  <si>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</si>
  <si>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</si>
  <si>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</si>
  <si>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</si>
  <si>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</si>
  <si>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</si>
  <si>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</si>
  <si>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</si>
  <si>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</si>
  <si>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</si>
  <si>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</si>
  <si>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</si>
  <si>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</si>
  <si>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1 16 23050 05 0000 140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</si>
  <si>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</si>
  <si>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</si>
  <si>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</si>
  <si>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</si>
  <si>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</si>
  <si>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1 16 25050 01 0000 140</t>
  </si>
  <si>
    <t xml:space="preserve">Денежные взыскания (штрафы) за нарушение законодательства в области окружающей среды 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</si>
  <si>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</si>
  <si>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</si>
  <si>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</si>
  <si>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</si>
  <si>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</si>
  <si>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правонарушения в области дорожного движения</t>
  </si>
  <si>
    <t>1 16 30030 01 0000 140</t>
  </si>
  <si>
    <t>Прочие денежные взыскания (штрафы) за правонарушения в области дорожного движения</t>
  </si>
  <si>
    <t>1 16 35000 00 0000 140</t>
  </si>
  <si>
    <t>Суммы по искам о возмещении вреда, причиненного окружающей среде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</si>
  <si>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</si>
  <si>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</si>
  <si>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</si>
  <si>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</si>
  <si>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</si>
  <si>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</si>
  <si>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</si>
  <si>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</si>
  <si>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</si>
  <si>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</si>
  <si>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</si>
  <si>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</si>
  <si>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</si>
  <si>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</si>
  <si>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</si>
  <si>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</si>
  <si>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2 02 15001 05 0000 150</t>
  </si>
  <si>
    <t>Дотации бюджетам муниципальных районов на выравнивание бюджетной обеспеченности</t>
  </si>
  <si>
    <t>2 02 19999 00 0000 150</t>
  </si>
  <si>
    <t>Прочие дотации</t>
  </si>
  <si>
    <t>2 02 19999 05 0000 150</t>
  </si>
  <si>
    <t>Прочие дотации бюджетам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</si>
  <si>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</si>
  <si>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</si>
  <si>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2 02 20077 00 0000 150</t>
  </si>
  <si>
    <t>Субсидии бюджетам на софинансирование капитальных вложений в объекты государственной (муниципальной) собственности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</si>
  <si>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</si>
  <si>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</si>
  <si>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</si>
  <si>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</si>
  <si>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</si>
  <si>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</si>
  <si>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2 02 25228 00 0000 150</t>
  </si>
  <si>
    <t>Субсидии бюджетам на оснащение объектов спортивной инфраструктуры спортивно-технологическим оборудованием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</si>
  <si>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</si>
  <si>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</si>
  <si>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2 02 25497 00 0000 150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</si>
  <si>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</si>
  <si>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</si>
  <si>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</si>
  <si>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2 02 29999 00 0000 150</t>
  </si>
  <si>
    <t>Прочие субсидии</t>
  </si>
  <si>
    <t>2 02 29999 05 0000 150</t>
  </si>
  <si>
    <t xml:space="preserve">Прочие субсидии бюджетам муниципальных районов </t>
  </si>
  <si>
    <t>2 02 30000 00 0000 150</t>
  </si>
  <si>
    <t>Субвенции бюджетам бюджетной системы Российской Федерации</t>
  </si>
  <si>
    <t>2 02 03003 00 0000 151</t>
  </si>
  <si>
    <t>Субвенции бюджетам на государственную регистрацию актов гражданского состояния</t>
  </si>
  <si>
    <t>2 02 03003 05 0000 151</t>
  </si>
  <si>
    <t>Субвенции бюджетам муниципальных районов на государственную регистрацию актов гражданского состояния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</si>
  <si>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</si>
  <si>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</si>
  <si>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</si>
  <si>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</si>
  <si>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</si>
  <si>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</si>
  <si>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</si>
  <si>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</si>
  <si>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</si>
  <si>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</si>
  <si>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</si>
  <si>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</si>
  <si>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2 02 35135 00 0000 150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</si>
  <si>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</si>
  <si>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2 02 35135 05 0000 150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</si>
  <si>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</si>
  <si>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2 02 35176 00 0000 150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</si>
  <si>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</si>
  <si>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2 02 35176 05 0000 150</t>
  </si>
  <si>
    <t>2 02 35930 00 0000 150</t>
  </si>
  <si>
    <t>2 02 35930 05 0000 150</t>
  </si>
  <si>
    <t>2 02 39999 00 0000 150</t>
  </si>
  <si>
    <t>Прочие субвенции</t>
  </si>
  <si>
    <t>2 02 39999 05 0000 150</t>
  </si>
  <si>
    <t>Прочие субвенции бюджетам муниципальных районов</t>
  </si>
  <si>
    <t>2 02 40000 00 0000 150</t>
  </si>
  <si>
    <t>Иные межбюджетные трансферты</t>
  </si>
  <si>
    <t>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</si>
  <si>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</si>
  <si>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</si>
  <si>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</si>
  <si>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>2 04 00000 00 0000 000</t>
  </si>
  <si>
    <t>БЕЗВОЗМЕЗДНЫЕ ПОСТУПЛЕНИЯ ОТ НЕГОСУДАРСТВЕННЫХ ОРГАНИЗАЦИЙ</t>
  </si>
  <si>
    <t>2 04 05000 05 0000 150</t>
  </si>
  <si>
    <t>Безвозмездные поступления от негосударственных организаций в бюджеты муниципальных районов</t>
  </si>
  <si>
    <t>2 04 05020 05 0000 150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</si>
  <si>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</si>
  <si>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2 07 00000 00 0000 000</t>
  </si>
  <si>
    <t>ПРОЧИЕ БЕЗВОЗМЕЗДНЫЕ ПОСТУПЛЕНИЯ</t>
  </si>
  <si>
    <t>2 07 05000 05 0000 150</t>
  </si>
  <si>
    <t>Прочие безвозмездные поступления в бюджеты муниципальных районов</t>
  </si>
  <si>
    <t>2 07 05030 05 0000 150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</si>
  <si>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</si>
  <si>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</si>
  <si>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</si>
  <si>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</si>
  <si>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2 18 05000 05 0000 150</t>
  </si>
  <si>
    <t>Доходы бюджетов муниципальных районов от возврата организациями остатков субсидий прошлых лет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</si>
  <si>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</si>
  <si>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</si>
  <si>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2 18 05030 05 0000 150</t>
  </si>
  <si>
    <t>Доходы бюджетов муниципальных районов от возврата иными организациями остатков субсидий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</si>
  <si>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</si>
  <si>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</si>
  <si>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2 19 00000 05 0000 150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</si>
  <si>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</si>
  <si>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</si>
  <si>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</si>
  <si>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</si>
  <si>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Процент исполнения к  уточненному плану</t>
  </si>
  <si>
    <t>Отклонение показателя исполнения от планового показателя</t>
  </si>
  <si>
    <t xml:space="preserve"> Доходы бюджета Александровского муниципального района за 2019 год по группам, подгруппам, статьям классификации доходов бюджетов  </t>
  </si>
  <si>
    <t>к решению Думы</t>
  </si>
  <si>
    <t xml:space="preserve">от                             № 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</si>
  <si>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</si>
  <si>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</si>
  <si>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</si>
  <si>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</si>
  <si>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1 16 06000 01 000 140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</si>
  <si>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</si>
  <si>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лесного законодательства</t>
  </si>
  <si>
    <t>1 16 25070 00 0000 140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</si>
  <si>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</si>
  <si>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1 16 25074 05 0000 140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</si>
  <si>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</si>
  <si>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</si>
  <si>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2 02 35118 05 0000 150</t>
  </si>
  <si>
    <t>2 02 35118 00 0000 150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</si>
  <si>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</si>
  <si>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</si>
  <si>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2 02 45550 05 0000 150</t>
  </si>
  <si>
    <t>2 02 45550 00 0000 150</t>
  </si>
  <si>
    <t>Уточненный план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</si>
</sst>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* #,##0.00_);_(* \(#,##0.00\);_(* &quot;-&quot;??_);_(@_)"/>
    <numFmt numFmtId="166" formatCode="_-* #,##0.00\ _D_M_-;\-* #,##0.00\ _D_M_-;_-* &quot;-&quot;??\ _D_M_-;_-@_-"/>
  </numFmts>
  <fonts count="7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9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 style="thin"/>
      <top style="thin"/>
      <bottom style="thin"/>
    </border>
  </borders>
  <cellStyleXfs count="3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3" fillId="8" borderId="0" applyNumberFormat="0" applyBorder="0" applyAlignment="0" applyProtection="0"/>
    <xf numFmtId="0" fontId="1" fillId="9" borderId="0" applyNumberFormat="0" applyBorder="0" applyAlignment="0" applyProtection="0"/>
    <xf numFmtId="0" fontId="53" fillId="10" borderId="0" applyNumberFormat="0" applyBorder="0" applyAlignment="0" applyProtection="0"/>
    <xf numFmtId="0" fontId="1" fillId="7" borderId="0" applyNumberFormat="0" applyBorder="0" applyAlignment="0" applyProtection="0"/>
    <xf numFmtId="0" fontId="53" fillId="11" borderId="0" applyNumberFormat="0" applyBorder="0" applyAlignment="0" applyProtection="0"/>
    <xf numFmtId="0" fontId="1" fillId="12" borderId="0" applyNumberFormat="0" applyBorder="0" applyAlignment="0" applyProtection="0"/>
    <xf numFmtId="0" fontId="53" fillId="13" borderId="0" applyNumberFormat="0" applyBorder="0" applyAlignment="0" applyProtection="0"/>
    <xf numFmtId="0" fontId="1" fillId="14" borderId="0" applyNumberFormat="0" applyBorder="0" applyAlignment="0" applyProtection="0"/>
    <xf numFmtId="0" fontId="53" fillId="15" borderId="0" applyNumberFormat="0" applyBorder="0" applyAlignment="0" applyProtection="0"/>
    <xf numFmtId="0" fontId="1" fillId="16" borderId="0" applyNumberFormat="0" applyBorder="0" applyAlignment="0" applyProtection="0"/>
    <xf numFmtId="0" fontId="53" fillId="17" borderId="0" applyNumberFormat="0" applyBorder="0" applyAlignment="0" applyProtection="0"/>
    <xf numFmtId="0" fontId="1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53" fillId="22" borderId="0" applyNumberFormat="0" applyBorder="0" applyAlignment="0" applyProtection="0"/>
    <xf numFmtId="0" fontId="1" fillId="6" borderId="0" applyNumberFormat="0" applyBorder="0" applyAlignment="0" applyProtection="0"/>
    <xf numFmtId="0" fontId="53" fillId="23" borderId="0" applyNumberFormat="0" applyBorder="0" applyAlignment="0" applyProtection="0"/>
    <xf numFmtId="0" fontId="1" fillId="3" borderId="0" applyNumberFormat="0" applyBorder="0" applyAlignment="0" applyProtection="0"/>
    <xf numFmtId="0" fontId="53" fillId="24" borderId="0" applyNumberFormat="0" applyBorder="0" applyAlignment="0" applyProtection="0"/>
    <xf numFmtId="0" fontId="1" fillId="25" borderId="0" applyNumberFormat="0" applyBorder="0" applyAlignment="0" applyProtection="0"/>
    <xf numFmtId="0" fontId="53" fillId="26" borderId="0" applyNumberFormat="0" applyBorder="0" applyAlignment="0" applyProtection="0"/>
    <xf numFmtId="0" fontId="1" fillId="14" borderId="0" applyNumberFormat="0" applyBorder="0" applyAlignment="0" applyProtection="0"/>
    <xf numFmtId="0" fontId="53" fillId="27" borderId="0" applyNumberFormat="0" applyBorder="0" applyAlignment="0" applyProtection="0"/>
    <xf numFmtId="0" fontId="1" fillId="6" borderId="0" applyNumberFormat="0" applyBorder="0" applyAlignment="0" applyProtection="0"/>
    <xf numFmtId="0" fontId="53" fillId="28" borderId="0" applyNumberFormat="0" applyBorder="0" applyAlignment="0" applyProtection="0"/>
    <xf numFmtId="0" fontId="1" fillId="29" borderId="0" applyNumberFormat="0" applyBorder="0" applyAlignment="0" applyProtection="0"/>
    <xf numFmtId="0" fontId="14" fillId="19" borderId="0" applyNumberFormat="0" applyBorder="0" applyAlignment="0" applyProtection="0"/>
    <xf numFmtId="0" fontId="14" fillId="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54" fillId="30" borderId="0" applyNumberFormat="0" applyBorder="0" applyAlignment="0" applyProtection="0"/>
    <xf numFmtId="0" fontId="15" fillId="31" borderId="0" applyNumberFormat="0" applyBorder="0" applyAlignment="0" applyProtection="0"/>
    <xf numFmtId="0" fontId="54" fillId="32" borderId="0" applyNumberFormat="0" applyBorder="0" applyAlignment="0" applyProtection="0"/>
    <xf numFmtId="0" fontId="15" fillId="3" borderId="0" applyNumberFormat="0" applyBorder="0" applyAlignment="0" applyProtection="0"/>
    <xf numFmtId="0" fontId="54" fillId="33" borderId="0" applyNumberFormat="0" applyBorder="0" applyAlignment="0" applyProtection="0"/>
    <xf numFmtId="0" fontId="15" fillId="25" borderId="0" applyNumberFormat="0" applyBorder="0" applyAlignment="0" applyProtection="0"/>
    <xf numFmtId="0" fontId="54" fillId="34" borderId="0" applyNumberFormat="0" applyBorder="0" applyAlignment="0" applyProtection="0"/>
    <xf numFmtId="0" fontId="15" fillId="35" borderId="0" applyNumberFormat="0" applyBorder="0" applyAlignment="0" applyProtection="0"/>
    <xf numFmtId="0" fontId="54" fillId="36" borderId="0" applyNumberFormat="0" applyBorder="0" applyAlignment="0" applyProtection="0"/>
    <xf numFmtId="0" fontId="15" fillId="37" borderId="0" applyNumberFormat="0" applyBorder="0" applyAlignment="0" applyProtection="0"/>
    <xf numFmtId="0" fontId="54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46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6" fillId="46" borderId="0" applyNumberFormat="0" applyBorder="0" applyAlignment="0" applyProtection="0"/>
    <xf numFmtId="0" fontId="17" fillId="60" borderId="1" applyNumberFormat="0" applyAlignment="0" applyProtection="0"/>
    <xf numFmtId="0" fontId="18" fillId="47" borderId="2" applyNumberFormat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6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58" borderId="1" applyNumberFormat="0" applyAlignment="0" applyProtection="0"/>
    <xf numFmtId="0" fontId="26" fillId="0" borderId="6" applyNumberFormat="0" applyFill="0" applyAlignment="0" applyProtection="0"/>
    <xf numFmtId="0" fontId="27" fillId="58" borderId="0" applyNumberFormat="0" applyBorder="0" applyAlignment="0" applyProtection="0"/>
    <xf numFmtId="0" fontId="55" fillId="0" borderId="0">
      <alignment/>
      <protection/>
    </xf>
    <xf numFmtId="0" fontId="12" fillId="57" borderId="7" applyNumberFormat="0" applyFont="0" applyAlignment="0" applyProtection="0"/>
    <xf numFmtId="0" fontId="28" fillId="60" borderId="8" applyNumberFormat="0" applyAlignment="0" applyProtection="0"/>
    <xf numFmtId="0" fontId="12" fillId="0" borderId="0">
      <alignment/>
      <protection/>
    </xf>
    <xf numFmtId="4" fontId="29" fillId="65" borderId="9" applyNumberFormat="0" applyProtection="0">
      <alignment vertical="center"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" fontId="30" fillId="65" borderId="9" applyNumberFormat="0" applyProtection="0">
      <alignment vertical="center"/>
    </xf>
    <xf numFmtId="0" fontId="12" fillId="0" borderId="0">
      <alignment/>
      <protection/>
    </xf>
    <xf numFmtId="0" fontId="12" fillId="0" borderId="0">
      <alignment/>
      <protection/>
    </xf>
    <xf numFmtId="4" fontId="29" fillId="65" borderId="9" applyNumberFormat="0" applyProtection="0">
      <alignment horizontal="left" vertical="center" indent="1"/>
    </xf>
    <xf numFmtId="0" fontId="12" fillId="0" borderId="0">
      <alignment/>
      <protection/>
    </xf>
    <xf numFmtId="4" fontId="31" fillId="65" borderId="10" applyNumberFormat="0" applyProtection="0">
      <alignment horizontal="left" vertical="center" indent="1"/>
    </xf>
    <xf numFmtId="0" fontId="12" fillId="0" borderId="0">
      <alignment/>
      <protection/>
    </xf>
    <xf numFmtId="0" fontId="29" fillId="65" borderId="9" applyNumberFormat="0" applyProtection="0">
      <alignment horizontal="left" vertical="top" indent="1"/>
    </xf>
    <xf numFmtId="0" fontId="12" fillId="0" borderId="0">
      <alignment/>
      <protection/>
    </xf>
    <xf numFmtId="0" fontId="12" fillId="0" borderId="0">
      <alignment/>
      <protection/>
    </xf>
    <xf numFmtId="4" fontId="29" fillId="2" borderId="0" applyNumberFormat="0" applyProtection="0">
      <alignment horizontal="left" vertical="center" indent="1"/>
    </xf>
    <xf numFmtId="0" fontId="12" fillId="0" borderId="0">
      <alignment/>
      <protection/>
    </xf>
    <xf numFmtId="0" fontId="12" fillId="0" borderId="0">
      <alignment/>
      <protection/>
    </xf>
    <xf numFmtId="4" fontId="13" fillId="7" borderId="9" applyNumberFormat="0" applyProtection="0">
      <alignment horizontal="right" vertical="center"/>
    </xf>
    <xf numFmtId="0" fontId="12" fillId="0" borderId="0">
      <alignment/>
      <protection/>
    </xf>
    <xf numFmtId="0" fontId="12" fillId="0" borderId="0">
      <alignment/>
      <protection/>
    </xf>
    <xf numFmtId="4" fontId="13" fillId="3" borderId="9" applyNumberFormat="0" applyProtection="0">
      <alignment horizontal="right" vertical="center"/>
    </xf>
    <xf numFmtId="0" fontId="12" fillId="0" borderId="0">
      <alignment/>
      <protection/>
    </xf>
    <xf numFmtId="0" fontId="12" fillId="0" borderId="0">
      <alignment/>
      <protection/>
    </xf>
    <xf numFmtId="4" fontId="13" fillId="66" borderId="9" applyNumberFormat="0" applyProtection="0">
      <alignment horizontal="right" vertical="center"/>
    </xf>
    <xf numFmtId="0" fontId="12" fillId="0" borderId="0">
      <alignment/>
      <protection/>
    </xf>
    <xf numFmtId="0" fontId="12" fillId="0" borderId="0">
      <alignment/>
      <protection/>
    </xf>
    <xf numFmtId="4" fontId="13" fillId="29" borderId="9" applyNumberFormat="0" applyProtection="0">
      <alignment horizontal="right" vertical="center"/>
    </xf>
    <xf numFmtId="0" fontId="12" fillId="0" borderId="0">
      <alignment/>
      <protection/>
    </xf>
    <xf numFmtId="0" fontId="12" fillId="0" borderId="0">
      <alignment/>
      <protection/>
    </xf>
    <xf numFmtId="4" fontId="13" fillId="39" borderId="9" applyNumberFormat="0" applyProtection="0">
      <alignment horizontal="right" vertical="center"/>
    </xf>
    <xf numFmtId="0" fontId="12" fillId="0" borderId="0">
      <alignment/>
      <protection/>
    </xf>
    <xf numFmtId="0" fontId="12" fillId="0" borderId="0">
      <alignment/>
      <protection/>
    </xf>
    <xf numFmtId="4" fontId="13" fillId="67" borderId="9" applyNumberFormat="0" applyProtection="0">
      <alignment horizontal="right" vertical="center"/>
    </xf>
    <xf numFmtId="0" fontId="12" fillId="0" borderId="0">
      <alignment/>
      <protection/>
    </xf>
    <xf numFmtId="0" fontId="12" fillId="0" borderId="0">
      <alignment/>
      <protection/>
    </xf>
    <xf numFmtId="4" fontId="13" fillId="20" borderId="9" applyNumberFormat="0" applyProtection="0">
      <alignment horizontal="right" vertical="center"/>
    </xf>
    <xf numFmtId="0" fontId="12" fillId="0" borderId="0">
      <alignment/>
      <protection/>
    </xf>
    <xf numFmtId="0" fontId="12" fillId="0" borderId="0">
      <alignment/>
      <protection/>
    </xf>
    <xf numFmtId="4" fontId="13" fillId="68" borderId="9" applyNumberFormat="0" applyProtection="0">
      <alignment horizontal="right" vertical="center"/>
    </xf>
    <xf numFmtId="0" fontId="12" fillId="0" borderId="0">
      <alignment/>
      <protection/>
    </xf>
    <xf numFmtId="0" fontId="12" fillId="0" borderId="0">
      <alignment/>
      <protection/>
    </xf>
    <xf numFmtId="4" fontId="13" fillId="25" borderId="9" applyNumberFormat="0" applyProtection="0">
      <alignment horizontal="right" vertical="center"/>
    </xf>
    <xf numFmtId="0" fontId="12" fillId="0" borderId="0">
      <alignment/>
      <protection/>
    </xf>
    <xf numFmtId="0" fontId="12" fillId="0" borderId="0">
      <alignment/>
      <protection/>
    </xf>
    <xf numFmtId="4" fontId="29" fillId="69" borderId="11" applyNumberFormat="0" applyProtection="0">
      <alignment horizontal="left" vertical="center" indent="1"/>
    </xf>
    <xf numFmtId="0" fontId="12" fillId="0" borderId="0">
      <alignment/>
      <protection/>
    </xf>
    <xf numFmtId="0" fontId="12" fillId="0" borderId="0">
      <alignment/>
      <protection/>
    </xf>
    <xf numFmtId="4" fontId="13" fillId="70" borderId="0" applyNumberFormat="0" applyProtection="0">
      <alignment horizontal="left" vertical="center" indent="1"/>
    </xf>
    <xf numFmtId="0" fontId="12" fillId="0" borderId="0">
      <alignment/>
      <protection/>
    </xf>
    <xf numFmtId="0" fontId="12" fillId="0" borderId="0">
      <alignment/>
      <protection/>
    </xf>
    <xf numFmtId="4" fontId="32" fillId="19" borderId="0" applyNumberFormat="0" applyProtection="0">
      <alignment horizontal="left" vertical="center" indent="1"/>
    </xf>
    <xf numFmtId="0" fontId="12" fillId="0" borderId="0">
      <alignment/>
      <protection/>
    </xf>
    <xf numFmtId="0" fontId="12" fillId="0" borderId="0">
      <alignment/>
      <protection/>
    </xf>
    <xf numFmtId="4" fontId="13" fillId="2" borderId="9" applyNumberFormat="0" applyProtection="0">
      <alignment horizontal="right" vertical="center"/>
    </xf>
    <xf numFmtId="0" fontId="12" fillId="0" borderId="0">
      <alignment/>
      <protection/>
    </xf>
    <xf numFmtId="0" fontId="12" fillId="0" borderId="0">
      <alignment/>
      <protection/>
    </xf>
    <xf numFmtId="4" fontId="13" fillId="70" borderId="0" applyNumberFormat="0" applyProtection="0">
      <alignment horizontal="left" vertical="center" indent="1"/>
    </xf>
    <xf numFmtId="0" fontId="12" fillId="0" borderId="0">
      <alignment/>
      <protection/>
    </xf>
    <xf numFmtId="0" fontId="12" fillId="0" borderId="0">
      <alignment/>
      <protection/>
    </xf>
    <xf numFmtId="4" fontId="13" fillId="2" borderId="0" applyNumberFormat="0" applyProtection="0">
      <alignment horizontal="left" vertical="center" indent="1"/>
    </xf>
    <xf numFmtId="0" fontId="12" fillId="0" borderId="0">
      <alignment/>
      <protection/>
    </xf>
    <xf numFmtId="0" fontId="31" fillId="21" borderId="10" applyNumberFormat="0" applyProtection="0">
      <alignment horizontal="left" vertical="center" indent="1"/>
    </xf>
    <xf numFmtId="0" fontId="12" fillId="19" borderId="9" applyNumberFormat="0" applyProtection="0">
      <alignment horizontal="left" vertical="center" indent="1"/>
    </xf>
    <xf numFmtId="0" fontId="12" fillId="19" borderId="9" applyNumberFormat="0" applyProtection="0">
      <alignment horizontal="left" vertical="center" indent="1"/>
    </xf>
    <xf numFmtId="0" fontId="12" fillId="0" borderId="0">
      <alignment/>
      <protection/>
    </xf>
    <xf numFmtId="0" fontId="12" fillId="19" borderId="9" applyNumberFormat="0" applyProtection="0">
      <alignment horizontal="left" vertical="top" indent="1"/>
    </xf>
    <xf numFmtId="0" fontId="12" fillId="0" borderId="0">
      <alignment/>
      <protection/>
    </xf>
    <xf numFmtId="0" fontId="31" fillId="71" borderId="10" applyNumberFormat="0" applyProtection="0">
      <alignment horizontal="left" vertical="center" indent="1"/>
    </xf>
    <xf numFmtId="0" fontId="12" fillId="2" borderId="9" applyNumberFormat="0" applyProtection="0">
      <alignment horizontal="left" vertical="center" indent="1"/>
    </xf>
    <xf numFmtId="0" fontId="12" fillId="0" borderId="0">
      <alignment/>
      <protection/>
    </xf>
    <xf numFmtId="0" fontId="12" fillId="2" borderId="9" applyNumberFormat="0" applyProtection="0">
      <alignment horizontal="left" vertical="top" indent="1"/>
    </xf>
    <xf numFmtId="0" fontId="12" fillId="0" borderId="0">
      <alignment/>
      <protection/>
    </xf>
    <xf numFmtId="0" fontId="31" fillId="6" borderId="10" applyNumberFormat="0" applyProtection="0">
      <alignment horizontal="left" vertical="center" indent="1"/>
    </xf>
    <xf numFmtId="0" fontId="31" fillId="6" borderId="10" applyNumberFormat="0" applyProtection="0">
      <alignment horizontal="left" vertical="center" indent="1"/>
    </xf>
    <xf numFmtId="0" fontId="12" fillId="0" borderId="0">
      <alignment/>
      <protection/>
    </xf>
    <xf numFmtId="0" fontId="12" fillId="6" borderId="9" applyNumberFormat="0" applyProtection="0">
      <alignment horizontal="left" vertical="top" indent="1"/>
    </xf>
    <xf numFmtId="0" fontId="12" fillId="0" borderId="0">
      <alignment/>
      <protection/>
    </xf>
    <xf numFmtId="0" fontId="12" fillId="0" borderId="0">
      <alignment/>
      <protection/>
    </xf>
    <xf numFmtId="0" fontId="12" fillId="70" borderId="9" applyNumberFormat="0" applyProtection="0">
      <alignment horizontal="left" vertical="center" indent="1"/>
    </xf>
    <xf numFmtId="0" fontId="12" fillId="0" borderId="0">
      <alignment/>
      <protection/>
    </xf>
    <xf numFmtId="0" fontId="12" fillId="0" borderId="0">
      <alignment/>
      <protection/>
    </xf>
    <xf numFmtId="0" fontId="12" fillId="70" borderId="9" applyNumberFormat="0" applyProtection="0">
      <alignment horizontal="left" vertical="top" indent="1"/>
    </xf>
    <xf numFmtId="0" fontId="12" fillId="0" borderId="0">
      <alignment/>
      <protection/>
    </xf>
    <xf numFmtId="0" fontId="12" fillId="0" borderId="0">
      <alignment/>
      <protection/>
    </xf>
    <xf numFmtId="0" fontId="12" fillId="5" borderId="12" applyNumberFormat="0">
      <alignment/>
      <protection locked="0"/>
    </xf>
    <xf numFmtId="0" fontId="12" fillId="0" borderId="0">
      <alignment/>
      <protection/>
    </xf>
    <xf numFmtId="0" fontId="33" fillId="19" borderId="13" applyBorder="0">
      <alignment/>
      <protection/>
    </xf>
    <xf numFmtId="0" fontId="12" fillId="0" borderId="0">
      <alignment/>
      <protection/>
    </xf>
    <xf numFmtId="4" fontId="13" fillId="4" borderId="9" applyNumberFormat="0" applyProtection="0">
      <alignment vertical="center"/>
    </xf>
    <xf numFmtId="0" fontId="12" fillId="0" borderId="0">
      <alignment/>
      <protection/>
    </xf>
    <xf numFmtId="0" fontId="12" fillId="0" borderId="0">
      <alignment/>
      <protection/>
    </xf>
    <xf numFmtId="4" fontId="34" fillId="4" borderId="9" applyNumberFormat="0" applyProtection="0">
      <alignment vertical="center"/>
    </xf>
    <xf numFmtId="0" fontId="12" fillId="0" borderId="0">
      <alignment/>
      <protection/>
    </xf>
    <xf numFmtId="0" fontId="12" fillId="0" borderId="0">
      <alignment/>
      <protection/>
    </xf>
    <xf numFmtId="4" fontId="13" fillId="4" borderId="9" applyNumberFormat="0" applyProtection="0">
      <alignment horizontal="left" vertical="center" indent="1"/>
    </xf>
    <xf numFmtId="0" fontId="12" fillId="0" borderId="0">
      <alignment/>
      <protection/>
    </xf>
    <xf numFmtId="0" fontId="12" fillId="0" borderId="0">
      <alignment/>
      <protection/>
    </xf>
    <xf numFmtId="0" fontId="13" fillId="4" borderId="9" applyNumberFormat="0" applyProtection="0">
      <alignment horizontal="left" vertical="top" indent="1"/>
    </xf>
    <xf numFmtId="0" fontId="12" fillId="0" borderId="0">
      <alignment/>
      <protection/>
    </xf>
    <xf numFmtId="4" fontId="31" fillId="0" borderId="10" applyNumberFormat="0" applyProtection="0">
      <alignment horizontal="right" vertical="center"/>
    </xf>
    <xf numFmtId="4" fontId="31" fillId="0" borderId="10" applyNumberFormat="0" applyProtection="0">
      <alignment horizontal="right" vertical="center"/>
    </xf>
    <xf numFmtId="4" fontId="31" fillId="0" borderId="10" applyNumberFormat="0" applyProtection="0">
      <alignment horizontal="right" vertical="center"/>
    </xf>
    <xf numFmtId="0" fontId="12" fillId="0" borderId="0">
      <alignment/>
      <protection/>
    </xf>
    <xf numFmtId="4" fontId="34" fillId="70" borderId="9" applyNumberFormat="0" applyProtection="0">
      <alignment horizontal="right" vertical="center"/>
    </xf>
    <xf numFmtId="0" fontId="12" fillId="0" borderId="0">
      <alignment/>
      <protection/>
    </xf>
    <xf numFmtId="0" fontId="12" fillId="0" borderId="0">
      <alignment/>
      <protection/>
    </xf>
    <xf numFmtId="4" fontId="13" fillId="2" borderId="9" applyNumberFormat="0" applyProtection="0">
      <alignment horizontal="left" vertical="center" indent="1"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2" borderId="9" applyNumberFormat="0" applyProtection="0">
      <alignment horizontal="left" vertical="top" indent="1"/>
    </xf>
    <xf numFmtId="0" fontId="12" fillId="0" borderId="0">
      <alignment/>
      <protection/>
    </xf>
    <xf numFmtId="0" fontId="12" fillId="0" borderId="0">
      <alignment/>
      <protection/>
    </xf>
    <xf numFmtId="4" fontId="35" fillId="72" borderId="0" applyNumberFormat="0" applyProtection="0">
      <alignment horizontal="left" vertical="center" indent="1"/>
    </xf>
    <xf numFmtId="0" fontId="12" fillId="0" borderId="0">
      <alignment/>
      <protection/>
    </xf>
    <xf numFmtId="0" fontId="31" fillId="73" borderId="12">
      <alignment/>
      <protection/>
    </xf>
    <xf numFmtId="0" fontId="12" fillId="0" borderId="0">
      <alignment/>
      <protection/>
    </xf>
    <xf numFmtId="4" fontId="36" fillId="70" borderId="9" applyNumberFormat="0" applyProtection="0">
      <alignment horizontal="right" vertical="center"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54" fillId="74" borderId="0" applyNumberFormat="0" applyBorder="0" applyAlignment="0" applyProtection="0"/>
    <xf numFmtId="0" fontId="15" fillId="75" borderId="0" applyNumberFormat="0" applyBorder="0" applyAlignment="0" applyProtection="0"/>
    <xf numFmtId="0" fontId="54" fillId="76" borderId="0" applyNumberFormat="0" applyBorder="0" applyAlignment="0" applyProtection="0"/>
    <xf numFmtId="0" fontId="15" fillId="66" borderId="0" applyNumberFormat="0" applyBorder="0" applyAlignment="0" applyProtection="0"/>
    <xf numFmtId="0" fontId="54" fillId="77" borderId="0" applyNumberFormat="0" applyBorder="0" applyAlignment="0" applyProtection="0"/>
    <xf numFmtId="0" fontId="15" fillId="20" borderId="0" applyNumberFormat="0" applyBorder="0" applyAlignment="0" applyProtection="0"/>
    <xf numFmtId="0" fontId="54" fillId="78" borderId="0" applyNumberFormat="0" applyBorder="0" applyAlignment="0" applyProtection="0"/>
    <xf numFmtId="0" fontId="15" fillId="35" borderId="0" applyNumberFormat="0" applyBorder="0" applyAlignment="0" applyProtection="0"/>
    <xf numFmtId="0" fontId="54" fillId="79" borderId="0" applyNumberFormat="0" applyBorder="0" applyAlignment="0" applyProtection="0"/>
    <xf numFmtId="0" fontId="15" fillId="37" borderId="0" applyNumberFormat="0" applyBorder="0" applyAlignment="0" applyProtection="0"/>
    <xf numFmtId="0" fontId="54" fillId="80" borderId="0" applyNumberFormat="0" applyBorder="0" applyAlignment="0" applyProtection="0"/>
    <xf numFmtId="0" fontId="15" fillId="67" borderId="0" applyNumberFormat="0" applyBorder="0" applyAlignment="0" applyProtection="0"/>
    <xf numFmtId="0" fontId="56" fillId="81" borderId="15" applyNumberFormat="0" applyAlignment="0" applyProtection="0"/>
    <xf numFmtId="0" fontId="39" fillId="18" borderId="1" applyNumberFormat="0" applyAlignment="0" applyProtection="0"/>
    <xf numFmtId="0" fontId="57" fillId="82" borderId="16" applyNumberFormat="0" applyAlignment="0" applyProtection="0"/>
    <xf numFmtId="0" fontId="28" fillId="21" borderId="8" applyNumberFormat="0" applyAlignment="0" applyProtection="0"/>
    <xf numFmtId="0" fontId="58" fillId="82" borderId="15" applyNumberFormat="0" applyAlignment="0" applyProtection="0"/>
    <xf numFmtId="0" fontId="40" fillId="21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17" applyNumberFormat="0" applyFill="0" applyAlignment="0" applyProtection="0"/>
    <xf numFmtId="0" fontId="41" fillId="0" borderId="18" applyNumberFormat="0" applyFill="0" applyAlignment="0" applyProtection="0"/>
    <xf numFmtId="0" fontId="61" fillId="0" borderId="19" applyNumberFormat="0" applyFill="0" applyAlignment="0" applyProtection="0"/>
    <xf numFmtId="0" fontId="42" fillId="0" borderId="4" applyNumberFormat="0" applyFill="0" applyAlignment="0" applyProtection="0"/>
    <xf numFmtId="0" fontId="62" fillId="0" borderId="20" applyNumberFormat="0" applyFill="0" applyAlignment="0" applyProtection="0"/>
    <xf numFmtId="0" fontId="43" fillId="0" borderId="21" applyNumberFormat="0" applyFill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3" fillId="0" borderId="22" applyNumberFormat="0" applyFill="0" applyAlignment="0" applyProtection="0"/>
    <xf numFmtId="0" fontId="19" fillId="0" borderId="23" applyNumberFormat="0" applyFill="0" applyAlignment="0" applyProtection="0"/>
    <xf numFmtId="0" fontId="64" fillId="83" borderId="24" applyNumberFormat="0" applyAlignment="0" applyProtection="0"/>
    <xf numFmtId="0" fontId="18" fillId="84" borderId="2" applyNumberFormat="0" applyAlignment="0" applyProtection="0"/>
    <xf numFmtId="0" fontId="6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6" fillId="85" borderId="0" applyNumberFormat="0" applyBorder="0" applyAlignment="0" applyProtection="0"/>
    <xf numFmtId="0" fontId="27" fillId="65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2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1" fillId="86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1" fillId="86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7" fillId="87" borderId="0" applyNumberFormat="0" applyBorder="0" applyAlignment="0" applyProtection="0"/>
    <xf numFmtId="0" fontId="45" fillId="7" borderId="0" applyNumberFormat="0" applyBorder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88" borderId="25" applyNumberFormat="0" applyFont="0" applyAlignment="0" applyProtection="0"/>
    <xf numFmtId="0" fontId="12" fillId="4" borderId="7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9" fillId="0" borderId="26" applyNumberFormat="0" applyFill="0" applyAlignment="0" applyProtection="0"/>
    <xf numFmtId="0" fontId="47" fillId="0" borderId="27" applyNumberFormat="0" applyFill="0" applyAlignment="0" applyProtection="0"/>
    <xf numFmtId="0" fontId="48" fillId="0" borderId="0">
      <alignment/>
      <protection/>
    </xf>
    <xf numFmtId="0" fontId="7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1" fillId="89" borderId="0" applyNumberFormat="0" applyBorder="0" applyAlignment="0" applyProtection="0"/>
    <xf numFmtId="0" fontId="21" fillId="1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90" borderId="12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64" fontId="2" fillId="90" borderId="12" xfId="0" applyNumberFormat="1" applyFont="1" applyFill="1" applyBorder="1" applyAlignment="1">
      <alignment horizontal="center" vertical="center" wrapText="1"/>
    </xf>
    <xf numFmtId="4" fontId="2" fillId="9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 wrapText="1"/>
    </xf>
    <xf numFmtId="164" fontId="3" fillId="90" borderId="12" xfId="0" applyNumberFormat="1" applyFont="1" applyFill="1" applyBorder="1" applyAlignment="1">
      <alignment horizontal="center" vertical="center" wrapText="1"/>
    </xf>
    <xf numFmtId="4" fontId="3" fillId="90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4" fillId="0" borderId="12" xfId="0" applyNumberFormat="1" applyFont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73" fillId="0" borderId="12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28" xfId="0" applyFont="1" applyFill="1" applyBorder="1" applyAlignment="1">
      <alignment horizontal="left" vertical="center" wrapText="1"/>
    </xf>
    <xf numFmtId="0" fontId="4" fillId="0" borderId="12" xfId="313" applyFont="1" applyBorder="1" applyAlignment="1">
      <alignment horizontal="left" vertical="center" wrapText="1"/>
      <protection/>
    </xf>
    <xf numFmtId="0" fontId="2" fillId="0" borderId="12" xfId="313" applyFont="1" applyFill="1" applyBorder="1" applyAlignment="1">
      <alignment horizontal="center" vertical="center" wrapText="1"/>
      <protection/>
    </xf>
    <xf numFmtId="0" fontId="4" fillId="90" borderId="12" xfId="0" applyFont="1" applyFill="1" applyBorder="1" applyAlignment="1">
      <alignment horizontal="left" vertical="center" wrapText="1"/>
    </xf>
    <xf numFmtId="0" fontId="3" fillId="90" borderId="12" xfId="0" applyFont="1" applyFill="1" applyBorder="1" applyAlignment="1">
      <alignment horizontal="center" vertical="center" wrapText="1"/>
    </xf>
    <xf numFmtId="0" fontId="5" fillId="90" borderId="12" xfId="0" applyFont="1" applyFill="1" applyBorder="1" applyAlignment="1">
      <alignment horizontal="left" vertical="center" wrapText="1"/>
    </xf>
    <xf numFmtId="0" fontId="4" fillId="90" borderId="28" xfId="0" applyFont="1" applyFill="1" applyBorder="1" applyAlignment="1">
      <alignment horizontal="left" vertical="center" wrapText="1"/>
    </xf>
    <xf numFmtId="0" fontId="5" fillId="90" borderId="28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91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4" fillId="90" borderId="12" xfId="314" applyFont="1" applyFill="1" applyBorder="1" applyAlignment="1">
      <alignment horizontal="left" vertical="center" wrapText="1"/>
      <protection/>
    </xf>
    <xf numFmtId="49" fontId="2" fillId="9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90" borderId="12" xfId="0" applyFont="1" applyFill="1" applyBorder="1" applyAlignment="1">
      <alignment vertical="center" wrapText="1"/>
    </xf>
    <xf numFmtId="0" fontId="2" fillId="90" borderId="12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2" fillId="9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" fillId="90" borderId="12" xfId="314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 wrapText="1"/>
    </xf>
  </cellXfs>
  <cellStyles count="3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11 2" xfId="278"/>
    <cellStyle name="Обычный 11 3" xfId="279"/>
    <cellStyle name="Обычный 11 4" xfId="280"/>
    <cellStyle name="Обычный 11 5" xfId="281"/>
    <cellStyle name="Обычный 11 6" xfId="282"/>
    <cellStyle name="Обычный 12" xfId="283"/>
    <cellStyle name="Обычный 12 2" xfId="284"/>
    <cellStyle name="Обычный 13" xfId="285"/>
    <cellStyle name="Обычный 14" xfId="286"/>
    <cellStyle name="Обычный 14 2" xfId="287"/>
    <cellStyle name="Обычный 15" xfId="288"/>
    <cellStyle name="Обычный 16" xfId="289"/>
    <cellStyle name="Обычный 17" xfId="290"/>
    <cellStyle name="Обычный 18" xfId="291"/>
    <cellStyle name="Обычный 2" xfId="292"/>
    <cellStyle name="Обычный 2 2" xfId="293"/>
    <cellStyle name="Обычный 2 3" xfId="294"/>
    <cellStyle name="Обычный 2 3 2" xfId="295"/>
    <cellStyle name="Обычный 2 3 3" xfId="296"/>
    <cellStyle name="Обычный 2 4" xfId="297"/>
    <cellStyle name="Обычный 2 5" xfId="298"/>
    <cellStyle name="Обычный 20" xfId="299"/>
    <cellStyle name="Обычный 3" xfId="300"/>
    <cellStyle name="Обычный 3 2" xfId="301"/>
    <cellStyle name="Обычный 4" xfId="302"/>
    <cellStyle name="Обычный 4 2" xfId="303"/>
    <cellStyle name="Обычный 5" xfId="304"/>
    <cellStyle name="Обычный 5 2" xfId="305"/>
    <cellStyle name="Обычный 6" xfId="306"/>
    <cellStyle name="Обычный 7" xfId="307"/>
    <cellStyle name="Обычный 7 2" xfId="308"/>
    <cellStyle name="Обычный 8" xfId="309"/>
    <cellStyle name="Обычный 8 2" xfId="310"/>
    <cellStyle name="Обычный 9" xfId="311"/>
    <cellStyle name="Обычный 9 2" xfId="312"/>
    <cellStyle name="Обычный_Прил" xfId="313"/>
    <cellStyle name="Обычный_Прил 2" xfId="314"/>
    <cellStyle name="Плохой" xfId="315"/>
    <cellStyle name="Плохой 2" xfId="316"/>
    <cellStyle name="Пояснение" xfId="317"/>
    <cellStyle name="Пояснение 2" xfId="318"/>
    <cellStyle name="Примечание" xfId="319"/>
    <cellStyle name="Примечание 2" xfId="320"/>
    <cellStyle name="Percent" xfId="321"/>
    <cellStyle name="Процентный 2" xfId="322"/>
    <cellStyle name="Процентный 2 2" xfId="323"/>
    <cellStyle name="Процентный 3" xfId="324"/>
    <cellStyle name="Процентный 3 2" xfId="325"/>
    <cellStyle name="Процентный 3 3" xfId="326"/>
    <cellStyle name="Процентный 4" xfId="327"/>
    <cellStyle name="Процентный 5" xfId="328"/>
    <cellStyle name="Процентный 6" xfId="329"/>
    <cellStyle name="Процентный 7" xfId="330"/>
    <cellStyle name="Связанная ячейка" xfId="331"/>
    <cellStyle name="Связанная ячейка 2" xfId="332"/>
    <cellStyle name="Стиль 1" xfId="333"/>
    <cellStyle name="Текст предупреждения" xfId="334"/>
    <cellStyle name="Текст предупреждения 2" xfId="335"/>
    <cellStyle name="Comma" xfId="336"/>
    <cellStyle name="Comma [0]" xfId="337"/>
    <cellStyle name="Финансовый 2" xfId="338"/>
    <cellStyle name="Финансовый 3" xfId="339"/>
    <cellStyle name="Финансовый 4" xfId="340"/>
    <cellStyle name="Финансовый 5" xfId="341"/>
    <cellStyle name="Хороший" xfId="342"/>
    <cellStyle name="Хороший 2" xfId="3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2D3C9EAB448C5036C609F759710BB6CD9801F32E71F180125B766E7E05DB0BBC624C68A73CDCb2s2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tabSelected="1" view="pageBreakPreview" zoomScaleSheetLayoutView="100" zoomScalePageLayoutView="0" workbookViewId="0" topLeftCell="B1">
      <selection activeCell="C12" sqref="C12"/>
    </sheetView>
  </sheetViews>
  <sheetFormatPr defaultColWidth="9.00390625" defaultRowHeight="12.75"/>
  <cols>
    <col min="1" max="1" width="0.2421875" style="0" hidden="1" customWidth="1"/>
    <col min="2" max="2" width="23.125" style="0" customWidth="1"/>
    <col min="3" max="3" width="70.625" style="0" customWidth="1"/>
    <col min="4" max="8" width="12.75390625" style="0" customWidth="1"/>
  </cols>
  <sheetData>
    <row r="1" spans="2:8" ht="16.5" customHeight="1">
      <c r="B1" s="1"/>
      <c r="D1" s="2"/>
      <c r="E1" s="59" t="s">
        <v>0</v>
      </c>
      <c r="F1" s="59"/>
      <c r="G1" s="59"/>
      <c r="H1" s="59"/>
    </row>
    <row r="2" spans="2:8" ht="16.5" customHeight="1">
      <c r="B2" s="3"/>
      <c r="D2" s="2"/>
      <c r="E2" s="59" t="s">
        <v>290</v>
      </c>
      <c r="F2" s="59"/>
      <c r="G2" s="59"/>
      <c r="H2" s="59"/>
    </row>
    <row r="3" spans="2:8" ht="16.5" customHeight="1">
      <c r="B3" s="3"/>
      <c r="D3" s="2"/>
      <c r="E3" s="60"/>
      <c r="F3" s="60"/>
      <c r="G3" s="60"/>
      <c r="H3" s="60"/>
    </row>
    <row r="4" spans="2:8" ht="16.5" customHeight="1">
      <c r="B4" s="3"/>
      <c r="C4" s="2"/>
      <c r="D4" s="2"/>
      <c r="E4" s="60" t="s">
        <v>291</v>
      </c>
      <c r="F4" s="60"/>
      <c r="G4" s="60"/>
      <c r="H4" s="60"/>
    </row>
    <row r="5" spans="2:8" ht="44.25" customHeight="1">
      <c r="B5" s="61" t="s">
        <v>289</v>
      </c>
      <c r="C5" s="61"/>
      <c r="D5" s="61"/>
      <c r="E5" s="61"/>
      <c r="F5" s="61"/>
      <c r="G5" s="61"/>
      <c r="H5" s="61"/>
    </row>
    <row r="6" spans="2:8" ht="12.75">
      <c r="B6" s="3"/>
      <c r="C6" s="2"/>
      <c r="D6" s="2"/>
      <c r="E6" s="2"/>
      <c r="F6" s="2"/>
      <c r="G6" s="2"/>
      <c r="H6" s="2" t="s">
        <v>1</v>
      </c>
    </row>
    <row r="7" spans="1:8" ht="63.75">
      <c r="A7" s="58" t="s">
        <v>2</v>
      </c>
      <c r="B7" s="58"/>
      <c r="C7" s="4" t="s">
        <v>3</v>
      </c>
      <c r="D7" s="5" t="s">
        <v>4</v>
      </c>
      <c r="E7" s="5" t="s">
        <v>310</v>
      </c>
      <c r="F7" s="5" t="s">
        <v>5</v>
      </c>
      <c r="G7" s="5" t="s">
        <v>287</v>
      </c>
      <c r="H7" s="5" t="s">
        <v>288</v>
      </c>
    </row>
    <row r="8" spans="1:8" ht="15" customHeight="1">
      <c r="A8" s="6" t="s">
        <v>6</v>
      </c>
      <c r="B8" s="7" t="s">
        <v>7</v>
      </c>
      <c r="C8" s="8" t="s">
        <v>8</v>
      </c>
      <c r="D8" s="9">
        <f>D9+D41</f>
        <v>95526</v>
      </c>
      <c r="E8" s="9">
        <f>E9+E41</f>
        <v>96035.6</v>
      </c>
      <c r="F8" s="9">
        <f>F9+F41</f>
        <v>104267.6</v>
      </c>
      <c r="G8" s="10">
        <f>F8/E8*100</f>
        <v>108.57182128294092</v>
      </c>
      <c r="H8" s="9">
        <f>F8-E8</f>
        <v>8232</v>
      </c>
    </row>
    <row r="9" spans="1:8" ht="15" customHeight="1">
      <c r="A9" s="11"/>
      <c r="B9" s="7"/>
      <c r="C9" s="8" t="s">
        <v>9</v>
      </c>
      <c r="D9" s="9">
        <f>D11+D27+D34+D38+D17</f>
        <v>81302.9</v>
      </c>
      <c r="E9" s="9">
        <f>E11+E27+E34+E38+E17</f>
        <v>83761.5</v>
      </c>
      <c r="F9" s="9">
        <f>F11+F27+F34+F38+F17</f>
        <v>91514.20000000001</v>
      </c>
      <c r="G9" s="10">
        <f aca="true" t="shared" si="0" ref="G9:G72">F9/E9*100</f>
        <v>109.25568429409694</v>
      </c>
      <c r="H9" s="9">
        <f aca="true" t="shared" si="1" ref="H9:H72">F9-E9</f>
        <v>7752.700000000012</v>
      </c>
    </row>
    <row r="10" spans="1:8" ht="22.5" customHeight="1">
      <c r="A10" s="6" t="s">
        <v>6</v>
      </c>
      <c r="B10" s="7" t="s">
        <v>10</v>
      </c>
      <c r="C10" s="8" t="s">
        <v>11</v>
      </c>
      <c r="D10" s="9">
        <f>D11</f>
        <v>56021.799999999996</v>
      </c>
      <c r="E10" s="9">
        <f>E11</f>
        <v>58379.299999999996</v>
      </c>
      <c r="F10" s="9">
        <f>F11</f>
        <v>64215.600000000006</v>
      </c>
      <c r="G10" s="10">
        <f t="shared" si="0"/>
        <v>109.99720791444913</v>
      </c>
      <c r="H10" s="9">
        <f t="shared" si="1"/>
        <v>5836.30000000001</v>
      </c>
    </row>
    <row r="11" spans="1:8" ht="18.75" customHeight="1">
      <c r="A11" s="6" t="s">
        <v>6</v>
      </c>
      <c r="B11" s="7" t="s">
        <v>12</v>
      </c>
      <c r="C11" s="8" t="s">
        <v>13</v>
      </c>
      <c r="D11" s="12">
        <f>D12+D13+D14+D15</f>
        <v>56021.799999999996</v>
      </c>
      <c r="E11" s="12">
        <f>E12+E13+E14+E15</f>
        <v>58379.299999999996</v>
      </c>
      <c r="F11" s="12">
        <f>F12+F13+F14+F15+F16</f>
        <v>64215.600000000006</v>
      </c>
      <c r="G11" s="10">
        <f t="shared" si="0"/>
        <v>109.99720791444913</v>
      </c>
      <c r="H11" s="9">
        <f>F11-E11</f>
        <v>5836.30000000001</v>
      </c>
    </row>
    <row r="12" spans="1:8" ht="61.5">
      <c r="A12" s="13" t="s">
        <v>6</v>
      </c>
      <c r="B12" s="11" t="s">
        <v>14</v>
      </c>
      <c r="C12" s="14" t="s">
        <v>15</v>
      </c>
      <c r="D12" s="15">
        <v>54988.2</v>
      </c>
      <c r="E12" s="15">
        <v>57345.7</v>
      </c>
      <c r="F12" s="15">
        <v>62271.4</v>
      </c>
      <c r="G12" s="16">
        <f t="shared" si="0"/>
        <v>108.58948447747609</v>
      </c>
      <c r="H12" s="15">
        <f>F12-E12</f>
        <v>4925.700000000004</v>
      </c>
    </row>
    <row r="13" spans="1:8" ht="90">
      <c r="A13" s="13" t="s">
        <v>6</v>
      </c>
      <c r="B13" s="11" t="s">
        <v>16</v>
      </c>
      <c r="C13" s="14" t="s">
        <v>17</v>
      </c>
      <c r="D13" s="15">
        <v>121.5</v>
      </c>
      <c r="E13" s="15">
        <v>121.5</v>
      </c>
      <c r="F13" s="17">
        <v>267.5</v>
      </c>
      <c r="G13" s="16">
        <f t="shared" si="0"/>
        <v>220.16460905349794</v>
      </c>
      <c r="H13" s="15">
        <f>F13-E13</f>
        <v>146</v>
      </c>
    </row>
    <row r="14" spans="1:8" ht="42" customHeight="1">
      <c r="A14" s="13" t="s">
        <v>6</v>
      </c>
      <c r="B14" s="11" t="s">
        <v>18</v>
      </c>
      <c r="C14" s="14" t="s">
        <v>19</v>
      </c>
      <c r="D14" s="15">
        <v>882.9</v>
      </c>
      <c r="E14" s="15">
        <v>882.9</v>
      </c>
      <c r="F14" s="17">
        <v>1677.8</v>
      </c>
      <c r="G14" s="16">
        <f t="shared" si="0"/>
        <v>190.03284630195944</v>
      </c>
      <c r="H14" s="15">
        <f>F14-E14</f>
        <v>794.9</v>
      </c>
    </row>
    <row r="15" spans="1:8" s="18" customFormat="1" ht="78.75" customHeight="1">
      <c r="A15" s="13" t="s">
        <v>6</v>
      </c>
      <c r="B15" s="13" t="s">
        <v>20</v>
      </c>
      <c r="C15" s="14" t="s">
        <v>21</v>
      </c>
      <c r="D15" s="15">
        <v>29.2</v>
      </c>
      <c r="E15" s="15">
        <v>29.2</v>
      </c>
      <c r="F15" s="15">
        <v>31.1</v>
      </c>
      <c r="G15" s="16">
        <f t="shared" si="0"/>
        <v>106.50684931506851</v>
      </c>
      <c r="H15" s="15">
        <f t="shared" si="1"/>
        <v>1.9000000000000021</v>
      </c>
    </row>
    <row r="16" spans="1:8" s="18" customFormat="1" ht="45">
      <c r="A16" s="13"/>
      <c r="B16" s="13" t="s">
        <v>22</v>
      </c>
      <c r="C16" s="14" t="s">
        <v>23</v>
      </c>
      <c r="D16" s="15" t="s">
        <v>24</v>
      </c>
      <c r="E16" s="15" t="s">
        <v>24</v>
      </c>
      <c r="F16" s="15">
        <v>-32.2</v>
      </c>
      <c r="G16" s="16">
        <v>0</v>
      </c>
      <c r="H16" s="15">
        <f>F16</f>
        <v>-32.2</v>
      </c>
    </row>
    <row r="17" spans="1:8" ht="38.25">
      <c r="A17" s="6" t="s">
        <v>6</v>
      </c>
      <c r="B17" s="6" t="s">
        <v>25</v>
      </c>
      <c r="C17" s="19" t="s">
        <v>26</v>
      </c>
      <c r="D17" s="12">
        <f>D18</f>
        <v>3653.1</v>
      </c>
      <c r="E17" s="12">
        <f>E18</f>
        <v>3653.1</v>
      </c>
      <c r="F17" s="12">
        <f>F18</f>
        <v>4393.5</v>
      </c>
      <c r="G17" s="10">
        <f t="shared" si="0"/>
        <v>120.26771782869343</v>
      </c>
      <c r="H17" s="9">
        <f t="shared" si="1"/>
        <v>740.4000000000001</v>
      </c>
    </row>
    <row r="18" spans="1:8" ht="34.5" customHeight="1">
      <c r="A18" s="6" t="s">
        <v>6</v>
      </c>
      <c r="B18" s="6" t="s">
        <v>27</v>
      </c>
      <c r="C18" s="19" t="s">
        <v>28</v>
      </c>
      <c r="D18" s="12">
        <f>D23+D19+D21</f>
        <v>3653.1</v>
      </c>
      <c r="E18" s="12">
        <f>E23+E19+E21</f>
        <v>3653.1</v>
      </c>
      <c r="F18" s="12">
        <f>F23+F19+F21+F25</f>
        <v>4393.5</v>
      </c>
      <c r="G18" s="10">
        <f t="shared" si="0"/>
        <v>120.26771782869343</v>
      </c>
      <c r="H18" s="9">
        <f t="shared" si="1"/>
        <v>740.4000000000001</v>
      </c>
    </row>
    <row r="19" spans="1:8" s="22" customFormat="1" ht="68.25" customHeight="1">
      <c r="A19" s="6" t="s">
        <v>6</v>
      </c>
      <c r="B19" s="20" t="s">
        <v>29</v>
      </c>
      <c r="C19" s="21" t="s">
        <v>30</v>
      </c>
      <c r="D19" s="9">
        <v>1449.6</v>
      </c>
      <c r="E19" s="9">
        <f>E20</f>
        <v>1449.6</v>
      </c>
      <c r="F19" s="9">
        <f>F20</f>
        <v>1999.8</v>
      </c>
      <c r="G19" s="10">
        <f t="shared" si="0"/>
        <v>137.95529801324506</v>
      </c>
      <c r="H19" s="9">
        <f t="shared" si="1"/>
        <v>550.2</v>
      </c>
    </row>
    <row r="20" spans="1:8" ht="90">
      <c r="A20" s="13"/>
      <c r="B20" s="23" t="s">
        <v>31</v>
      </c>
      <c r="C20" s="24" t="s">
        <v>32</v>
      </c>
      <c r="D20" s="15" t="s">
        <v>24</v>
      </c>
      <c r="E20" s="15">
        <v>1449.6</v>
      </c>
      <c r="F20" s="15">
        <v>1999.8</v>
      </c>
      <c r="G20" s="16">
        <f t="shared" si="0"/>
        <v>137.95529801324506</v>
      </c>
      <c r="H20" s="15">
        <f t="shared" si="1"/>
        <v>550.2</v>
      </c>
    </row>
    <row r="21" spans="1:8" s="22" customFormat="1" ht="86.25" customHeight="1">
      <c r="A21" s="6" t="s">
        <v>6</v>
      </c>
      <c r="B21" s="20" t="s">
        <v>33</v>
      </c>
      <c r="C21" s="21" t="s">
        <v>34</v>
      </c>
      <c r="D21" s="9">
        <v>13.1</v>
      </c>
      <c r="E21" s="9">
        <f>E22</f>
        <v>13.1</v>
      </c>
      <c r="F21" s="9">
        <f>F22</f>
        <v>14.7</v>
      </c>
      <c r="G21" s="10">
        <f t="shared" si="0"/>
        <v>112.21374045801527</v>
      </c>
      <c r="H21" s="9">
        <f t="shared" si="1"/>
        <v>1.5999999999999996</v>
      </c>
    </row>
    <row r="22" spans="1:8" ht="105">
      <c r="A22" s="13"/>
      <c r="B22" s="23" t="s">
        <v>35</v>
      </c>
      <c r="C22" s="24" t="s">
        <v>36</v>
      </c>
      <c r="D22" s="15" t="s">
        <v>24</v>
      </c>
      <c r="E22" s="15">
        <v>13.1</v>
      </c>
      <c r="F22" s="15">
        <v>14.7</v>
      </c>
      <c r="G22" s="16">
        <f t="shared" si="0"/>
        <v>112.21374045801527</v>
      </c>
      <c r="H22" s="15">
        <f t="shared" si="1"/>
        <v>1.5999999999999996</v>
      </c>
    </row>
    <row r="23" spans="1:8" s="22" customFormat="1" ht="71.25">
      <c r="A23" s="6" t="s">
        <v>6</v>
      </c>
      <c r="B23" s="20" t="s">
        <v>37</v>
      </c>
      <c r="C23" s="25" t="s">
        <v>38</v>
      </c>
      <c r="D23" s="9">
        <v>2190.4</v>
      </c>
      <c r="E23" s="9">
        <f>E24</f>
        <v>2190.4</v>
      </c>
      <c r="F23" s="9">
        <f>F24</f>
        <v>2671.8</v>
      </c>
      <c r="G23" s="10">
        <f t="shared" si="0"/>
        <v>121.97772096420745</v>
      </c>
      <c r="H23" s="9">
        <f t="shared" si="1"/>
        <v>481.4000000000001</v>
      </c>
    </row>
    <row r="24" spans="1:8" ht="90">
      <c r="A24" s="13"/>
      <c r="B24" s="23" t="s">
        <v>39</v>
      </c>
      <c r="C24" s="26" t="s">
        <v>40</v>
      </c>
      <c r="D24" s="15" t="s">
        <v>24</v>
      </c>
      <c r="E24" s="15">
        <v>2190.4</v>
      </c>
      <c r="F24" s="15">
        <v>2671.8</v>
      </c>
      <c r="G24" s="16">
        <f t="shared" si="0"/>
        <v>121.97772096420745</v>
      </c>
      <c r="H24" s="15">
        <f t="shared" si="1"/>
        <v>481.4000000000001</v>
      </c>
    </row>
    <row r="25" spans="1:8" s="22" customFormat="1" ht="71.25">
      <c r="A25" s="6"/>
      <c r="B25" s="20" t="s">
        <v>41</v>
      </c>
      <c r="C25" s="25" t="s">
        <v>42</v>
      </c>
      <c r="D25" s="9" t="s">
        <v>24</v>
      </c>
      <c r="E25" s="9" t="s">
        <v>24</v>
      </c>
      <c r="F25" s="9">
        <f>F26</f>
        <v>-292.8</v>
      </c>
      <c r="G25" s="10">
        <v>0</v>
      </c>
      <c r="H25" s="9">
        <f>F25</f>
        <v>-292.8</v>
      </c>
    </row>
    <row r="26" spans="1:8" ht="90">
      <c r="A26" s="13"/>
      <c r="B26" s="23" t="s">
        <v>43</v>
      </c>
      <c r="C26" s="26" t="s">
        <v>44</v>
      </c>
      <c r="D26" s="15" t="s">
        <v>24</v>
      </c>
      <c r="E26" s="15" t="s">
        <v>24</v>
      </c>
      <c r="F26" s="15">
        <v>-292.8</v>
      </c>
      <c r="G26" s="16">
        <v>0</v>
      </c>
      <c r="H26" s="15">
        <f>F26</f>
        <v>-292.8</v>
      </c>
    </row>
    <row r="27" spans="1:8" ht="38.25">
      <c r="A27" s="6" t="s">
        <v>6</v>
      </c>
      <c r="B27" s="4" t="s">
        <v>45</v>
      </c>
      <c r="C27" s="8" t="s">
        <v>46</v>
      </c>
      <c r="D27" s="12">
        <f>D28+D30+D32</f>
        <v>7201.5</v>
      </c>
      <c r="E27" s="12">
        <f>E28+E30+E32</f>
        <v>7302.6</v>
      </c>
      <c r="F27" s="12">
        <f>F28+F30+F32</f>
        <v>7804.7</v>
      </c>
      <c r="G27" s="10">
        <f t="shared" si="0"/>
        <v>106.87563333607208</v>
      </c>
      <c r="H27" s="9">
        <f t="shared" si="1"/>
        <v>502.09999999999945</v>
      </c>
    </row>
    <row r="28" spans="1:8" ht="13.5" customHeight="1">
      <c r="A28" s="6" t="s">
        <v>6</v>
      </c>
      <c r="B28" s="20" t="s">
        <v>47</v>
      </c>
      <c r="C28" s="8" t="s">
        <v>48</v>
      </c>
      <c r="D28" s="12">
        <f>D29</f>
        <v>6600</v>
      </c>
      <c r="E28" s="12">
        <f>E29</f>
        <v>6700</v>
      </c>
      <c r="F28" s="12">
        <f>F29</f>
        <v>6957.9</v>
      </c>
      <c r="G28" s="10">
        <f t="shared" si="0"/>
        <v>103.84925373134328</v>
      </c>
      <c r="H28" s="9">
        <f t="shared" si="1"/>
        <v>257.89999999999964</v>
      </c>
    </row>
    <row r="29" spans="1:8" ht="38.25">
      <c r="A29" s="13" t="s">
        <v>6</v>
      </c>
      <c r="B29" s="23" t="s">
        <v>49</v>
      </c>
      <c r="C29" s="27" t="s">
        <v>48</v>
      </c>
      <c r="D29" s="15">
        <v>6600</v>
      </c>
      <c r="E29" s="15">
        <v>6700</v>
      </c>
      <c r="F29" s="15">
        <v>6957.9</v>
      </c>
      <c r="G29" s="16">
        <f t="shared" si="0"/>
        <v>103.84925373134328</v>
      </c>
      <c r="H29" s="15">
        <f t="shared" si="1"/>
        <v>257.89999999999964</v>
      </c>
    </row>
    <row r="30" spans="1:8" ht="15" customHeight="1">
      <c r="A30" s="6" t="s">
        <v>6</v>
      </c>
      <c r="B30" s="4" t="s">
        <v>50</v>
      </c>
      <c r="C30" s="28" t="s">
        <v>51</v>
      </c>
      <c r="D30" s="29">
        <f>D31</f>
        <v>1.5</v>
      </c>
      <c r="E30" s="29">
        <f>E31</f>
        <v>2.6</v>
      </c>
      <c r="F30" s="29">
        <f>F31</f>
        <v>3.3</v>
      </c>
      <c r="G30" s="10">
        <f t="shared" si="0"/>
        <v>126.92307692307692</v>
      </c>
      <c r="H30" s="9">
        <f t="shared" si="1"/>
        <v>0.6999999999999997</v>
      </c>
    </row>
    <row r="31" spans="1:8" ht="38.25">
      <c r="A31" s="13" t="s">
        <v>6</v>
      </c>
      <c r="B31" s="30" t="s">
        <v>52</v>
      </c>
      <c r="C31" s="31" t="s">
        <v>51</v>
      </c>
      <c r="D31" s="15">
        <v>1.5</v>
      </c>
      <c r="E31" s="15">
        <v>2.6</v>
      </c>
      <c r="F31" s="15">
        <v>3.3</v>
      </c>
      <c r="G31" s="16">
        <f t="shared" si="0"/>
        <v>126.92307692307692</v>
      </c>
      <c r="H31" s="15">
        <f t="shared" si="1"/>
        <v>0.6999999999999997</v>
      </c>
    </row>
    <row r="32" spans="1:8" ht="38.25">
      <c r="A32" s="6" t="s">
        <v>6</v>
      </c>
      <c r="B32" s="32" t="s">
        <v>53</v>
      </c>
      <c r="C32" s="33" t="s">
        <v>54</v>
      </c>
      <c r="D32" s="29">
        <f>D33</f>
        <v>600</v>
      </c>
      <c r="E32" s="29">
        <f>E33</f>
        <v>600</v>
      </c>
      <c r="F32" s="29">
        <f>F33</f>
        <v>843.5</v>
      </c>
      <c r="G32" s="10">
        <f t="shared" si="0"/>
        <v>140.58333333333331</v>
      </c>
      <c r="H32" s="9">
        <f t="shared" si="1"/>
        <v>243.5</v>
      </c>
    </row>
    <row r="33" spans="1:8" ht="38.25">
      <c r="A33" s="13" t="s">
        <v>6</v>
      </c>
      <c r="B33" s="13" t="s">
        <v>55</v>
      </c>
      <c r="C33" s="26" t="s">
        <v>56</v>
      </c>
      <c r="D33" s="15">
        <v>600</v>
      </c>
      <c r="E33" s="15">
        <v>600</v>
      </c>
      <c r="F33" s="15">
        <v>843.5</v>
      </c>
      <c r="G33" s="16">
        <f t="shared" si="0"/>
        <v>140.58333333333331</v>
      </c>
      <c r="H33" s="15">
        <f t="shared" si="1"/>
        <v>243.5</v>
      </c>
    </row>
    <row r="34" spans="1:8" ht="38.25">
      <c r="A34" s="6" t="s">
        <v>6</v>
      </c>
      <c r="B34" s="4" t="s">
        <v>57</v>
      </c>
      <c r="C34" s="8" t="s">
        <v>58</v>
      </c>
      <c r="D34" s="12">
        <f>D35</f>
        <v>10726.5</v>
      </c>
      <c r="E34" s="12">
        <f>E35</f>
        <v>10726.5</v>
      </c>
      <c r="F34" s="12">
        <f>F35</f>
        <v>10984.900000000001</v>
      </c>
      <c r="G34" s="10">
        <f t="shared" si="0"/>
        <v>102.40898708805297</v>
      </c>
      <c r="H34" s="9">
        <f t="shared" si="1"/>
        <v>258.40000000000146</v>
      </c>
    </row>
    <row r="35" spans="1:8" ht="38.25">
      <c r="A35" s="6" t="s">
        <v>6</v>
      </c>
      <c r="B35" s="4" t="s">
        <v>59</v>
      </c>
      <c r="C35" s="8" t="s">
        <v>60</v>
      </c>
      <c r="D35" s="12">
        <f>D36+D37</f>
        <v>10726.5</v>
      </c>
      <c r="E35" s="12">
        <f>E36+E37</f>
        <v>10726.5</v>
      </c>
      <c r="F35" s="12">
        <f>F36+F37</f>
        <v>10984.900000000001</v>
      </c>
      <c r="G35" s="10">
        <f t="shared" si="0"/>
        <v>102.40898708805297</v>
      </c>
      <c r="H35" s="9">
        <f t="shared" si="1"/>
        <v>258.40000000000146</v>
      </c>
    </row>
    <row r="36" spans="1:8" ht="38.25">
      <c r="A36" s="13" t="s">
        <v>6</v>
      </c>
      <c r="B36" s="30" t="s">
        <v>61</v>
      </c>
      <c r="C36" s="27" t="s">
        <v>62</v>
      </c>
      <c r="D36" s="15">
        <v>911.5</v>
      </c>
      <c r="E36" s="15">
        <v>911.5</v>
      </c>
      <c r="F36" s="15">
        <v>1383.2</v>
      </c>
      <c r="G36" s="16">
        <f t="shared" si="0"/>
        <v>151.74986286341198</v>
      </c>
      <c r="H36" s="15">
        <f t="shared" si="1"/>
        <v>471.70000000000005</v>
      </c>
    </row>
    <row r="37" spans="1:8" ht="38.25">
      <c r="A37" s="13" t="s">
        <v>6</v>
      </c>
      <c r="B37" s="30" t="s">
        <v>63</v>
      </c>
      <c r="C37" s="27" t="s">
        <v>64</v>
      </c>
      <c r="D37" s="15">
        <v>9815</v>
      </c>
      <c r="E37" s="15">
        <v>9815</v>
      </c>
      <c r="F37" s="15">
        <v>9601.7</v>
      </c>
      <c r="G37" s="16">
        <f t="shared" si="0"/>
        <v>97.82679572083546</v>
      </c>
      <c r="H37" s="15">
        <f t="shared" si="1"/>
        <v>-213.29999999999927</v>
      </c>
    </row>
    <row r="38" spans="1:8" ht="38.25">
      <c r="A38" s="6" t="s">
        <v>6</v>
      </c>
      <c r="B38" s="4" t="s">
        <v>65</v>
      </c>
      <c r="C38" s="8" t="s">
        <v>66</v>
      </c>
      <c r="D38" s="12">
        <f aca="true" t="shared" si="2" ref="D38:F39">D39</f>
        <v>3700</v>
      </c>
      <c r="E38" s="12">
        <f t="shared" si="2"/>
        <v>3700</v>
      </c>
      <c r="F38" s="12">
        <f t="shared" si="2"/>
        <v>4115.5</v>
      </c>
      <c r="G38" s="10">
        <f t="shared" si="0"/>
        <v>111.22972972972973</v>
      </c>
      <c r="H38" s="9">
        <f t="shared" si="1"/>
        <v>415.5</v>
      </c>
    </row>
    <row r="39" spans="1:8" ht="38.25">
      <c r="A39" s="6" t="s">
        <v>6</v>
      </c>
      <c r="B39" s="4" t="s">
        <v>67</v>
      </c>
      <c r="C39" s="21" t="s">
        <v>68</v>
      </c>
      <c r="D39" s="12">
        <f t="shared" si="2"/>
        <v>3700</v>
      </c>
      <c r="E39" s="12">
        <f t="shared" si="2"/>
        <v>3700</v>
      </c>
      <c r="F39" s="12">
        <f t="shared" si="2"/>
        <v>4115.5</v>
      </c>
      <c r="G39" s="10">
        <f t="shared" si="0"/>
        <v>111.22972972972973</v>
      </c>
      <c r="H39" s="9">
        <f t="shared" si="1"/>
        <v>415.5</v>
      </c>
    </row>
    <row r="40" spans="1:8" ht="45">
      <c r="A40" s="13" t="s">
        <v>6</v>
      </c>
      <c r="B40" s="30" t="s">
        <v>69</v>
      </c>
      <c r="C40" s="24" t="s">
        <v>70</v>
      </c>
      <c r="D40" s="15">
        <v>3700</v>
      </c>
      <c r="E40" s="15">
        <v>3700</v>
      </c>
      <c r="F40" s="15">
        <v>4115.5</v>
      </c>
      <c r="G40" s="16">
        <f t="shared" si="0"/>
        <v>111.22972972972973</v>
      </c>
      <c r="H40" s="15">
        <f t="shared" si="1"/>
        <v>415.5</v>
      </c>
    </row>
    <row r="41" spans="1:8" ht="14.25">
      <c r="A41" s="13"/>
      <c r="B41" s="30"/>
      <c r="C41" s="8" t="s">
        <v>71</v>
      </c>
      <c r="D41" s="9">
        <f>D42+D54+D64+D85+D73</f>
        <v>14223.099999999999</v>
      </c>
      <c r="E41" s="9">
        <f>E42+E54+E64+E85+E73</f>
        <v>12274.099999999999</v>
      </c>
      <c r="F41" s="9">
        <f>F42+F54+F64+F85+F73</f>
        <v>12753.4</v>
      </c>
      <c r="G41" s="10">
        <f t="shared" si="0"/>
        <v>103.9049706292111</v>
      </c>
      <c r="H41" s="9">
        <f t="shared" si="1"/>
        <v>479.3000000000011</v>
      </c>
    </row>
    <row r="42" spans="1:8" ht="42.75">
      <c r="A42" s="6" t="s">
        <v>6</v>
      </c>
      <c r="B42" s="4" t="s">
        <v>72</v>
      </c>
      <c r="C42" s="8" t="s">
        <v>73</v>
      </c>
      <c r="D42" s="12">
        <f>D43+D51</f>
        <v>6991.999999999999</v>
      </c>
      <c r="E42" s="12">
        <f>E43+E51</f>
        <v>7095.299999999999</v>
      </c>
      <c r="F42" s="12">
        <f>F43+F51</f>
        <v>7021.5</v>
      </c>
      <c r="G42" s="10">
        <f t="shared" si="0"/>
        <v>98.95987484672953</v>
      </c>
      <c r="H42" s="9">
        <f t="shared" si="1"/>
        <v>-73.79999999999927</v>
      </c>
    </row>
    <row r="43" spans="1:8" ht="79.5" customHeight="1">
      <c r="A43" s="6" t="s">
        <v>6</v>
      </c>
      <c r="B43" s="4" t="s">
        <v>74</v>
      </c>
      <c r="C43" s="8" t="s">
        <v>75</v>
      </c>
      <c r="D43" s="12">
        <f>D44+D49+D47</f>
        <v>6822.199999999999</v>
      </c>
      <c r="E43" s="12">
        <f>E44+E49+E47</f>
        <v>6822.199999999999</v>
      </c>
      <c r="F43" s="12">
        <f>F44+F49+F47</f>
        <v>6748.4</v>
      </c>
      <c r="G43" s="10">
        <f t="shared" si="0"/>
        <v>98.918237518689</v>
      </c>
      <c r="H43" s="9">
        <f t="shared" si="1"/>
        <v>-73.79999999999927</v>
      </c>
    </row>
    <row r="44" spans="1:8" ht="57">
      <c r="A44" s="6" t="s">
        <v>6</v>
      </c>
      <c r="B44" s="4" t="s">
        <v>76</v>
      </c>
      <c r="C44" s="8" t="s">
        <v>77</v>
      </c>
      <c r="D44" s="9">
        <f>D45+D46</f>
        <v>5492.099999999999</v>
      </c>
      <c r="E44" s="9">
        <f>E45+E46</f>
        <v>5492.099999999999</v>
      </c>
      <c r="F44" s="9">
        <f>F45+F46</f>
        <v>5640.9</v>
      </c>
      <c r="G44" s="10">
        <f t="shared" si="0"/>
        <v>102.70934615174522</v>
      </c>
      <c r="H44" s="9">
        <f t="shared" si="1"/>
        <v>148.80000000000018</v>
      </c>
    </row>
    <row r="45" spans="1:8" ht="75">
      <c r="A45" s="6"/>
      <c r="B45" s="30" t="s">
        <v>78</v>
      </c>
      <c r="C45" s="27" t="s">
        <v>79</v>
      </c>
      <c r="D45" s="15">
        <v>22.7</v>
      </c>
      <c r="E45" s="15">
        <v>22.7</v>
      </c>
      <c r="F45" s="15">
        <v>31.2</v>
      </c>
      <c r="G45" s="16">
        <f t="shared" si="0"/>
        <v>137.44493392070484</v>
      </c>
      <c r="H45" s="15">
        <f t="shared" si="1"/>
        <v>8.5</v>
      </c>
    </row>
    <row r="46" spans="1:8" ht="75">
      <c r="A46" s="13" t="s">
        <v>6</v>
      </c>
      <c r="B46" s="30" t="s">
        <v>80</v>
      </c>
      <c r="C46" s="27" t="s">
        <v>81</v>
      </c>
      <c r="D46" s="15">
        <f>4858.4+130+141+340</f>
        <v>5469.4</v>
      </c>
      <c r="E46" s="15">
        <f>4858.4+130+141+340</f>
        <v>5469.4</v>
      </c>
      <c r="F46" s="15">
        <v>5609.7</v>
      </c>
      <c r="G46" s="16">
        <f t="shared" si="0"/>
        <v>102.56518082422204</v>
      </c>
      <c r="H46" s="15">
        <f t="shared" si="1"/>
        <v>140.30000000000018</v>
      </c>
    </row>
    <row r="47" spans="1:8" ht="71.25">
      <c r="A47" s="6" t="s">
        <v>6</v>
      </c>
      <c r="B47" s="4" t="s">
        <v>82</v>
      </c>
      <c r="C47" s="8" t="s">
        <v>83</v>
      </c>
      <c r="D47" s="9">
        <f>D48</f>
        <v>213.4</v>
      </c>
      <c r="E47" s="9">
        <f>E48</f>
        <v>213.4</v>
      </c>
      <c r="F47" s="9">
        <f>F48</f>
        <v>25.2</v>
      </c>
      <c r="G47" s="10">
        <f t="shared" si="0"/>
        <v>11.808809746954076</v>
      </c>
      <c r="H47" s="9">
        <f t="shared" si="1"/>
        <v>-188.20000000000002</v>
      </c>
    </row>
    <row r="48" spans="1:8" ht="60">
      <c r="A48" s="13" t="s">
        <v>6</v>
      </c>
      <c r="B48" s="30" t="s">
        <v>84</v>
      </c>
      <c r="C48" s="27" t="s">
        <v>85</v>
      </c>
      <c r="D48" s="15">
        <v>213.4</v>
      </c>
      <c r="E48" s="15">
        <v>213.4</v>
      </c>
      <c r="F48" s="15">
        <v>25.2</v>
      </c>
      <c r="G48" s="16">
        <f t="shared" si="0"/>
        <v>11.808809746954076</v>
      </c>
      <c r="H48" s="15">
        <f t="shared" si="1"/>
        <v>-188.20000000000002</v>
      </c>
    </row>
    <row r="49" spans="1:8" ht="75" customHeight="1">
      <c r="A49" s="6" t="s">
        <v>6</v>
      </c>
      <c r="B49" s="4" t="s">
        <v>86</v>
      </c>
      <c r="C49" s="8" t="s">
        <v>87</v>
      </c>
      <c r="D49" s="12">
        <f>D50</f>
        <v>1116.7</v>
      </c>
      <c r="E49" s="12">
        <f>E50</f>
        <v>1116.7</v>
      </c>
      <c r="F49" s="12">
        <f>F50</f>
        <v>1082.3</v>
      </c>
      <c r="G49" s="10">
        <f t="shared" si="0"/>
        <v>96.91949494044954</v>
      </c>
      <c r="H49" s="9">
        <f t="shared" si="1"/>
        <v>-34.40000000000009</v>
      </c>
    </row>
    <row r="50" spans="1:8" ht="65.25" customHeight="1">
      <c r="A50" s="13" t="s">
        <v>6</v>
      </c>
      <c r="B50" s="30" t="s">
        <v>88</v>
      </c>
      <c r="C50" s="24" t="s">
        <v>89</v>
      </c>
      <c r="D50" s="34">
        <v>1116.7</v>
      </c>
      <c r="E50" s="34">
        <v>1116.7</v>
      </c>
      <c r="F50" s="34">
        <v>1082.3</v>
      </c>
      <c r="G50" s="16">
        <f t="shared" si="0"/>
        <v>96.91949494044954</v>
      </c>
      <c r="H50" s="15">
        <f t="shared" si="1"/>
        <v>-34.40000000000009</v>
      </c>
    </row>
    <row r="51" spans="1:8" s="22" customFormat="1" ht="38.25">
      <c r="A51" s="6" t="s">
        <v>6</v>
      </c>
      <c r="B51" s="4" t="s">
        <v>90</v>
      </c>
      <c r="C51" s="8" t="s">
        <v>91</v>
      </c>
      <c r="D51" s="12">
        <f>D53</f>
        <v>169.8</v>
      </c>
      <c r="E51" s="12">
        <f>E53</f>
        <v>273.1</v>
      </c>
      <c r="F51" s="12">
        <f>F53</f>
        <v>273.1</v>
      </c>
      <c r="G51" s="10">
        <f t="shared" si="0"/>
        <v>100</v>
      </c>
      <c r="H51" s="9">
        <f t="shared" si="1"/>
        <v>0</v>
      </c>
    </row>
    <row r="52" spans="1:8" s="22" customFormat="1" ht="42" customHeight="1">
      <c r="A52" s="6" t="s">
        <v>6</v>
      </c>
      <c r="B52" s="4" t="s">
        <v>92</v>
      </c>
      <c r="C52" s="8" t="s">
        <v>93</v>
      </c>
      <c r="D52" s="12">
        <f>D53</f>
        <v>169.8</v>
      </c>
      <c r="E52" s="12">
        <f>E53</f>
        <v>273.1</v>
      </c>
      <c r="F52" s="12">
        <f>F53</f>
        <v>273.1</v>
      </c>
      <c r="G52" s="10">
        <f t="shared" si="0"/>
        <v>100</v>
      </c>
      <c r="H52" s="9">
        <f t="shared" si="1"/>
        <v>0</v>
      </c>
    </row>
    <row r="53" spans="1:8" ht="43.5" customHeight="1">
      <c r="A53" s="13" t="s">
        <v>6</v>
      </c>
      <c r="B53" s="30" t="s">
        <v>94</v>
      </c>
      <c r="C53" s="27" t="s">
        <v>95</v>
      </c>
      <c r="D53" s="15">
        <f>169.8</f>
        <v>169.8</v>
      </c>
      <c r="E53" s="15">
        <v>273.1</v>
      </c>
      <c r="F53" s="15">
        <v>273.1</v>
      </c>
      <c r="G53" s="16">
        <f t="shared" si="0"/>
        <v>100</v>
      </c>
      <c r="H53" s="15">
        <f t="shared" si="1"/>
        <v>0</v>
      </c>
    </row>
    <row r="54" spans="1:8" ht="27.75" customHeight="1">
      <c r="A54" s="6" t="s">
        <v>6</v>
      </c>
      <c r="B54" s="4" t="s">
        <v>96</v>
      </c>
      <c r="C54" s="8" t="s">
        <v>97</v>
      </c>
      <c r="D54" s="9">
        <f>D55</f>
        <v>607.3</v>
      </c>
      <c r="E54" s="9">
        <f>E55</f>
        <v>607.3</v>
      </c>
      <c r="F54" s="9">
        <f>F55</f>
        <v>586.9</v>
      </c>
      <c r="G54" s="10">
        <f t="shared" si="0"/>
        <v>96.64086942203195</v>
      </c>
      <c r="H54" s="9">
        <f t="shared" si="1"/>
        <v>-20.399999999999977</v>
      </c>
    </row>
    <row r="55" spans="1:8" ht="27.75" customHeight="1">
      <c r="A55" s="6" t="s">
        <v>6</v>
      </c>
      <c r="B55" s="4" t="s">
        <v>98</v>
      </c>
      <c r="C55" s="8" t="s">
        <v>99</v>
      </c>
      <c r="D55" s="9">
        <f>D59+D60+D61+D63</f>
        <v>607.3</v>
      </c>
      <c r="E55" s="9">
        <f>E59+E60+E61+E63</f>
        <v>607.3</v>
      </c>
      <c r="F55" s="9">
        <f>F59+F60+F61+F63</f>
        <v>586.9</v>
      </c>
      <c r="G55" s="10">
        <f t="shared" si="0"/>
        <v>96.64086942203195</v>
      </c>
      <c r="H55" s="9">
        <f t="shared" si="1"/>
        <v>-20.399999999999977</v>
      </c>
    </row>
    <row r="56" spans="1:8" ht="0.75" customHeight="1" hidden="1">
      <c r="A56" s="13" t="s">
        <v>6</v>
      </c>
      <c r="B56" s="4"/>
      <c r="C56" s="8"/>
      <c r="D56" s="9"/>
      <c r="E56" s="9"/>
      <c r="F56" s="9"/>
      <c r="G56" s="10" t="e">
        <f t="shared" si="0"/>
        <v>#DIV/0!</v>
      </c>
      <c r="H56" s="9">
        <f t="shared" si="1"/>
        <v>0</v>
      </c>
    </row>
    <row r="57" spans="1:8" ht="50.25" customHeight="1" hidden="1">
      <c r="A57" s="13" t="s">
        <v>6</v>
      </c>
      <c r="B57" s="30"/>
      <c r="C57" s="27"/>
      <c r="D57" s="15"/>
      <c r="E57" s="15"/>
      <c r="F57" s="15"/>
      <c r="G57" s="10" t="e">
        <f t="shared" si="0"/>
        <v>#DIV/0!</v>
      </c>
      <c r="H57" s="9">
        <f t="shared" si="1"/>
        <v>0</v>
      </c>
    </row>
    <row r="58" spans="1:8" ht="41.25" customHeight="1" hidden="1">
      <c r="A58" s="13" t="s">
        <v>6</v>
      </c>
      <c r="B58" s="30"/>
      <c r="C58" s="27"/>
      <c r="D58" s="15"/>
      <c r="E58" s="15"/>
      <c r="F58" s="15"/>
      <c r="G58" s="10" t="e">
        <f t="shared" si="0"/>
        <v>#DIV/0!</v>
      </c>
      <c r="H58" s="9">
        <f t="shared" si="1"/>
        <v>0</v>
      </c>
    </row>
    <row r="59" spans="1:8" ht="41.25" customHeight="1">
      <c r="A59" s="13" t="s">
        <v>6</v>
      </c>
      <c r="B59" s="13" t="s">
        <v>100</v>
      </c>
      <c r="C59" s="31" t="s">
        <v>101</v>
      </c>
      <c r="D59" s="15">
        <v>239.6</v>
      </c>
      <c r="E59" s="15">
        <v>239.6</v>
      </c>
      <c r="F59" s="15">
        <v>220.1</v>
      </c>
      <c r="G59" s="16">
        <f t="shared" si="0"/>
        <v>91.86143572621035</v>
      </c>
      <c r="H59" s="15">
        <f t="shared" si="1"/>
        <v>-19.5</v>
      </c>
    </row>
    <row r="60" spans="1:8" ht="25.5" customHeight="1">
      <c r="A60" s="13" t="s">
        <v>6</v>
      </c>
      <c r="B60" s="13" t="s">
        <v>102</v>
      </c>
      <c r="C60" s="31" t="s">
        <v>103</v>
      </c>
      <c r="D60" s="15">
        <v>5.6</v>
      </c>
      <c r="E60" s="15">
        <v>5.6</v>
      </c>
      <c r="F60" s="15">
        <v>23.6</v>
      </c>
      <c r="G60" s="16">
        <f t="shared" si="0"/>
        <v>421.42857142857144</v>
      </c>
      <c r="H60" s="15">
        <f t="shared" si="1"/>
        <v>18</v>
      </c>
    </row>
    <row r="61" spans="1:8" ht="25.5" customHeight="1">
      <c r="A61" s="13"/>
      <c r="B61" s="13" t="s">
        <v>104</v>
      </c>
      <c r="C61" s="31" t="s">
        <v>105</v>
      </c>
      <c r="D61" s="15">
        <f>D62</f>
        <v>252</v>
      </c>
      <c r="E61" s="15">
        <f>E62</f>
        <v>252</v>
      </c>
      <c r="F61" s="15">
        <f>F62</f>
        <v>260.6</v>
      </c>
      <c r="G61" s="16">
        <f t="shared" si="0"/>
        <v>103.41269841269842</v>
      </c>
      <c r="H61" s="15">
        <f t="shared" si="1"/>
        <v>8.600000000000023</v>
      </c>
    </row>
    <row r="62" spans="1:8" ht="21" customHeight="1">
      <c r="A62" s="13" t="s">
        <v>6</v>
      </c>
      <c r="B62" s="13" t="s">
        <v>106</v>
      </c>
      <c r="C62" s="31" t="s">
        <v>107</v>
      </c>
      <c r="D62" s="15">
        <v>252</v>
      </c>
      <c r="E62" s="15">
        <v>252</v>
      </c>
      <c r="F62" s="15">
        <v>260.6</v>
      </c>
      <c r="G62" s="16">
        <f t="shared" si="0"/>
        <v>103.41269841269842</v>
      </c>
      <c r="H62" s="15">
        <f t="shared" si="1"/>
        <v>8.600000000000023</v>
      </c>
    </row>
    <row r="63" spans="1:8" ht="32.25" customHeight="1">
      <c r="A63" s="13" t="s">
        <v>6</v>
      </c>
      <c r="B63" s="13" t="s">
        <v>108</v>
      </c>
      <c r="C63" s="31" t="s">
        <v>109</v>
      </c>
      <c r="D63" s="34">
        <v>110.1</v>
      </c>
      <c r="E63" s="34">
        <v>110.1</v>
      </c>
      <c r="F63" s="34">
        <v>82.6</v>
      </c>
      <c r="G63" s="16">
        <f t="shared" si="0"/>
        <v>75.02270663033606</v>
      </c>
      <c r="H63" s="15">
        <f t="shared" si="1"/>
        <v>-27.5</v>
      </c>
    </row>
    <row r="64" spans="1:8" ht="40.5" customHeight="1">
      <c r="A64" s="6" t="s">
        <v>6</v>
      </c>
      <c r="B64" s="4" t="s">
        <v>110</v>
      </c>
      <c r="C64" s="8" t="s">
        <v>111</v>
      </c>
      <c r="D64" s="12">
        <f>D65+D68</f>
        <v>2430.3</v>
      </c>
      <c r="E64" s="12">
        <f>E65+E68</f>
        <v>1198.7</v>
      </c>
      <c r="F64" s="12">
        <f>F65+F68</f>
        <v>1326.2</v>
      </c>
      <c r="G64" s="10">
        <f t="shared" si="0"/>
        <v>110.63652289980811</v>
      </c>
      <c r="H64" s="9">
        <f t="shared" si="1"/>
        <v>127.5</v>
      </c>
    </row>
    <row r="65" spans="1:8" ht="17.25" customHeight="1">
      <c r="A65" s="6" t="s">
        <v>6</v>
      </c>
      <c r="B65" s="4" t="s">
        <v>112</v>
      </c>
      <c r="C65" s="8" t="s">
        <v>113</v>
      </c>
      <c r="D65" s="12">
        <f>D67</f>
        <v>721.2</v>
      </c>
      <c r="E65" s="12">
        <f>E67</f>
        <v>15.2</v>
      </c>
      <c r="F65" s="12">
        <f>F67</f>
        <v>15.2</v>
      </c>
      <c r="G65" s="10">
        <f t="shared" si="0"/>
        <v>100</v>
      </c>
      <c r="H65" s="9">
        <f t="shared" si="1"/>
        <v>0</v>
      </c>
    </row>
    <row r="66" spans="1:8" ht="17.25" customHeight="1">
      <c r="A66" s="6" t="s">
        <v>6</v>
      </c>
      <c r="B66" s="4" t="s">
        <v>114</v>
      </c>
      <c r="C66" s="8" t="s">
        <v>115</v>
      </c>
      <c r="D66" s="12">
        <f>D67</f>
        <v>721.2</v>
      </c>
      <c r="E66" s="12">
        <f>E67</f>
        <v>15.2</v>
      </c>
      <c r="F66" s="12">
        <f>F67</f>
        <v>15.2</v>
      </c>
      <c r="G66" s="10">
        <f t="shared" si="0"/>
        <v>100</v>
      </c>
      <c r="H66" s="9">
        <f t="shared" si="1"/>
        <v>0</v>
      </c>
    </row>
    <row r="67" spans="1:8" ht="27" customHeight="1">
      <c r="A67" s="13" t="s">
        <v>6</v>
      </c>
      <c r="B67" s="30" t="s">
        <v>116</v>
      </c>
      <c r="C67" s="27" t="s">
        <v>117</v>
      </c>
      <c r="D67" s="15">
        <v>721.2</v>
      </c>
      <c r="E67" s="15">
        <v>15.2</v>
      </c>
      <c r="F67" s="15">
        <v>15.2</v>
      </c>
      <c r="G67" s="16">
        <f t="shared" si="0"/>
        <v>100</v>
      </c>
      <c r="H67" s="15">
        <f t="shared" si="1"/>
        <v>0</v>
      </c>
    </row>
    <row r="68" spans="1:8" ht="27" customHeight="1">
      <c r="A68" s="6" t="s">
        <v>6</v>
      </c>
      <c r="B68" s="4" t="s">
        <v>118</v>
      </c>
      <c r="C68" s="8" t="s">
        <v>119</v>
      </c>
      <c r="D68" s="12">
        <f>D71</f>
        <v>1709.1</v>
      </c>
      <c r="E68" s="12">
        <f>E71+E69</f>
        <v>1183.5</v>
      </c>
      <c r="F68" s="12">
        <f>F71+F69</f>
        <v>1311</v>
      </c>
      <c r="G68" s="10">
        <f t="shared" si="0"/>
        <v>110.77313054499368</v>
      </c>
      <c r="H68" s="9">
        <f t="shared" si="1"/>
        <v>127.5</v>
      </c>
    </row>
    <row r="69" spans="1:8" ht="27" customHeight="1">
      <c r="A69" s="6"/>
      <c r="B69" s="4" t="s">
        <v>120</v>
      </c>
      <c r="C69" s="8" t="s">
        <v>121</v>
      </c>
      <c r="D69" s="12" t="s">
        <v>24</v>
      </c>
      <c r="E69" s="12">
        <f>E70</f>
        <v>165.5</v>
      </c>
      <c r="F69" s="12">
        <f>F70</f>
        <v>80.4</v>
      </c>
      <c r="G69" s="10">
        <f t="shared" si="0"/>
        <v>48.58006042296073</v>
      </c>
      <c r="H69" s="9">
        <f t="shared" si="1"/>
        <v>-85.1</v>
      </c>
    </row>
    <row r="70" spans="1:8" ht="27" customHeight="1">
      <c r="A70" s="6"/>
      <c r="B70" s="30" t="s">
        <v>122</v>
      </c>
      <c r="C70" s="27" t="s">
        <v>123</v>
      </c>
      <c r="D70" s="34" t="s">
        <v>24</v>
      </c>
      <c r="E70" s="34">
        <v>165.5</v>
      </c>
      <c r="F70" s="34">
        <v>80.4</v>
      </c>
      <c r="G70" s="16">
        <f t="shared" si="0"/>
        <v>48.58006042296073</v>
      </c>
      <c r="H70" s="15">
        <f t="shared" si="1"/>
        <v>-85.1</v>
      </c>
    </row>
    <row r="71" spans="1:8" ht="27" customHeight="1">
      <c r="A71" s="6" t="s">
        <v>6</v>
      </c>
      <c r="B71" s="4" t="s">
        <v>124</v>
      </c>
      <c r="C71" s="8" t="s">
        <v>125</v>
      </c>
      <c r="D71" s="12">
        <f>D72</f>
        <v>1709.1</v>
      </c>
      <c r="E71" s="12">
        <f>E72</f>
        <v>1018</v>
      </c>
      <c r="F71" s="12">
        <f>F72</f>
        <v>1230.6</v>
      </c>
      <c r="G71" s="10">
        <f t="shared" si="0"/>
        <v>120.88408644400785</v>
      </c>
      <c r="H71" s="9">
        <f t="shared" si="1"/>
        <v>212.5999999999999</v>
      </c>
    </row>
    <row r="72" spans="1:8" ht="15.75" customHeight="1">
      <c r="A72" s="13" t="s">
        <v>6</v>
      </c>
      <c r="B72" s="30" t="s">
        <v>126</v>
      </c>
      <c r="C72" s="27" t="s">
        <v>127</v>
      </c>
      <c r="D72" s="34">
        <f>84.1+1625</f>
        <v>1709.1</v>
      </c>
      <c r="E72" s="34">
        <v>1018</v>
      </c>
      <c r="F72" s="34">
        <v>1230.6</v>
      </c>
      <c r="G72" s="16">
        <f t="shared" si="0"/>
        <v>120.88408644400785</v>
      </c>
      <c r="H72" s="15">
        <f t="shared" si="1"/>
        <v>212.5999999999999</v>
      </c>
    </row>
    <row r="73" spans="1:8" ht="35.25" customHeight="1">
      <c r="A73" s="6" t="s">
        <v>6</v>
      </c>
      <c r="B73" s="4" t="s">
        <v>128</v>
      </c>
      <c r="C73" s="8" t="s">
        <v>129</v>
      </c>
      <c r="D73" s="9">
        <f>D77+D74+D82</f>
        <v>2588.7</v>
      </c>
      <c r="E73" s="9">
        <f>E77+E74+E82</f>
        <v>268</v>
      </c>
      <c r="F73" s="9">
        <f>F77+F74+F82</f>
        <v>351.5</v>
      </c>
      <c r="G73" s="10">
        <f aca="true" t="shared" si="3" ref="G73:G143">F73/E73*100</f>
        <v>131.15671641791045</v>
      </c>
      <c r="H73" s="9">
        <f aca="true" t="shared" si="4" ref="H73:H143">F73-E73</f>
        <v>83.5</v>
      </c>
    </row>
    <row r="74" spans="1:8" ht="71.25">
      <c r="A74" s="6" t="s">
        <v>6</v>
      </c>
      <c r="B74" s="4" t="s">
        <v>130</v>
      </c>
      <c r="C74" s="8" t="s">
        <v>131</v>
      </c>
      <c r="D74" s="9">
        <f aca="true" t="shared" si="5" ref="D74:F75">D75</f>
        <v>2516.2</v>
      </c>
      <c r="E74" s="9">
        <f t="shared" si="5"/>
        <v>0</v>
      </c>
      <c r="F74" s="9">
        <f t="shared" si="5"/>
        <v>0</v>
      </c>
      <c r="G74" s="10">
        <v>0</v>
      </c>
      <c r="H74" s="9">
        <f t="shared" si="4"/>
        <v>0</v>
      </c>
    </row>
    <row r="75" spans="1:8" ht="90">
      <c r="A75" s="13" t="s">
        <v>6</v>
      </c>
      <c r="B75" s="30" t="s">
        <v>132</v>
      </c>
      <c r="C75" s="27" t="s">
        <v>133</v>
      </c>
      <c r="D75" s="15">
        <f t="shared" si="5"/>
        <v>2516.2</v>
      </c>
      <c r="E75" s="15">
        <f t="shared" si="5"/>
        <v>0</v>
      </c>
      <c r="F75" s="15">
        <f t="shared" si="5"/>
        <v>0</v>
      </c>
      <c r="G75" s="16">
        <v>0</v>
      </c>
      <c r="H75" s="15">
        <f t="shared" si="4"/>
        <v>0</v>
      </c>
    </row>
    <row r="76" spans="1:8" ht="75">
      <c r="A76" s="13" t="s">
        <v>6</v>
      </c>
      <c r="B76" s="30" t="s">
        <v>134</v>
      </c>
      <c r="C76" s="27" t="s">
        <v>135</v>
      </c>
      <c r="D76" s="15">
        <v>2516.2</v>
      </c>
      <c r="E76" s="15">
        <v>0</v>
      </c>
      <c r="F76" s="15">
        <v>0</v>
      </c>
      <c r="G76" s="16">
        <v>0</v>
      </c>
      <c r="H76" s="15">
        <f t="shared" si="4"/>
        <v>0</v>
      </c>
    </row>
    <row r="77" spans="1:8" ht="38.25">
      <c r="A77" s="6" t="s">
        <v>6</v>
      </c>
      <c r="B77" s="4" t="s">
        <v>136</v>
      </c>
      <c r="C77" s="8" t="s">
        <v>137</v>
      </c>
      <c r="D77" s="12">
        <f aca="true" t="shared" si="6" ref="D77:F78">D78</f>
        <v>70</v>
      </c>
      <c r="E77" s="12">
        <f>E78+E80</f>
        <v>263</v>
      </c>
      <c r="F77" s="12">
        <f>F78+F80</f>
        <v>346.6</v>
      </c>
      <c r="G77" s="10">
        <f t="shared" si="3"/>
        <v>131.78707224334602</v>
      </c>
      <c r="H77" s="9">
        <f t="shared" si="4"/>
        <v>83.60000000000002</v>
      </c>
    </row>
    <row r="78" spans="1:8" ht="37.5" customHeight="1">
      <c r="A78" s="6" t="s">
        <v>6</v>
      </c>
      <c r="B78" s="4" t="s">
        <v>138</v>
      </c>
      <c r="C78" s="8" t="s">
        <v>139</v>
      </c>
      <c r="D78" s="12">
        <f t="shared" si="6"/>
        <v>70</v>
      </c>
      <c r="E78" s="12">
        <f>E79</f>
        <v>167.7</v>
      </c>
      <c r="F78" s="12">
        <f t="shared" si="6"/>
        <v>251.3</v>
      </c>
      <c r="G78" s="10">
        <f t="shared" si="3"/>
        <v>149.85092426952892</v>
      </c>
      <c r="H78" s="9">
        <f t="shared" si="4"/>
        <v>83.60000000000002</v>
      </c>
    </row>
    <row r="79" spans="1:8" ht="44.25" customHeight="1">
      <c r="A79" s="13" t="s">
        <v>6</v>
      </c>
      <c r="B79" s="30" t="s">
        <v>140</v>
      </c>
      <c r="C79" s="27" t="s">
        <v>141</v>
      </c>
      <c r="D79" s="34">
        <f>20+25+25</f>
        <v>70</v>
      </c>
      <c r="E79" s="34">
        <v>167.7</v>
      </c>
      <c r="F79" s="34">
        <v>251.3</v>
      </c>
      <c r="G79" s="16">
        <f t="shared" si="3"/>
        <v>149.85092426952892</v>
      </c>
      <c r="H79" s="15">
        <f t="shared" si="4"/>
        <v>83.60000000000002</v>
      </c>
    </row>
    <row r="80" spans="1:8" ht="44.25" customHeight="1">
      <c r="A80" s="13"/>
      <c r="B80" s="4" t="s">
        <v>292</v>
      </c>
      <c r="C80" s="8" t="s">
        <v>293</v>
      </c>
      <c r="D80" s="12" t="s">
        <v>24</v>
      </c>
      <c r="E80" s="12">
        <f>E81</f>
        <v>95.3</v>
      </c>
      <c r="F80" s="12">
        <f>F81</f>
        <v>95.3</v>
      </c>
      <c r="G80" s="10">
        <f>F80/E80*100</f>
        <v>100</v>
      </c>
      <c r="H80" s="9">
        <f>F80-E80</f>
        <v>0</v>
      </c>
    </row>
    <row r="81" spans="1:8" ht="44.25" customHeight="1">
      <c r="A81" s="13"/>
      <c r="B81" s="30" t="s">
        <v>294</v>
      </c>
      <c r="C81" s="27" t="s">
        <v>295</v>
      </c>
      <c r="D81" s="34" t="s">
        <v>24</v>
      </c>
      <c r="E81" s="34">
        <v>95.3</v>
      </c>
      <c r="F81" s="34">
        <v>95.3</v>
      </c>
      <c r="G81" s="16">
        <f>F81/E81*100</f>
        <v>100</v>
      </c>
      <c r="H81" s="15">
        <f>F81-E81</f>
        <v>0</v>
      </c>
    </row>
    <row r="82" spans="1:8" ht="64.5" customHeight="1">
      <c r="A82" s="13"/>
      <c r="B82" s="4" t="s">
        <v>142</v>
      </c>
      <c r="C82" s="8" t="s">
        <v>143</v>
      </c>
      <c r="D82" s="12">
        <f aca="true" t="shared" si="7" ref="D82:F83">D83</f>
        <v>2.5</v>
      </c>
      <c r="E82" s="12">
        <f t="shared" si="7"/>
        <v>5</v>
      </c>
      <c r="F82" s="12">
        <f t="shared" si="7"/>
        <v>4.9</v>
      </c>
      <c r="G82" s="10">
        <f t="shared" si="3"/>
        <v>98.00000000000001</v>
      </c>
      <c r="H82" s="9">
        <f t="shared" si="4"/>
        <v>-0.09999999999999964</v>
      </c>
    </row>
    <row r="83" spans="1:8" ht="60">
      <c r="A83" s="13"/>
      <c r="B83" s="30" t="s">
        <v>144</v>
      </c>
      <c r="C83" s="27" t="s">
        <v>145</v>
      </c>
      <c r="D83" s="34">
        <f t="shared" si="7"/>
        <v>2.5</v>
      </c>
      <c r="E83" s="34">
        <f t="shared" si="7"/>
        <v>5</v>
      </c>
      <c r="F83" s="34">
        <f t="shared" si="7"/>
        <v>4.9</v>
      </c>
      <c r="G83" s="16">
        <f t="shared" si="3"/>
        <v>98.00000000000001</v>
      </c>
      <c r="H83" s="15">
        <f t="shared" si="4"/>
        <v>-0.09999999999999964</v>
      </c>
    </row>
    <row r="84" spans="1:8" ht="73.5" customHeight="1">
      <c r="A84" s="13"/>
      <c r="B84" s="30" t="s">
        <v>146</v>
      </c>
      <c r="C84" s="27" t="s">
        <v>147</v>
      </c>
      <c r="D84" s="34">
        <v>2.5</v>
      </c>
      <c r="E84" s="34">
        <v>5</v>
      </c>
      <c r="F84" s="34">
        <v>4.9</v>
      </c>
      <c r="G84" s="16">
        <f t="shared" si="3"/>
        <v>98.00000000000001</v>
      </c>
      <c r="H84" s="15">
        <f t="shared" si="4"/>
        <v>-0.09999999999999964</v>
      </c>
    </row>
    <row r="85" spans="1:8" ht="20.25" customHeight="1">
      <c r="A85" s="6" t="s">
        <v>6</v>
      </c>
      <c r="B85" s="4" t="s">
        <v>148</v>
      </c>
      <c r="C85" s="8" t="s">
        <v>149</v>
      </c>
      <c r="D85" s="12">
        <f>D86+D105+D94+D90+D104</f>
        <v>1604.8000000000002</v>
      </c>
      <c r="E85" s="12">
        <f>E86+E105+E94+E90+E104+E99+E100+E102+E92+E89</f>
        <v>3104.8</v>
      </c>
      <c r="F85" s="12">
        <f>F86+F105+F94+F90+F104+F99+F100+F102+F92+F89</f>
        <v>3467.2999999999997</v>
      </c>
      <c r="G85" s="10">
        <f t="shared" si="3"/>
        <v>111.67547023962894</v>
      </c>
      <c r="H85" s="9">
        <f t="shared" si="4"/>
        <v>362.49999999999955</v>
      </c>
    </row>
    <row r="86" spans="1:8" ht="28.5" customHeight="1">
      <c r="A86" s="6" t="s">
        <v>6</v>
      </c>
      <c r="B86" s="4" t="s">
        <v>150</v>
      </c>
      <c r="C86" s="8" t="s">
        <v>151</v>
      </c>
      <c r="D86" s="12">
        <f>D87+D88</f>
        <v>6</v>
      </c>
      <c r="E86" s="12">
        <f>E87+E88</f>
        <v>6</v>
      </c>
      <c r="F86" s="12">
        <f>F87+F88</f>
        <v>4.7</v>
      </c>
      <c r="G86" s="10">
        <f t="shared" si="3"/>
        <v>78.33333333333333</v>
      </c>
      <c r="H86" s="9">
        <f t="shared" si="4"/>
        <v>-1.2999999999999998</v>
      </c>
    </row>
    <row r="87" spans="1:8" ht="38.25">
      <c r="A87" s="13" t="s">
        <v>6</v>
      </c>
      <c r="B87" s="30" t="s">
        <v>152</v>
      </c>
      <c r="C87" s="31" t="s">
        <v>153</v>
      </c>
      <c r="D87" s="34">
        <v>2</v>
      </c>
      <c r="E87" s="34">
        <v>2</v>
      </c>
      <c r="F87" s="34">
        <v>1.3</v>
      </c>
      <c r="G87" s="16">
        <f t="shared" si="3"/>
        <v>65</v>
      </c>
      <c r="H87" s="15">
        <f t="shared" si="4"/>
        <v>-0.7</v>
      </c>
    </row>
    <row r="88" spans="1:8" ht="50.25" customHeight="1">
      <c r="A88" s="13" t="s">
        <v>6</v>
      </c>
      <c r="B88" s="30" t="s">
        <v>154</v>
      </c>
      <c r="C88" s="31" t="s">
        <v>155</v>
      </c>
      <c r="D88" s="34">
        <v>4</v>
      </c>
      <c r="E88" s="34">
        <v>4</v>
      </c>
      <c r="F88" s="34">
        <v>3.4</v>
      </c>
      <c r="G88" s="16">
        <f t="shared" si="3"/>
        <v>85</v>
      </c>
      <c r="H88" s="15">
        <f t="shared" si="4"/>
        <v>-0.6000000000000001</v>
      </c>
    </row>
    <row r="89" spans="1:8" ht="57">
      <c r="A89" s="13"/>
      <c r="B89" s="4" t="s">
        <v>296</v>
      </c>
      <c r="C89" s="28" t="s">
        <v>297</v>
      </c>
      <c r="D89" s="12" t="s">
        <v>24</v>
      </c>
      <c r="E89" s="12">
        <v>0</v>
      </c>
      <c r="F89" s="12">
        <v>20</v>
      </c>
      <c r="G89" s="10">
        <v>0</v>
      </c>
      <c r="H89" s="9">
        <f t="shared" si="4"/>
        <v>20</v>
      </c>
    </row>
    <row r="90" spans="1:8" ht="63" customHeight="1">
      <c r="A90" s="6"/>
      <c r="B90" s="4" t="s">
        <v>156</v>
      </c>
      <c r="C90" s="8" t="s">
        <v>157</v>
      </c>
      <c r="D90" s="12">
        <f>D91</f>
        <v>10</v>
      </c>
      <c r="E90" s="12">
        <f>E91</f>
        <v>204.5</v>
      </c>
      <c r="F90" s="12">
        <f>F91</f>
        <v>264.5</v>
      </c>
      <c r="G90" s="10">
        <f t="shared" si="3"/>
        <v>129.3398533007335</v>
      </c>
      <c r="H90" s="9">
        <f t="shared" si="4"/>
        <v>60</v>
      </c>
    </row>
    <row r="91" spans="1:8" s="35" customFormat="1" ht="63" customHeight="1">
      <c r="A91" s="13"/>
      <c r="B91" s="30" t="s">
        <v>158</v>
      </c>
      <c r="C91" s="27" t="s">
        <v>159</v>
      </c>
      <c r="D91" s="34">
        <v>10</v>
      </c>
      <c r="E91" s="34">
        <v>204.5</v>
      </c>
      <c r="F91" s="34">
        <v>264.5</v>
      </c>
      <c r="G91" s="16">
        <f t="shared" si="3"/>
        <v>129.3398533007335</v>
      </c>
      <c r="H91" s="15">
        <f t="shared" si="4"/>
        <v>60</v>
      </c>
    </row>
    <row r="92" spans="1:8" s="22" customFormat="1" ht="63" customHeight="1">
      <c r="A92" s="6"/>
      <c r="B92" s="4" t="s">
        <v>160</v>
      </c>
      <c r="C92" s="8" t="s">
        <v>161</v>
      </c>
      <c r="D92" s="12" t="s">
        <v>24</v>
      </c>
      <c r="E92" s="12">
        <f>E93</f>
        <v>19.1</v>
      </c>
      <c r="F92" s="12">
        <f>F93</f>
        <v>19.1</v>
      </c>
      <c r="G92" s="10">
        <f t="shared" si="3"/>
        <v>100</v>
      </c>
      <c r="H92" s="9">
        <f t="shared" si="4"/>
        <v>0</v>
      </c>
    </row>
    <row r="93" spans="1:8" s="35" customFormat="1" ht="63" customHeight="1">
      <c r="A93" s="13"/>
      <c r="B93" s="30" t="s">
        <v>162</v>
      </c>
      <c r="C93" s="27" t="s">
        <v>163</v>
      </c>
      <c r="D93" s="34" t="s">
        <v>24</v>
      </c>
      <c r="E93" s="34">
        <v>19.1</v>
      </c>
      <c r="F93" s="34">
        <v>19.1</v>
      </c>
      <c r="G93" s="16">
        <f t="shared" si="3"/>
        <v>100</v>
      </c>
      <c r="H93" s="15">
        <f t="shared" si="4"/>
        <v>0</v>
      </c>
    </row>
    <row r="94" spans="1:8" s="35" customFormat="1" ht="99.75">
      <c r="A94" s="13"/>
      <c r="B94" s="4" t="s">
        <v>164</v>
      </c>
      <c r="C94" s="21" t="s">
        <v>165</v>
      </c>
      <c r="D94" s="12">
        <f>D96</f>
        <v>100</v>
      </c>
      <c r="E94" s="12">
        <f>E96+E95</f>
        <v>110</v>
      </c>
      <c r="F94" s="12">
        <f>F96+F95+F97</f>
        <v>45</v>
      </c>
      <c r="G94" s="10">
        <f t="shared" si="3"/>
        <v>40.909090909090914</v>
      </c>
      <c r="H94" s="9">
        <f t="shared" si="4"/>
        <v>-65</v>
      </c>
    </row>
    <row r="95" spans="1:8" s="35" customFormat="1" ht="30">
      <c r="A95" s="13"/>
      <c r="B95" s="30" t="s">
        <v>166</v>
      </c>
      <c r="C95" s="36" t="s">
        <v>167</v>
      </c>
      <c r="D95" s="12" t="s">
        <v>24</v>
      </c>
      <c r="E95" s="34">
        <v>10</v>
      </c>
      <c r="F95" s="34">
        <v>10</v>
      </c>
      <c r="G95" s="16">
        <f t="shared" si="3"/>
        <v>100</v>
      </c>
      <c r="H95" s="15">
        <f t="shared" si="4"/>
        <v>0</v>
      </c>
    </row>
    <row r="96" spans="1:8" s="35" customFormat="1" ht="30">
      <c r="A96" s="13"/>
      <c r="B96" s="30" t="s">
        <v>168</v>
      </c>
      <c r="C96" s="24" t="s">
        <v>169</v>
      </c>
      <c r="D96" s="34">
        <v>100</v>
      </c>
      <c r="E96" s="34">
        <v>100</v>
      </c>
      <c r="F96" s="34">
        <v>5</v>
      </c>
      <c r="G96" s="16">
        <f t="shared" si="3"/>
        <v>5</v>
      </c>
      <c r="H96" s="15">
        <f t="shared" si="4"/>
        <v>-95</v>
      </c>
    </row>
    <row r="97" spans="1:8" s="35" customFormat="1" ht="15">
      <c r="A97" s="13"/>
      <c r="B97" s="30" t="s">
        <v>299</v>
      </c>
      <c r="C97" s="24" t="s">
        <v>298</v>
      </c>
      <c r="D97" s="34" t="s">
        <v>24</v>
      </c>
      <c r="E97" s="34">
        <f>E98</f>
        <v>0</v>
      </c>
      <c r="F97" s="34">
        <f>F98</f>
        <v>30</v>
      </c>
      <c r="G97" s="16">
        <v>0</v>
      </c>
      <c r="H97" s="15">
        <f>F97-E97</f>
        <v>30</v>
      </c>
    </row>
    <row r="98" spans="1:8" s="35" customFormat="1" ht="30">
      <c r="A98" s="13"/>
      <c r="B98" s="30" t="s">
        <v>301</v>
      </c>
      <c r="C98" s="24" t="s">
        <v>300</v>
      </c>
      <c r="D98" s="34" t="s">
        <v>24</v>
      </c>
      <c r="E98" s="34">
        <v>0</v>
      </c>
      <c r="F98" s="34">
        <v>30</v>
      </c>
      <c r="G98" s="16">
        <v>0</v>
      </c>
      <c r="H98" s="15">
        <f>F98-E98</f>
        <v>30</v>
      </c>
    </row>
    <row r="99" spans="1:8" s="22" customFormat="1" ht="57">
      <c r="A99" s="6"/>
      <c r="B99" s="4" t="s">
        <v>170</v>
      </c>
      <c r="C99" s="21" t="s">
        <v>171</v>
      </c>
      <c r="D99" s="12" t="s">
        <v>24</v>
      </c>
      <c r="E99" s="12">
        <v>7</v>
      </c>
      <c r="F99" s="12">
        <v>8</v>
      </c>
      <c r="G99" s="10">
        <f t="shared" si="3"/>
        <v>114.28571428571428</v>
      </c>
      <c r="H99" s="9">
        <f>F99-E99</f>
        <v>1</v>
      </c>
    </row>
    <row r="100" spans="1:8" s="22" customFormat="1" ht="28.5">
      <c r="A100" s="6"/>
      <c r="B100" s="4" t="s">
        <v>172</v>
      </c>
      <c r="C100" s="21" t="s">
        <v>173</v>
      </c>
      <c r="D100" s="12" t="s">
        <v>24</v>
      </c>
      <c r="E100" s="12">
        <f>E101</f>
        <v>143.5</v>
      </c>
      <c r="F100" s="12">
        <f>F101</f>
        <v>166.5</v>
      </c>
      <c r="G100" s="10">
        <f t="shared" si="3"/>
        <v>116.02787456445994</v>
      </c>
      <c r="H100" s="9">
        <f t="shared" si="4"/>
        <v>23</v>
      </c>
    </row>
    <row r="101" spans="1:8" s="35" customFormat="1" ht="30">
      <c r="A101" s="13"/>
      <c r="B101" s="30" t="s">
        <v>174</v>
      </c>
      <c r="C101" s="24" t="s">
        <v>175</v>
      </c>
      <c r="D101" s="34" t="s">
        <v>24</v>
      </c>
      <c r="E101" s="34">
        <v>143.5</v>
      </c>
      <c r="F101" s="34">
        <v>166.5</v>
      </c>
      <c r="G101" s="16">
        <f t="shared" si="3"/>
        <v>116.02787456445994</v>
      </c>
      <c r="H101" s="15">
        <f t="shared" si="4"/>
        <v>23</v>
      </c>
    </row>
    <row r="102" spans="1:8" s="22" customFormat="1" ht="28.5">
      <c r="A102" s="6"/>
      <c r="B102" s="4" t="s">
        <v>176</v>
      </c>
      <c r="C102" s="21" t="s">
        <v>177</v>
      </c>
      <c r="D102" s="12" t="s">
        <v>24</v>
      </c>
      <c r="E102" s="12">
        <f>E103</f>
        <v>137.3</v>
      </c>
      <c r="F102" s="12">
        <f>F103</f>
        <v>149</v>
      </c>
      <c r="G102" s="10">
        <f t="shared" si="3"/>
        <v>108.52148579752365</v>
      </c>
      <c r="H102" s="9">
        <f t="shared" si="4"/>
        <v>11.699999999999989</v>
      </c>
    </row>
    <row r="103" spans="1:8" s="35" customFormat="1" ht="30">
      <c r="A103" s="13"/>
      <c r="B103" s="30" t="s">
        <v>178</v>
      </c>
      <c r="C103" s="24" t="s">
        <v>179</v>
      </c>
      <c r="D103" s="34" t="s">
        <v>24</v>
      </c>
      <c r="E103" s="34">
        <v>137.3</v>
      </c>
      <c r="F103" s="34">
        <v>149</v>
      </c>
      <c r="G103" s="16">
        <f t="shared" si="3"/>
        <v>108.52148579752365</v>
      </c>
      <c r="H103" s="15">
        <f t="shared" si="4"/>
        <v>11.699999999999989</v>
      </c>
    </row>
    <row r="104" spans="1:8" s="35" customFormat="1" ht="57">
      <c r="A104" s="13"/>
      <c r="B104" s="4" t="s">
        <v>180</v>
      </c>
      <c r="C104" s="21" t="s">
        <v>181</v>
      </c>
      <c r="D104" s="12">
        <v>16</v>
      </c>
      <c r="E104" s="12">
        <v>568</v>
      </c>
      <c r="F104" s="12">
        <v>613.3</v>
      </c>
      <c r="G104" s="10">
        <f t="shared" si="3"/>
        <v>107.97535211267603</v>
      </c>
      <c r="H104" s="9">
        <f t="shared" si="4"/>
        <v>45.299999999999955</v>
      </c>
    </row>
    <row r="105" spans="1:8" ht="29.25" customHeight="1">
      <c r="A105" s="6" t="s">
        <v>6</v>
      </c>
      <c r="B105" s="4" t="s">
        <v>182</v>
      </c>
      <c r="C105" s="8" t="s">
        <v>183</v>
      </c>
      <c r="D105" s="9">
        <f>D106</f>
        <v>1472.8000000000002</v>
      </c>
      <c r="E105" s="9">
        <f>E106</f>
        <v>1909.4</v>
      </c>
      <c r="F105" s="9">
        <f>F106</f>
        <v>2177.2</v>
      </c>
      <c r="G105" s="10">
        <f t="shared" si="3"/>
        <v>114.02534827694562</v>
      </c>
      <c r="H105" s="9">
        <f t="shared" si="4"/>
        <v>267.7999999999997</v>
      </c>
    </row>
    <row r="106" spans="1:8" ht="37.5" customHeight="1">
      <c r="A106" s="23" t="s">
        <v>6</v>
      </c>
      <c r="B106" s="30" t="s">
        <v>184</v>
      </c>
      <c r="C106" s="24" t="s">
        <v>185</v>
      </c>
      <c r="D106" s="17">
        <f>900+17.1+555.7</f>
        <v>1472.8000000000002</v>
      </c>
      <c r="E106" s="17">
        <v>1909.4</v>
      </c>
      <c r="F106" s="17">
        <v>2177.2</v>
      </c>
      <c r="G106" s="16">
        <f t="shared" si="3"/>
        <v>114.02534827694562</v>
      </c>
      <c r="H106" s="15">
        <f t="shared" si="4"/>
        <v>267.7999999999997</v>
      </c>
    </row>
    <row r="107" spans="1:8" ht="38.25">
      <c r="A107" s="6" t="s">
        <v>6</v>
      </c>
      <c r="B107" s="4" t="s">
        <v>186</v>
      </c>
      <c r="C107" s="8" t="s">
        <v>187</v>
      </c>
      <c r="D107" s="9">
        <f>D108</f>
        <v>506163.5999999999</v>
      </c>
      <c r="E107" s="9">
        <f>E108+E154+E157+E162+E151</f>
        <v>621926.3999999999</v>
      </c>
      <c r="F107" s="9">
        <f>F108+F154+F157+F162+F151</f>
        <v>611522.3999999998</v>
      </c>
      <c r="G107" s="10">
        <f t="shared" si="3"/>
        <v>98.32713324277597</v>
      </c>
      <c r="H107" s="9">
        <f t="shared" si="4"/>
        <v>-10404.000000000116</v>
      </c>
    </row>
    <row r="108" spans="1:8" ht="38.25">
      <c r="A108" s="6" t="s">
        <v>6</v>
      </c>
      <c r="B108" s="4" t="s">
        <v>188</v>
      </c>
      <c r="C108" s="37" t="s">
        <v>189</v>
      </c>
      <c r="D108" s="9">
        <f>D109+D114+D125</f>
        <v>506163.5999999999</v>
      </c>
      <c r="E108" s="9">
        <f>E109+E114+E125+E146</f>
        <v>623257.7</v>
      </c>
      <c r="F108" s="9">
        <f>F109+F114+F125+F146</f>
        <v>612853.6999999998</v>
      </c>
      <c r="G108" s="10">
        <f t="shared" si="3"/>
        <v>98.33070654401861</v>
      </c>
      <c r="H108" s="9">
        <f t="shared" si="4"/>
        <v>-10404.000000000116</v>
      </c>
    </row>
    <row r="109" spans="1:8" ht="38.25">
      <c r="A109" s="6" t="s">
        <v>6</v>
      </c>
      <c r="B109" s="38" t="s">
        <v>190</v>
      </c>
      <c r="C109" s="37" t="s">
        <v>191</v>
      </c>
      <c r="D109" s="12">
        <f aca="true" t="shared" si="8" ref="D109:F110">D110</f>
        <v>183574.7</v>
      </c>
      <c r="E109" s="12">
        <f>E110+E112</f>
        <v>197312.90000000002</v>
      </c>
      <c r="F109" s="12">
        <f>F110+F112</f>
        <v>196134.1</v>
      </c>
      <c r="G109" s="10">
        <f t="shared" si="3"/>
        <v>99.40257327321224</v>
      </c>
      <c r="H109" s="9">
        <f t="shared" si="4"/>
        <v>-1178.8000000000175</v>
      </c>
    </row>
    <row r="110" spans="1:8" ht="34.5" customHeight="1">
      <c r="A110" s="6" t="s">
        <v>6</v>
      </c>
      <c r="B110" s="4" t="s">
        <v>192</v>
      </c>
      <c r="C110" s="8" t="s">
        <v>193</v>
      </c>
      <c r="D110" s="12">
        <f t="shared" si="8"/>
        <v>183574.7</v>
      </c>
      <c r="E110" s="12">
        <f t="shared" si="8"/>
        <v>183574.7</v>
      </c>
      <c r="F110" s="12">
        <f t="shared" si="8"/>
        <v>182395.9</v>
      </c>
      <c r="G110" s="10">
        <f t="shared" si="3"/>
        <v>99.35786358359839</v>
      </c>
      <c r="H110" s="9">
        <f t="shared" si="4"/>
        <v>-1178.8000000000175</v>
      </c>
    </row>
    <row r="111" spans="1:8" ht="38.25">
      <c r="A111" s="13" t="s">
        <v>6</v>
      </c>
      <c r="B111" s="30" t="s">
        <v>194</v>
      </c>
      <c r="C111" s="27" t="s">
        <v>195</v>
      </c>
      <c r="D111" s="17">
        <v>183574.7</v>
      </c>
      <c r="E111" s="17">
        <v>183574.7</v>
      </c>
      <c r="F111" s="17">
        <v>182395.9</v>
      </c>
      <c r="G111" s="16">
        <f t="shared" si="3"/>
        <v>99.35786358359839</v>
      </c>
      <c r="H111" s="15">
        <f t="shared" si="4"/>
        <v>-1178.8000000000175</v>
      </c>
    </row>
    <row r="112" spans="1:8" ht="14.25">
      <c r="A112" s="13"/>
      <c r="B112" s="5" t="s">
        <v>196</v>
      </c>
      <c r="C112" s="39" t="s">
        <v>197</v>
      </c>
      <c r="D112" s="29" t="s">
        <v>24</v>
      </c>
      <c r="E112" s="29">
        <f>E113</f>
        <v>13738.2</v>
      </c>
      <c r="F112" s="29">
        <f>F113</f>
        <v>13738.2</v>
      </c>
      <c r="G112" s="10">
        <f t="shared" si="3"/>
        <v>100</v>
      </c>
      <c r="H112" s="9">
        <f t="shared" si="4"/>
        <v>0</v>
      </c>
    </row>
    <row r="113" spans="1:8" ht="15">
      <c r="A113" s="13"/>
      <c r="B113" s="40" t="s">
        <v>198</v>
      </c>
      <c r="C113" s="41" t="s">
        <v>199</v>
      </c>
      <c r="D113" s="17" t="s">
        <v>24</v>
      </c>
      <c r="E113" s="17">
        <v>13738.2</v>
      </c>
      <c r="F113" s="17">
        <v>13738.2</v>
      </c>
      <c r="G113" s="16">
        <f t="shared" si="3"/>
        <v>100</v>
      </c>
      <c r="H113" s="15">
        <f t="shared" si="4"/>
        <v>0</v>
      </c>
    </row>
    <row r="114" spans="1:8" ht="38.25">
      <c r="A114" s="6" t="s">
        <v>6</v>
      </c>
      <c r="B114" s="4" t="s">
        <v>200</v>
      </c>
      <c r="C114" s="37" t="s">
        <v>201</v>
      </c>
      <c r="D114" s="12">
        <f>D123</f>
        <v>23557.5</v>
      </c>
      <c r="E114" s="12">
        <f>E123+E115+E121+E117+E119</f>
        <v>80806.59999999999</v>
      </c>
      <c r="F114" s="12">
        <f>F123+F115+F121+F117+F119</f>
        <v>71911.9</v>
      </c>
      <c r="G114" s="10">
        <f t="shared" si="3"/>
        <v>88.992607039524</v>
      </c>
      <c r="H114" s="9">
        <f t="shared" si="4"/>
        <v>-8894.699999999997</v>
      </c>
    </row>
    <row r="115" spans="1:8" ht="28.5">
      <c r="A115" s="6"/>
      <c r="B115" s="5" t="s">
        <v>202</v>
      </c>
      <c r="C115" s="42" t="s">
        <v>203</v>
      </c>
      <c r="D115" s="12" t="s">
        <v>24</v>
      </c>
      <c r="E115" s="12">
        <f>E116</f>
        <v>3884.2</v>
      </c>
      <c r="F115" s="12">
        <f>F116</f>
        <v>3884.2</v>
      </c>
      <c r="G115" s="10">
        <f t="shared" si="3"/>
        <v>100</v>
      </c>
      <c r="H115" s="9">
        <f t="shared" si="4"/>
        <v>0</v>
      </c>
    </row>
    <row r="116" spans="1:8" ht="30">
      <c r="A116" s="6"/>
      <c r="B116" s="40" t="s">
        <v>204</v>
      </c>
      <c r="C116" s="43" t="s">
        <v>205</v>
      </c>
      <c r="D116" s="12" t="s">
        <v>24</v>
      </c>
      <c r="E116" s="34">
        <v>3884.2</v>
      </c>
      <c r="F116" s="34">
        <v>3884.2</v>
      </c>
      <c r="G116" s="16">
        <f t="shared" si="3"/>
        <v>100</v>
      </c>
      <c r="H116" s="15">
        <f t="shared" si="4"/>
        <v>0</v>
      </c>
    </row>
    <row r="117" spans="1:9" ht="71.25">
      <c r="A117" s="6"/>
      <c r="B117" s="4" t="s">
        <v>206</v>
      </c>
      <c r="C117" s="44" t="s">
        <v>207</v>
      </c>
      <c r="D117" s="12" t="s">
        <v>24</v>
      </c>
      <c r="E117" s="12">
        <f>E118</f>
        <v>4557</v>
      </c>
      <c r="F117" s="12">
        <f>F118</f>
        <v>4557</v>
      </c>
      <c r="G117" s="10">
        <f t="shared" si="3"/>
        <v>100</v>
      </c>
      <c r="H117" s="9">
        <f t="shared" si="4"/>
        <v>0</v>
      </c>
      <c r="I117" s="22"/>
    </row>
    <row r="118" spans="1:8" ht="75">
      <c r="A118" s="6"/>
      <c r="B118" s="30" t="s">
        <v>208</v>
      </c>
      <c r="C118" s="36" t="s">
        <v>209</v>
      </c>
      <c r="D118" s="12" t="s">
        <v>24</v>
      </c>
      <c r="E118" s="34">
        <v>4557</v>
      </c>
      <c r="F118" s="34">
        <v>4557</v>
      </c>
      <c r="G118" s="16">
        <f t="shared" si="3"/>
        <v>100</v>
      </c>
      <c r="H118" s="15">
        <f t="shared" si="4"/>
        <v>0</v>
      </c>
    </row>
    <row r="119" spans="1:8" ht="28.5">
      <c r="A119" s="6"/>
      <c r="B119" s="5" t="s">
        <v>210</v>
      </c>
      <c r="C119" s="42" t="s">
        <v>211</v>
      </c>
      <c r="D119" s="12" t="s">
        <v>24</v>
      </c>
      <c r="E119" s="12">
        <f>E120</f>
        <v>925</v>
      </c>
      <c r="F119" s="12">
        <f>F120</f>
        <v>925</v>
      </c>
      <c r="G119" s="10">
        <f t="shared" si="3"/>
        <v>100</v>
      </c>
      <c r="H119" s="9">
        <f t="shared" si="4"/>
        <v>0</v>
      </c>
    </row>
    <row r="120" spans="1:8" ht="30">
      <c r="A120" s="6"/>
      <c r="B120" s="40" t="s">
        <v>212</v>
      </c>
      <c r="C120" s="43" t="s">
        <v>213</v>
      </c>
      <c r="D120" s="12" t="s">
        <v>24</v>
      </c>
      <c r="E120" s="34">
        <v>925</v>
      </c>
      <c r="F120" s="34">
        <v>925</v>
      </c>
      <c r="G120" s="16">
        <f t="shared" si="3"/>
        <v>100</v>
      </c>
      <c r="H120" s="15">
        <f t="shared" si="4"/>
        <v>0</v>
      </c>
    </row>
    <row r="121" spans="1:8" ht="28.5">
      <c r="A121" s="6"/>
      <c r="B121" s="5" t="s">
        <v>214</v>
      </c>
      <c r="C121" s="39" t="s">
        <v>215</v>
      </c>
      <c r="D121" s="12" t="s">
        <v>24</v>
      </c>
      <c r="E121" s="12">
        <f>E122</f>
        <v>745</v>
      </c>
      <c r="F121" s="12">
        <f>F122</f>
        <v>745</v>
      </c>
      <c r="G121" s="10">
        <f t="shared" si="3"/>
        <v>100</v>
      </c>
      <c r="H121" s="9">
        <f t="shared" si="4"/>
        <v>0</v>
      </c>
    </row>
    <row r="122" spans="1:8" ht="30">
      <c r="A122" s="6"/>
      <c r="B122" s="40" t="s">
        <v>216</v>
      </c>
      <c r="C122" s="41" t="s">
        <v>217</v>
      </c>
      <c r="D122" s="12" t="s">
        <v>24</v>
      </c>
      <c r="E122" s="17">
        <v>745</v>
      </c>
      <c r="F122" s="34">
        <v>745</v>
      </c>
      <c r="G122" s="16">
        <f t="shared" si="3"/>
        <v>100</v>
      </c>
      <c r="H122" s="15">
        <f t="shared" si="4"/>
        <v>0</v>
      </c>
    </row>
    <row r="123" spans="1:8" ht="15.75" customHeight="1">
      <c r="A123" s="6" t="s">
        <v>6</v>
      </c>
      <c r="B123" s="4" t="s">
        <v>218</v>
      </c>
      <c r="C123" s="8" t="s">
        <v>219</v>
      </c>
      <c r="D123" s="12">
        <f>D124</f>
        <v>23557.5</v>
      </c>
      <c r="E123" s="12">
        <f>E124</f>
        <v>70695.4</v>
      </c>
      <c r="F123" s="12">
        <f>F124</f>
        <v>61800.7</v>
      </c>
      <c r="G123" s="10">
        <f t="shared" si="3"/>
        <v>87.41827615375259</v>
      </c>
      <c r="H123" s="9">
        <f t="shared" si="4"/>
        <v>-8894.699999999997</v>
      </c>
    </row>
    <row r="124" spans="1:8" ht="32.25" customHeight="1">
      <c r="A124" s="13" t="s">
        <v>6</v>
      </c>
      <c r="B124" s="30" t="s">
        <v>220</v>
      </c>
      <c r="C124" s="27" t="s">
        <v>221</v>
      </c>
      <c r="D124" s="34">
        <f>3351.1+203.2+20003.2</f>
        <v>23557.5</v>
      </c>
      <c r="E124" s="34">
        <v>70695.4</v>
      </c>
      <c r="F124" s="34">
        <v>61800.7</v>
      </c>
      <c r="G124" s="16">
        <f t="shared" si="3"/>
        <v>87.41827615375259</v>
      </c>
      <c r="H124" s="15">
        <f t="shared" si="4"/>
        <v>-8894.699999999997</v>
      </c>
    </row>
    <row r="125" spans="1:8" ht="38.25">
      <c r="A125" s="6" t="s">
        <v>6</v>
      </c>
      <c r="B125" s="4" t="s">
        <v>222</v>
      </c>
      <c r="C125" s="37" t="s">
        <v>223</v>
      </c>
      <c r="D125" s="9">
        <f>D130+D132+D144+D134+D136+D140+D142</f>
        <v>299031.3999999999</v>
      </c>
      <c r="E125" s="9">
        <f>E130+E132+E144+E134+E136+E140+E142+E137</f>
        <v>321893.39999999997</v>
      </c>
      <c r="F125" s="9">
        <f>F130+F132+F144+F134+F136+F140+F142+F137</f>
        <v>321817.5999999999</v>
      </c>
      <c r="G125" s="10">
        <f t="shared" si="3"/>
        <v>99.97645183156907</v>
      </c>
      <c r="H125" s="9">
        <f t="shared" si="4"/>
        <v>-75.80000000004657</v>
      </c>
    </row>
    <row r="126" spans="1:8" ht="0.75" customHeight="1" hidden="1">
      <c r="A126" s="13" t="s">
        <v>6</v>
      </c>
      <c r="B126" s="4" t="s">
        <v>224</v>
      </c>
      <c r="C126" s="8" t="s">
        <v>225</v>
      </c>
      <c r="D126" s="9">
        <f>D127</f>
        <v>0</v>
      </c>
      <c r="E126" s="9">
        <f>E127</f>
        <v>0</v>
      </c>
      <c r="F126" s="9">
        <f>F127</f>
        <v>0</v>
      </c>
      <c r="G126" s="10" t="e">
        <f t="shared" si="3"/>
        <v>#DIV/0!</v>
      </c>
      <c r="H126" s="9">
        <f t="shared" si="4"/>
        <v>0</v>
      </c>
    </row>
    <row r="127" spans="1:8" ht="38.25" hidden="1">
      <c r="A127" s="13" t="s">
        <v>6</v>
      </c>
      <c r="B127" s="30" t="s">
        <v>226</v>
      </c>
      <c r="C127" s="27" t="s">
        <v>227</v>
      </c>
      <c r="D127" s="15"/>
      <c r="E127" s="15"/>
      <c r="F127" s="15"/>
      <c r="G127" s="10" t="e">
        <f t="shared" si="3"/>
        <v>#DIV/0!</v>
      </c>
      <c r="H127" s="9">
        <f t="shared" si="4"/>
        <v>0</v>
      </c>
    </row>
    <row r="128" spans="1:8" ht="38.25" hidden="1">
      <c r="A128" s="13" t="s">
        <v>6</v>
      </c>
      <c r="B128" s="4" t="s">
        <v>224</v>
      </c>
      <c r="C128" s="45" t="s">
        <v>225</v>
      </c>
      <c r="D128" s="9">
        <f>D129</f>
        <v>0</v>
      </c>
      <c r="E128" s="9">
        <f>E129</f>
        <v>0</v>
      </c>
      <c r="F128" s="9">
        <f>F129</f>
        <v>0</v>
      </c>
      <c r="G128" s="10" t="e">
        <f t="shared" si="3"/>
        <v>#DIV/0!</v>
      </c>
      <c r="H128" s="9">
        <f t="shared" si="4"/>
        <v>0</v>
      </c>
    </row>
    <row r="129" spans="1:8" ht="38.25" hidden="1">
      <c r="A129" s="13" t="s">
        <v>6</v>
      </c>
      <c r="B129" s="46" t="s">
        <v>226</v>
      </c>
      <c r="C129" s="47" t="s">
        <v>227</v>
      </c>
      <c r="D129" s="15"/>
      <c r="E129" s="15"/>
      <c r="F129" s="15"/>
      <c r="G129" s="10" t="e">
        <f t="shared" si="3"/>
        <v>#DIV/0!</v>
      </c>
      <c r="H129" s="9">
        <f t="shared" si="4"/>
        <v>0</v>
      </c>
    </row>
    <row r="130" spans="1:8" ht="33" customHeight="1">
      <c r="A130" s="6" t="s">
        <v>6</v>
      </c>
      <c r="B130" s="4" t="s">
        <v>228</v>
      </c>
      <c r="C130" s="8" t="s">
        <v>229</v>
      </c>
      <c r="D130" s="9">
        <f>D131</f>
        <v>286239.2</v>
      </c>
      <c r="E130" s="9">
        <f>E131</f>
        <v>309709.9</v>
      </c>
      <c r="F130" s="9">
        <f>F131</f>
        <v>309634.1</v>
      </c>
      <c r="G130" s="10">
        <f t="shared" si="3"/>
        <v>99.97552548368648</v>
      </c>
      <c r="H130" s="9">
        <f t="shared" si="4"/>
        <v>-75.80000000004657</v>
      </c>
    </row>
    <row r="131" spans="1:8" ht="38.25">
      <c r="A131" s="13" t="s">
        <v>6</v>
      </c>
      <c r="B131" s="30" t="s">
        <v>230</v>
      </c>
      <c r="C131" s="24" t="s">
        <v>231</v>
      </c>
      <c r="D131" s="15">
        <f>9772.7+5.7+363.8+260028.2+1042.4+67.9+11.3+0.4+5668.6+59.6+50+9168.6</f>
        <v>286239.2</v>
      </c>
      <c r="E131" s="15">
        <v>309709.9</v>
      </c>
      <c r="F131" s="15">
        <v>309634.1</v>
      </c>
      <c r="G131" s="16">
        <f t="shared" si="3"/>
        <v>99.97552548368648</v>
      </c>
      <c r="H131" s="15">
        <f t="shared" si="4"/>
        <v>-75.80000000004657</v>
      </c>
    </row>
    <row r="132" spans="1:8" ht="53.25" customHeight="1" hidden="1">
      <c r="A132" s="6" t="s">
        <v>6</v>
      </c>
      <c r="B132" s="4" t="s">
        <v>232</v>
      </c>
      <c r="C132" s="8" t="s">
        <v>233</v>
      </c>
      <c r="D132" s="9">
        <f>D133</f>
        <v>0</v>
      </c>
      <c r="E132" s="9">
        <f>E133</f>
        <v>0</v>
      </c>
      <c r="F132" s="9"/>
      <c r="G132" s="10" t="e">
        <f t="shared" si="3"/>
        <v>#DIV/0!</v>
      </c>
      <c r="H132" s="9">
        <f t="shared" si="4"/>
        <v>0</v>
      </c>
    </row>
    <row r="133" spans="1:8" ht="53.25" customHeight="1" hidden="1">
      <c r="A133" s="13" t="s">
        <v>6</v>
      </c>
      <c r="B133" s="30" t="s">
        <v>234</v>
      </c>
      <c r="C133" s="24" t="s">
        <v>235</v>
      </c>
      <c r="D133" s="15"/>
      <c r="E133" s="15"/>
      <c r="F133" s="15"/>
      <c r="G133" s="10" t="e">
        <f t="shared" si="3"/>
        <v>#DIV/0!</v>
      </c>
      <c r="H133" s="9">
        <f t="shared" si="4"/>
        <v>0</v>
      </c>
    </row>
    <row r="134" spans="1:8" ht="57">
      <c r="A134" s="13"/>
      <c r="B134" s="4" t="s">
        <v>236</v>
      </c>
      <c r="C134" s="21" t="s">
        <v>237</v>
      </c>
      <c r="D134" s="9">
        <f>D135</f>
        <v>9246.3</v>
      </c>
      <c r="E134" s="9">
        <f>E135</f>
        <v>9246.3</v>
      </c>
      <c r="F134" s="9">
        <f>F135</f>
        <v>9246.3</v>
      </c>
      <c r="G134" s="10">
        <f t="shared" si="3"/>
        <v>100</v>
      </c>
      <c r="H134" s="9">
        <f t="shared" si="4"/>
        <v>0</v>
      </c>
    </row>
    <row r="135" spans="1:8" ht="60">
      <c r="A135" s="13"/>
      <c r="B135" s="30" t="s">
        <v>238</v>
      </c>
      <c r="C135" s="24" t="s">
        <v>239</v>
      </c>
      <c r="D135" s="15">
        <v>9246.3</v>
      </c>
      <c r="E135" s="15">
        <v>9246.3</v>
      </c>
      <c r="F135" s="15">
        <v>9246.3</v>
      </c>
      <c r="G135" s="16">
        <f t="shared" si="3"/>
        <v>100</v>
      </c>
      <c r="H135" s="15">
        <f t="shared" si="4"/>
        <v>0</v>
      </c>
    </row>
    <row r="136" spans="1:8" ht="57">
      <c r="A136" s="13"/>
      <c r="B136" s="5" t="s">
        <v>240</v>
      </c>
      <c r="C136" s="39" t="s">
        <v>241</v>
      </c>
      <c r="D136" s="9">
        <f>D139</f>
        <v>729.1</v>
      </c>
      <c r="E136" s="9">
        <f>E139</f>
        <v>0</v>
      </c>
      <c r="F136" s="9">
        <f>F139</f>
        <v>0</v>
      </c>
      <c r="G136" s="10">
        <v>0</v>
      </c>
      <c r="H136" s="9">
        <f>F136-E136</f>
        <v>0</v>
      </c>
    </row>
    <row r="137" spans="1:8" ht="28.5">
      <c r="A137" s="13"/>
      <c r="B137" s="5" t="s">
        <v>305</v>
      </c>
      <c r="C137" s="39" t="s">
        <v>302</v>
      </c>
      <c r="D137" s="9" t="s">
        <v>24</v>
      </c>
      <c r="E137" s="9">
        <f>E138</f>
        <v>110.4</v>
      </c>
      <c r="F137" s="9">
        <f>F138</f>
        <v>110.4</v>
      </c>
      <c r="G137" s="10">
        <v>0</v>
      </c>
      <c r="H137" s="9">
        <f>F137-E137</f>
        <v>0</v>
      </c>
    </row>
    <row r="138" spans="1:8" s="35" customFormat="1" ht="45">
      <c r="A138" s="13"/>
      <c r="B138" s="40" t="s">
        <v>304</v>
      </c>
      <c r="C138" s="41" t="s">
        <v>303</v>
      </c>
      <c r="D138" s="15" t="s">
        <v>24</v>
      </c>
      <c r="E138" s="15">
        <v>110.4</v>
      </c>
      <c r="F138" s="15">
        <v>110.4</v>
      </c>
      <c r="G138" s="16">
        <v>0</v>
      </c>
      <c r="H138" s="15">
        <f t="shared" si="4"/>
        <v>0</v>
      </c>
    </row>
    <row r="139" spans="1:8" ht="60">
      <c r="A139" s="13"/>
      <c r="B139" s="40" t="s">
        <v>242</v>
      </c>
      <c r="C139" s="41" t="s">
        <v>243</v>
      </c>
      <c r="D139" s="15">
        <v>729.1</v>
      </c>
      <c r="E139" s="15">
        <v>0</v>
      </c>
      <c r="F139" s="15">
        <v>0</v>
      </c>
      <c r="G139" s="16">
        <v>0</v>
      </c>
      <c r="H139" s="15">
        <f t="shared" si="4"/>
        <v>0</v>
      </c>
    </row>
    <row r="140" spans="1:8" ht="71.25">
      <c r="A140" s="13"/>
      <c r="B140" s="5" t="s">
        <v>244</v>
      </c>
      <c r="C140" s="42" t="s">
        <v>245</v>
      </c>
      <c r="D140" s="9">
        <f>D141</f>
        <v>729.1</v>
      </c>
      <c r="E140" s="9">
        <f>E141</f>
        <v>739.1</v>
      </c>
      <c r="F140" s="9">
        <f>F141</f>
        <v>739.1</v>
      </c>
      <c r="G140" s="10">
        <f t="shared" si="3"/>
        <v>100</v>
      </c>
      <c r="H140" s="9">
        <f t="shared" si="4"/>
        <v>0</v>
      </c>
    </row>
    <row r="141" spans="1:8" ht="60">
      <c r="A141" s="13"/>
      <c r="B141" s="40" t="s">
        <v>246</v>
      </c>
      <c r="C141" s="43" t="s">
        <v>245</v>
      </c>
      <c r="D141" s="15">
        <v>729.1</v>
      </c>
      <c r="E141" s="15">
        <v>739.1</v>
      </c>
      <c r="F141" s="15">
        <v>739.1</v>
      </c>
      <c r="G141" s="16">
        <f t="shared" si="3"/>
        <v>100</v>
      </c>
      <c r="H141" s="15">
        <f t="shared" si="4"/>
        <v>0</v>
      </c>
    </row>
    <row r="142" spans="1:8" ht="28.5">
      <c r="A142" s="13"/>
      <c r="B142" s="5" t="s">
        <v>247</v>
      </c>
      <c r="C142" s="39" t="s">
        <v>225</v>
      </c>
      <c r="D142" s="9">
        <f>D143</f>
        <v>1990.1</v>
      </c>
      <c r="E142" s="9">
        <f>E143</f>
        <v>1990.1</v>
      </c>
      <c r="F142" s="9">
        <f>F143</f>
        <v>1990.1</v>
      </c>
      <c r="G142" s="10">
        <f t="shared" si="3"/>
        <v>100</v>
      </c>
      <c r="H142" s="9">
        <f t="shared" si="4"/>
        <v>0</v>
      </c>
    </row>
    <row r="143" spans="1:8" ht="30">
      <c r="A143" s="13"/>
      <c r="B143" s="40" t="s">
        <v>248</v>
      </c>
      <c r="C143" s="41" t="s">
        <v>227</v>
      </c>
      <c r="D143" s="15">
        <v>1990.1</v>
      </c>
      <c r="E143" s="15">
        <v>1990.1</v>
      </c>
      <c r="F143" s="15">
        <v>1990.1</v>
      </c>
      <c r="G143" s="16">
        <f t="shared" si="3"/>
        <v>100</v>
      </c>
      <c r="H143" s="15">
        <f t="shared" si="4"/>
        <v>0</v>
      </c>
    </row>
    <row r="144" spans="1:8" ht="14.25">
      <c r="A144" s="13"/>
      <c r="B144" s="4" t="s">
        <v>249</v>
      </c>
      <c r="C144" s="21" t="s">
        <v>250</v>
      </c>
      <c r="D144" s="9">
        <f>D145</f>
        <v>97.6</v>
      </c>
      <c r="E144" s="9">
        <f>E145</f>
        <v>97.6</v>
      </c>
      <c r="F144" s="9">
        <f>F145</f>
        <v>97.6</v>
      </c>
      <c r="G144" s="10">
        <f aca="true" t="shared" si="9" ref="G144:G165">F144/E144*100</f>
        <v>100</v>
      </c>
      <c r="H144" s="9">
        <f aca="true" t="shared" si="10" ref="H144:H165">F144-E144</f>
        <v>0</v>
      </c>
    </row>
    <row r="145" spans="1:8" ht="15">
      <c r="A145" s="13"/>
      <c r="B145" s="30" t="s">
        <v>251</v>
      </c>
      <c r="C145" s="24" t="s">
        <v>252</v>
      </c>
      <c r="D145" s="15">
        <f>97.6</f>
        <v>97.6</v>
      </c>
      <c r="E145" s="15">
        <f>97.6</f>
        <v>97.6</v>
      </c>
      <c r="F145" s="15">
        <v>97.6</v>
      </c>
      <c r="G145" s="16">
        <f t="shared" si="9"/>
        <v>100</v>
      </c>
      <c r="H145" s="15">
        <f t="shared" si="10"/>
        <v>0</v>
      </c>
    </row>
    <row r="146" spans="1:8" ht="14.25">
      <c r="A146" s="13"/>
      <c r="B146" s="5" t="s">
        <v>253</v>
      </c>
      <c r="C146" s="48" t="s">
        <v>254</v>
      </c>
      <c r="D146" s="9" t="s">
        <v>24</v>
      </c>
      <c r="E146" s="9">
        <f>E149+E147</f>
        <v>23244.8</v>
      </c>
      <c r="F146" s="9">
        <f>F149+F147</f>
        <v>22990.1</v>
      </c>
      <c r="G146" s="10">
        <f t="shared" si="9"/>
        <v>98.90427106277532</v>
      </c>
      <c r="H146" s="9">
        <f t="shared" si="10"/>
        <v>-254.70000000000073</v>
      </c>
    </row>
    <row r="147" spans="1:8" ht="42.75">
      <c r="A147" s="13"/>
      <c r="B147" s="5" t="s">
        <v>309</v>
      </c>
      <c r="C147" s="48" t="s">
        <v>306</v>
      </c>
      <c r="D147" s="9" t="s">
        <v>24</v>
      </c>
      <c r="E147" s="9">
        <f>E148</f>
        <v>484</v>
      </c>
      <c r="F147" s="9">
        <f>F148</f>
        <v>484</v>
      </c>
      <c r="G147" s="10">
        <f t="shared" si="9"/>
        <v>100</v>
      </c>
      <c r="H147" s="9">
        <f t="shared" si="10"/>
        <v>0</v>
      </c>
    </row>
    <row r="148" spans="1:8" s="35" customFormat="1" ht="45">
      <c r="A148" s="13"/>
      <c r="B148" s="40" t="s">
        <v>308</v>
      </c>
      <c r="C148" s="57" t="s">
        <v>307</v>
      </c>
      <c r="D148" s="15" t="s">
        <v>24</v>
      </c>
      <c r="E148" s="15">
        <v>484</v>
      </c>
      <c r="F148" s="15">
        <v>484</v>
      </c>
      <c r="G148" s="16">
        <f t="shared" si="9"/>
        <v>100</v>
      </c>
      <c r="H148" s="15">
        <f t="shared" si="10"/>
        <v>0</v>
      </c>
    </row>
    <row r="149" spans="1:8" ht="14.25">
      <c r="A149" s="13"/>
      <c r="B149" s="49" t="s">
        <v>255</v>
      </c>
      <c r="C149" s="39" t="s">
        <v>256</v>
      </c>
      <c r="D149" s="9" t="s">
        <v>24</v>
      </c>
      <c r="E149" s="9">
        <f>E150</f>
        <v>22760.8</v>
      </c>
      <c r="F149" s="9">
        <f>F150</f>
        <v>22506.1</v>
      </c>
      <c r="G149" s="10">
        <f t="shared" si="9"/>
        <v>98.8809707918878</v>
      </c>
      <c r="H149" s="9">
        <f t="shared" si="10"/>
        <v>-254.70000000000073</v>
      </c>
    </row>
    <row r="150" spans="1:8" ht="30">
      <c r="A150" s="13"/>
      <c r="B150" s="40" t="s">
        <v>257</v>
      </c>
      <c r="C150" s="41" t="s">
        <v>258</v>
      </c>
      <c r="D150" s="15" t="s">
        <v>24</v>
      </c>
      <c r="E150" s="17">
        <v>22760.8</v>
      </c>
      <c r="F150" s="15">
        <v>22506.1</v>
      </c>
      <c r="G150" s="16">
        <f t="shared" si="9"/>
        <v>98.8809707918878</v>
      </c>
      <c r="H150" s="15">
        <f t="shared" si="10"/>
        <v>-254.70000000000073</v>
      </c>
    </row>
    <row r="151" spans="1:8" ht="28.5">
      <c r="A151" s="13"/>
      <c r="B151" s="4" t="s">
        <v>259</v>
      </c>
      <c r="C151" s="44" t="s">
        <v>260</v>
      </c>
      <c r="D151" s="15" t="s">
        <v>24</v>
      </c>
      <c r="E151" s="9">
        <f>E152</f>
        <v>400</v>
      </c>
      <c r="F151" s="9">
        <f>F152</f>
        <v>400</v>
      </c>
      <c r="G151" s="10">
        <f t="shared" si="9"/>
        <v>100</v>
      </c>
      <c r="H151" s="9">
        <f t="shared" si="10"/>
        <v>0</v>
      </c>
    </row>
    <row r="152" spans="1:8" s="22" customFormat="1" ht="28.5">
      <c r="A152" s="6"/>
      <c r="B152" s="5" t="s">
        <v>261</v>
      </c>
      <c r="C152" s="42" t="s">
        <v>262</v>
      </c>
      <c r="D152" s="9" t="s">
        <v>24</v>
      </c>
      <c r="E152" s="9">
        <f>E153</f>
        <v>400</v>
      </c>
      <c r="F152" s="9">
        <f>F153</f>
        <v>400</v>
      </c>
      <c r="G152" s="10">
        <f t="shared" si="9"/>
        <v>100</v>
      </c>
      <c r="H152" s="9">
        <f t="shared" si="10"/>
        <v>0</v>
      </c>
    </row>
    <row r="153" spans="1:8" ht="45">
      <c r="A153" s="13"/>
      <c r="B153" s="40" t="s">
        <v>263</v>
      </c>
      <c r="C153" s="43" t="s">
        <v>264</v>
      </c>
      <c r="D153" s="15" t="s">
        <v>24</v>
      </c>
      <c r="E153" s="15">
        <v>400</v>
      </c>
      <c r="F153" s="15">
        <v>400</v>
      </c>
      <c r="G153" s="16">
        <f t="shared" si="9"/>
        <v>100</v>
      </c>
      <c r="H153" s="15">
        <f t="shared" si="10"/>
        <v>0</v>
      </c>
    </row>
    <row r="154" spans="1:8" s="22" customFormat="1" ht="14.25">
      <c r="A154" s="6"/>
      <c r="B154" s="4" t="s">
        <v>265</v>
      </c>
      <c r="C154" s="44" t="s">
        <v>266</v>
      </c>
      <c r="D154" s="9" t="s">
        <v>24</v>
      </c>
      <c r="E154" s="9">
        <f>E155</f>
        <v>400</v>
      </c>
      <c r="F154" s="9">
        <f>F155</f>
        <v>400</v>
      </c>
      <c r="G154" s="10">
        <f t="shared" si="9"/>
        <v>100</v>
      </c>
      <c r="H154" s="9">
        <f t="shared" si="10"/>
        <v>0</v>
      </c>
    </row>
    <row r="155" spans="1:8" s="22" customFormat="1" ht="28.5">
      <c r="A155" s="6"/>
      <c r="B155" s="4" t="s">
        <v>267</v>
      </c>
      <c r="C155" s="44" t="s">
        <v>268</v>
      </c>
      <c r="D155" s="9" t="s">
        <v>24</v>
      </c>
      <c r="E155" s="9">
        <f>E156</f>
        <v>400</v>
      </c>
      <c r="F155" s="9">
        <f>F156</f>
        <v>400</v>
      </c>
      <c r="G155" s="10">
        <f t="shared" si="9"/>
        <v>100</v>
      </c>
      <c r="H155" s="9">
        <f t="shared" si="10"/>
        <v>0</v>
      </c>
    </row>
    <row r="156" spans="1:8" ht="15">
      <c r="A156" s="13"/>
      <c r="B156" s="30" t="s">
        <v>269</v>
      </c>
      <c r="C156" s="36" t="s">
        <v>268</v>
      </c>
      <c r="D156" s="15" t="s">
        <v>24</v>
      </c>
      <c r="E156" s="15">
        <v>400</v>
      </c>
      <c r="F156" s="15">
        <v>400</v>
      </c>
      <c r="G156" s="16">
        <f t="shared" si="9"/>
        <v>100</v>
      </c>
      <c r="H156" s="15">
        <f t="shared" si="10"/>
        <v>0</v>
      </c>
    </row>
    <row r="157" spans="1:8" s="22" customFormat="1" ht="66" customHeight="1">
      <c r="A157" s="6"/>
      <c r="B157" s="4" t="s">
        <v>270</v>
      </c>
      <c r="C157" s="44" t="s">
        <v>271</v>
      </c>
      <c r="D157" s="9" t="s">
        <v>24</v>
      </c>
      <c r="E157" s="9">
        <f>E158</f>
        <v>1247.1</v>
      </c>
      <c r="F157" s="9">
        <f>F158</f>
        <v>1247.1</v>
      </c>
      <c r="G157" s="10">
        <f t="shared" si="9"/>
        <v>100</v>
      </c>
      <c r="H157" s="9">
        <f t="shared" si="10"/>
        <v>0</v>
      </c>
    </row>
    <row r="158" spans="1:8" s="22" customFormat="1" ht="71.25">
      <c r="A158" s="6"/>
      <c r="B158" s="4" t="s">
        <v>272</v>
      </c>
      <c r="C158" s="44" t="s">
        <v>273</v>
      </c>
      <c r="D158" s="9" t="s">
        <v>24</v>
      </c>
      <c r="E158" s="9">
        <f>E159</f>
        <v>1247.1</v>
      </c>
      <c r="F158" s="9">
        <f>F159</f>
        <v>1247.1</v>
      </c>
      <c r="G158" s="10">
        <f t="shared" si="9"/>
        <v>100</v>
      </c>
      <c r="H158" s="9">
        <f t="shared" si="10"/>
        <v>0</v>
      </c>
    </row>
    <row r="159" spans="1:8" s="22" customFormat="1" ht="28.5">
      <c r="A159" s="6"/>
      <c r="B159" s="4" t="s">
        <v>274</v>
      </c>
      <c r="C159" s="44" t="s">
        <v>275</v>
      </c>
      <c r="D159" s="9" t="s">
        <v>24</v>
      </c>
      <c r="E159" s="9">
        <f>E160+E161</f>
        <v>1247.1</v>
      </c>
      <c r="F159" s="9">
        <f>F160+F161</f>
        <v>1247.1</v>
      </c>
      <c r="G159" s="10">
        <f t="shared" si="9"/>
        <v>100</v>
      </c>
      <c r="H159" s="9">
        <f t="shared" si="10"/>
        <v>0</v>
      </c>
    </row>
    <row r="160" spans="1:8" ht="30">
      <c r="A160" s="13"/>
      <c r="B160" s="30" t="s">
        <v>276</v>
      </c>
      <c r="C160" s="36" t="s">
        <v>277</v>
      </c>
      <c r="D160" s="15" t="s">
        <v>24</v>
      </c>
      <c r="E160" s="15">
        <v>1037.5</v>
      </c>
      <c r="F160" s="15">
        <v>1037.5</v>
      </c>
      <c r="G160" s="16">
        <f t="shared" si="9"/>
        <v>100</v>
      </c>
      <c r="H160" s="15">
        <f t="shared" si="10"/>
        <v>0</v>
      </c>
    </row>
    <row r="161" spans="1:8" ht="30">
      <c r="A161" s="13"/>
      <c r="B161" s="30" t="s">
        <v>278</v>
      </c>
      <c r="C161" s="36" t="s">
        <v>279</v>
      </c>
      <c r="D161" s="15" t="s">
        <v>24</v>
      </c>
      <c r="E161" s="15">
        <v>209.6</v>
      </c>
      <c r="F161" s="15">
        <v>209.6</v>
      </c>
      <c r="G161" s="16">
        <f t="shared" si="9"/>
        <v>100</v>
      </c>
      <c r="H161" s="15">
        <f t="shared" si="10"/>
        <v>0</v>
      </c>
    </row>
    <row r="162" spans="1:8" s="22" customFormat="1" ht="42.75">
      <c r="A162" s="6"/>
      <c r="B162" s="4" t="s">
        <v>280</v>
      </c>
      <c r="C162" s="44" t="s">
        <v>281</v>
      </c>
      <c r="D162" s="9" t="s">
        <v>24</v>
      </c>
      <c r="E162" s="9">
        <f>E163</f>
        <v>-3378.4</v>
      </c>
      <c r="F162" s="9">
        <f>F163</f>
        <v>-3378.4</v>
      </c>
      <c r="G162" s="10">
        <f t="shared" si="9"/>
        <v>100</v>
      </c>
      <c r="H162" s="9">
        <f t="shared" si="10"/>
        <v>0</v>
      </c>
    </row>
    <row r="163" spans="1:8" s="22" customFormat="1" ht="42.75">
      <c r="A163" s="6"/>
      <c r="B163" s="4" t="s">
        <v>282</v>
      </c>
      <c r="C163" s="44" t="s">
        <v>283</v>
      </c>
      <c r="D163" s="9" t="s">
        <v>24</v>
      </c>
      <c r="E163" s="9">
        <f>E164</f>
        <v>-3378.4</v>
      </c>
      <c r="F163" s="9">
        <f>F164</f>
        <v>-3378.4</v>
      </c>
      <c r="G163" s="10">
        <f t="shared" si="9"/>
        <v>100</v>
      </c>
      <c r="H163" s="9">
        <f t="shared" si="10"/>
        <v>0</v>
      </c>
    </row>
    <row r="164" spans="1:8" ht="45">
      <c r="A164" s="13"/>
      <c r="B164" s="30" t="s">
        <v>284</v>
      </c>
      <c r="C164" s="36" t="s">
        <v>285</v>
      </c>
      <c r="D164" s="15" t="s">
        <v>24</v>
      </c>
      <c r="E164" s="15">
        <v>-3378.4</v>
      </c>
      <c r="F164" s="15">
        <v>-3378.4</v>
      </c>
      <c r="G164" s="16">
        <f t="shared" si="9"/>
        <v>100</v>
      </c>
      <c r="H164" s="15">
        <f t="shared" si="10"/>
        <v>0</v>
      </c>
    </row>
    <row r="165" spans="1:8" ht="20.25" customHeight="1">
      <c r="A165" s="50"/>
      <c r="B165" s="51"/>
      <c r="C165" s="52" t="s">
        <v>286</v>
      </c>
      <c r="D165" s="9">
        <f>D8+D107</f>
        <v>601689.5999999999</v>
      </c>
      <c r="E165" s="9">
        <f>E8+E107</f>
        <v>717961.9999999999</v>
      </c>
      <c r="F165" s="9">
        <f>F8+F107</f>
        <v>715789.9999999998</v>
      </c>
      <c r="G165" s="10">
        <f t="shared" si="9"/>
        <v>99.69747702524646</v>
      </c>
      <c r="H165" s="9">
        <f t="shared" si="10"/>
        <v>-2172.0000000001164</v>
      </c>
    </row>
    <row r="166" spans="2:8" ht="20.25" customHeight="1">
      <c r="B166" s="53"/>
      <c r="C166" s="54"/>
      <c r="D166" s="55"/>
      <c r="E166" s="55"/>
      <c r="F166" s="55"/>
      <c r="G166" s="55"/>
      <c r="H166" s="55"/>
    </row>
    <row r="167" spans="2:8" ht="20.25" customHeight="1">
      <c r="B167" s="53"/>
      <c r="C167" s="54"/>
      <c r="D167" s="55"/>
      <c r="E167" s="55"/>
      <c r="F167" s="55"/>
      <c r="G167" s="55"/>
      <c r="H167" s="55"/>
    </row>
    <row r="168" spans="2:8" ht="20.25" customHeight="1">
      <c r="B168" s="53"/>
      <c r="C168" s="54"/>
      <c r="D168" s="55"/>
      <c r="E168" s="55"/>
      <c r="F168" s="55"/>
      <c r="G168" s="55"/>
      <c r="H168" s="55"/>
    </row>
    <row r="169" spans="2:8" ht="20.25" customHeight="1">
      <c r="B169" s="53"/>
      <c r="C169" s="54"/>
      <c r="D169" s="55"/>
      <c r="E169" s="55"/>
      <c r="F169" s="55"/>
      <c r="G169" s="55"/>
      <c r="H169" s="55"/>
    </row>
    <row r="170" spans="2:8" ht="12.75">
      <c r="B170" s="56"/>
      <c r="C170" s="56"/>
      <c r="D170" s="56"/>
      <c r="E170" s="56"/>
      <c r="F170" s="56"/>
      <c r="G170" s="56"/>
      <c r="H170" s="56"/>
    </row>
  </sheetData>
  <sheetProtection/>
  <mergeCells count="6">
    <mergeCell ref="A7:B7"/>
    <mergeCell ref="E1:H1"/>
    <mergeCell ref="E2:H2"/>
    <mergeCell ref="E3:H3"/>
    <mergeCell ref="E4:H4"/>
    <mergeCell ref="B5:H5"/>
  </mergeCells>
  <hyperlinks>
    <hyperlink ref="C104" r:id="rId1" display="consultantplus://offline/ref=2D3C9EAB448C5036C609F759710BB6CD9801F32E71F180125B766E7E05DB0BBC624C68A73CDCb2s2L"/>
  </hyperlinks>
  <printOptions/>
  <pageMargins left="0.984251968503937" right="0" top="0.5905511811023623" bottom="0.3937007874015748" header="0.5118110236220472" footer="0.5118110236220472"/>
  <pageSetup horizontalDpi="600" verticalDpi="600" orientation="portrait" paperSize="9" scale="5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Толокнова</dc:creator>
  <cp:keywords/>
  <dc:description/>
  <cp:lastModifiedBy>Администратор</cp:lastModifiedBy>
  <cp:lastPrinted>2020-03-31T08:38:26Z</cp:lastPrinted>
  <dcterms:created xsi:type="dcterms:W3CDTF">2020-03-02T08:52:10Z</dcterms:created>
  <dcterms:modified xsi:type="dcterms:W3CDTF">2021-05-28T11:24:34Z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