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Приложение 3" sheetId="1" r:id="rId1"/>
    <sheet name="приложение 4" sheetId="2" r:id="rId2"/>
  </sheets>
  <externalReferences>
    <externalReference r:id="rId5"/>
  </externalReferences>
  <definedNames>
    <definedName name="_xlnm._FilterDatabase" localSheetId="1" hidden="1">'приложение 4'!$A$7:$J$1147</definedName>
    <definedName name="_xlnm.Print_Titles" localSheetId="0">'Приложение 3'!$8:$8</definedName>
    <definedName name="_xlnm.Print_Titles" localSheetId="1">'приложение 4'!$8:$8</definedName>
    <definedName name="_xlnm.Print_Area" localSheetId="0">'Приложение 3'!$A$1:$H$493</definedName>
  </definedNames>
  <calcPr fullCalcOnLoad="1"/>
</workbook>
</file>

<file path=xl/sharedStrings.xml><?xml version="1.0" encoding="utf-8"?>
<sst xmlns="http://schemas.openxmlformats.org/spreadsheetml/2006/main" count="5570" uniqueCount="672">
  <si>
    <t>ИТОГО:</t>
  </si>
  <si>
    <t>601</t>
  </si>
  <si>
    <t>Финансовое управление администрации Александровского муниципального округа Пермского края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</si>
  <si>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</si>
  <si>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</si>
  <si>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</si>
  <si>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</si>
  <si>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91 0 00 00020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</si>
  <si>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</si>
  <si>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</si>
  <si>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</si>
  <si>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</si>
  <si>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</si>
  <si>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</si>
  <si>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</si>
  <si>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91 0 00 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</si>
  <si>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</si>
  <si>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01 13</t>
  </si>
  <si>
    <t>Другие общегосударственные вопросы</t>
  </si>
  <si>
    <t>92 0 00 00000</t>
  </si>
  <si>
    <t>Обеспечение деятельности казенных и бюджетных учреждений</t>
  </si>
  <si>
    <t>92 0 00 00180</t>
  </si>
  <si>
    <t>Обеспечение деятельности МКУ "Центр бухгалтерского учета Александровского муниципального округа"</t>
  </si>
  <si>
    <t>606</t>
  </si>
  <si>
    <t>Контрольно-счетная палата Александровского муниципального округа Пермского края</t>
  </si>
  <si>
    <t>91 0 00 00030</t>
  </si>
  <si>
    <t>Председатель контрольно-счетной палаты Александровского муниципального округа</t>
  </si>
  <si>
    <t>91 0 00 00040</t>
  </si>
  <si>
    <t>Содержание аппарата контрольно-счетной палаты Александровского муниципального округа</t>
  </si>
  <si>
    <t>611</t>
  </si>
  <si>
    <t>Администрация Александровского муниципального округа Пермского края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</si>
  <si>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</si>
  <si>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</si>
  <si>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91 0 00 00010</t>
  </si>
  <si>
    <t>Глава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</si>
  <si>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</si>
  <si>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</si>
  <si>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06 0 00 00000</t>
  </si>
  <si>
    <t>Муниципальная программа "Социальная поддержка жителей Александровского муниципального округа"</t>
  </si>
  <si>
    <t>06 2 00 00000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</si>
  <si>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</si>
  <si>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06 2 01 00000</t>
  </si>
  <si>
    <t>Основное мероприятие "Поддержка детей, нуждающихся в особой заботе государства"</t>
  </si>
  <si>
    <t>06 2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</si>
  <si>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</si>
  <si>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09 0 00 00000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</si>
  <si>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</si>
  <si>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09 0 01 00000</t>
  </si>
  <si>
    <t>Основное мероприятие "Совершенствование системы муниципальной службы Администрации"</t>
  </si>
  <si>
    <t>09 0 01 10000</t>
  </si>
  <si>
    <t>Профессиональное развитие муниципальных служащих</t>
  </si>
  <si>
    <t>91 0 00 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</si>
  <si>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</si>
  <si>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</si>
  <si>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</si>
  <si>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 0 00 2П040</t>
  </si>
  <si>
    <t>Составление протоколов об административных правонарушениях</t>
  </si>
  <si>
    <t>91 0 00 2П060</t>
  </si>
  <si>
    <t>Осуществление полномочий по созданию и организации деятельности административных комиссий</t>
  </si>
  <si>
    <t>91 0 00 2С050</t>
  </si>
  <si>
    <t>Образование комиссий по делам несовершеннолетних и защите их прав и организация их деятельности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</si>
  <si>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</si>
  <si>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</si>
  <si>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2У110</t>
  </si>
  <si>
    <t>Администрирование отдельных государственных полномочий по поддержке сельскохозяйственного производства</t>
  </si>
  <si>
    <t>01 05</t>
  </si>
  <si>
    <t>Судебная система</t>
  </si>
  <si>
    <t>91 0 00 51200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</si>
  <si>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</si>
  <si>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01 11</t>
  </si>
  <si>
    <t>Резервные фонды</t>
  </si>
  <si>
    <t>93 0 00 00000</t>
  </si>
  <si>
    <t>93 0 00 00210</t>
  </si>
  <si>
    <t>Резервный фонд администрации Александровского муниципального округа</t>
  </si>
  <si>
    <t>06 1 00 00000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</si>
  <si>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</si>
  <si>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06 1 01 00000</t>
  </si>
  <si>
    <t>Основное мероприятие "Поддержка социально ориентированных некоммерческих организаций"</t>
  </si>
  <si>
    <t>06 1 01 10010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</si>
  <si>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</si>
  <si>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</si>
  <si>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</si>
  <si>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 2 01 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</si>
  <si>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</si>
  <si>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10 0 00 00000</t>
  </si>
  <si>
    <t>Муниципальная программа "Управление муниципальным имуществом Александровского муниципального округа"</t>
  </si>
  <si>
    <t>10 1 00 00000</t>
  </si>
  <si>
    <t>Подпрограмма "Управление муниципальным имуществом Александровского муниципального округа"</t>
  </si>
  <si>
    <t>10 1 01 00000</t>
  </si>
  <si>
    <t>Основное мероприятие " Эффективное управление муниципальным имуществом"</t>
  </si>
  <si>
    <t>10 1 01 10000</t>
  </si>
  <si>
    <t>Проведение рыночной оценки</t>
  </si>
  <si>
    <t>10 1 01 20000</t>
  </si>
  <si>
    <t>Содержание муниципального имущества</t>
  </si>
  <si>
    <t>10 1 01 40000</t>
  </si>
  <si>
    <t>Изготовление технических планов, актов обследования</t>
  </si>
  <si>
    <t>10 1 01 80000</t>
  </si>
  <si>
    <t>Ремонт помещений</t>
  </si>
  <si>
    <t>10 1 01 90000</t>
  </si>
  <si>
    <t>Проведение обследований жилых помещений на предмет их непригодности для проживания</t>
  </si>
  <si>
    <t>12 0 00 00000</t>
  </si>
  <si>
    <t>Муниципальная программа "Управление земельными ресурсами Александровского муниципального округа"</t>
  </si>
  <si>
    <t>12 1 00 00000</t>
  </si>
  <si>
    <t>Подпрограмма "Управление земельными ресурсами Александровского муниципального округа"</t>
  </si>
  <si>
    <t>12 1 01 00000</t>
  </si>
  <si>
    <t>Основное мероприятие "Обеспечение деятельности казенных и бюджетных учреждений"</t>
  </si>
  <si>
    <t>12 1 01 00001</t>
  </si>
  <si>
    <t>Обеспечение деятельности МКУ "Земля"</t>
  </si>
  <si>
    <t>12 1 02 00000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</si>
  <si>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</si>
  <si>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12 1 02 00001</t>
  </si>
  <si>
    <t>12 1 02 00002</t>
  </si>
  <si>
    <t>Проведение кадастровых работ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</si>
  <si>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</si>
  <si>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</si>
  <si>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</si>
  <si>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</si>
  <si>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91 0 00 59300</t>
  </si>
  <si>
    <t>Государственная регистрация актов гражданского состояния</t>
  </si>
  <si>
    <t>94 0 00 00000</t>
  </si>
  <si>
    <t>Реализация государственных функций, связанных с общегосударственным управлением</t>
  </si>
  <si>
    <t>94 0 00 00180</t>
  </si>
  <si>
    <t>Средства на исполнение решений судов, вступивших в законную силу, и оплату государственной пошлины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</si>
  <si>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</si>
  <si>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</si>
  <si>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04 0 00 00000</t>
  </si>
  <si>
    <t>Муниципальная программа "Обеспечение безопасности граждан Александровского муниципального округа"</t>
  </si>
  <si>
    <t>04 1 00 00000</t>
  </si>
  <si>
    <t>04 1 02 00000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</si>
  <si>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</si>
  <si>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04 1 02 00080</t>
  </si>
  <si>
    <t>Приобретение наглядной агитации по предупреждению чрезвычайных ситуаций</t>
  </si>
  <si>
    <t>04 1 02 00090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</si>
  <si>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</si>
  <si>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03 10</t>
  </si>
  <si>
    <t>Обеспечение пожарной безопасности</t>
  </si>
  <si>
    <t>04 3 00 00000</t>
  </si>
  <si>
    <t>Подпрограмма "Обеспечение первичных мер пожарной безопасности Александровского муниципального округа"</t>
  </si>
  <si>
    <t>04 3 01 00000</t>
  </si>
  <si>
    <t>Основное мероприятие "Снижение количества пожаров и погибших на пожарах"</t>
  </si>
  <si>
    <t>04 3 01 00010</t>
  </si>
  <si>
    <t>Расходы на мероприятия по пожарной безопасности</t>
  </si>
  <si>
    <t>03 14</t>
  </si>
  <si>
    <t>Другие вопросы в области национальной безопасности и правоохранительной деятельности</t>
  </si>
  <si>
    <t>04 1 01 00000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</si>
  <si>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</si>
  <si>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04 1 01 00050</t>
  </si>
  <si>
    <t>Обеспечение охраны общественного порядка на территории Александровского муниципального округа</t>
  </si>
  <si>
    <t>04 2 00 00000</t>
  </si>
  <si>
    <t>Подпрограмма "Противодействие наркомании и не законному обороту наркотических средств, алкоголизму, профилактика потребления психоактивных веществ на территории Александровского муниципального округа"</t>
  </si>
  <si>
    <t>04 2 01 00000</t>
  </si>
  <si>
    <t>Основное мероприятие "Снижение количества лиц, состоящих на учете с диагнозом наркомания и алкоголизм"</t>
  </si>
  <si>
    <t>04 2 01 00100</t>
  </si>
  <si>
    <t>Организация досуговых мероприятий, мероприятий по информированию населения в целях профилактики спроса потребления психоактивных веществ</t>
  </si>
  <si>
    <t>04 4 00 00000</t>
  </si>
  <si>
    <t>Подпрограмма "Противодействие терроризму и развитие межнациональных отношений в Александровском муниципальном округе"</t>
  </si>
  <si>
    <t>04 4 01 00000</t>
  </si>
  <si>
    <t>Основное мероприятие "Развитие межнациональных отношений в Александровском муниципальном округе"</t>
  </si>
  <si>
    <t>04 4 01 00010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</si>
  <si>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</si>
  <si>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04 05</t>
  </si>
  <si>
    <t>Сельское хозяйство и рыболовство</t>
  </si>
  <si>
    <t>94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</si>
  <si>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</si>
  <si>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04 07</t>
  </si>
  <si>
    <t>Лесное хозяйство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</si>
  <si>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</si>
  <si>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</si>
  <si>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08 3 00 00000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</si>
  <si>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</si>
  <si>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08 3 01 00000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</si>
  <si>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</si>
  <si>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08 3 01 00010</t>
  </si>
  <si>
    <t>Проведение кадастровых работ в отношении земельных участков, занятых городскими лесами</t>
  </si>
  <si>
    <t>08 3 01 00020</t>
  </si>
  <si>
    <t>Проведение лесоустройства и разработки лесохозяйственного регламента окружного лесничества</t>
  </si>
  <si>
    <t>08 3 01 00030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</si>
  <si>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</si>
  <si>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04 08</t>
  </si>
  <si>
    <t>Транспорт</t>
  </si>
  <si>
    <t>07 0 00 00000</t>
  </si>
  <si>
    <t>Муниципальная программа "Организация транспортного обслуживания населения Александровского муниципального округа"</t>
  </si>
  <si>
    <t>07 0 01 00000</t>
  </si>
  <si>
    <t>Основное мероприятие "Обеспечение населения услугами пассажирских перевозок"</t>
  </si>
  <si>
    <t>07 0 01 19010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</si>
  <si>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</si>
  <si>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04 09</t>
  </si>
  <si>
    <t>Дорожное хозяйство (дорожные фонды)</t>
  </si>
  <si>
    <t>11 0 00 00000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</si>
  <si>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</si>
  <si>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11 1 00 00000</t>
  </si>
  <si>
    <t>Подпрограмма "Обеспечение безопасности дорожного движения на территории Александровского муниципального округа"</t>
  </si>
  <si>
    <t>11 1 01 00000</t>
  </si>
  <si>
    <t>Основное мероприятие "Муниципальный дорожный фонд Александровского муниципального округа"</t>
  </si>
  <si>
    <t>11 1 01 00190</t>
  </si>
  <si>
    <t>Содержание муниципальных автомобильных дорог общего пользования и искусственных сооружений на них</t>
  </si>
  <si>
    <t>11 1 01 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</si>
  <si>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</si>
  <si>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04 12</t>
  </si>
  <si>
    <t>Другие вопросы в области национальной экономики</t>
  </si>
  <si>
    <t>03 0 00 00000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</si>
  <si>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</si>
  <si>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03 1 00 00000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</si>
  <si>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</si>
  <si>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03 1 01 00000</t>
  </si>
  <si>
    <t>03 1 01 00010</t>
  </si>
  <si>
    <t>Поддержка субъектов МСП, осуществляющих деятельность в сфере социального предпринимательства, в целях их ускоренного развития</t>
  </si>
  <si>
    <t>03 1 01 00020</t>
  </si>
  <si>
    <t>Формирование положительного образа предпринимательства</t>
  </si>
  <si>
    <t>03 1 01 00030</t>
  </si>
  <si>
    <t>Повышение территориальной доступности товаров и услуг для населения, содействие продвижению местных товаров (работ, услуг)</t>
  </si>
  <si>
    <t>03 1 01 00040</t>
  </si>
  <si>
    <t>Повышение уровня правовой грамотности участников потребительского рынка в сфере защиты прав потребителей</t>
  </si>
  <si>
    <t>05 0 00 00000</t>
  </si>
  <si>
    <t>Муниципальная программа "Развитие культуры, спорта и туризма в Александровском муниципальном округе"</t>
  </si>
  <si>
    <t>05 4 00 00000</t>
  </si>
  <si>
    <t>Подпрограмма "Развитие туризма в Александровском муниципальном округе"</t>
  </si>
  <si>
    <t>05 4 02 00000</t>
  </si>
  <si>
    <t>Основное мероприятие" Развитие туризма"</t>
  </si>
  <si>
    <t>05 4 02 00010</t>
  </si>
  <si>
    <t>Проведение мероприятий в сфере туризма</t>
  </si>
  <si>
    <t>05 4 02 00060</t>
  </si>
  <si>
    <t>Реализация мер по развитию приоритетных направлений развития туризма на территориях муниципальных образований, в том числе социального туризма, детского туризма и самодеятельного туризма</t>
  </si>
  <si>
    <t>17 0 00 00000</t>
  </si>
  <si>
    <t>Муниципальная программа "Градостроительная деятельность в Александровском муниципальном округе"</t>
  </si>
  <si>
    <t>17 1 00 00000</t>
  </si>
  <si>
    <t>Подпрограмма "Градостроительная деятельность в Александровском муниципальном округе"</t>
  </si>
  <si>
    <t>17 1 01 00000</t>
  </si>
  <si>
    <t>17 1 01 00010</t>
  </si>
  <si>
    <t>Разработка местных нормативов градостроительного проектирования</t>
  </si>
  <si>
    <t>17 1 01 00020</t>
  </si>
  <si>
    <t>Разработка Программы комплексного развития транспортной инфраструктуры</t>
  </si>
  <si>
    <t>05 01</t>
  </si>
  <si>
    <t>Жилищное хозяйство</t>
  </si>
  <si>
    <t>14 0 00 00000</t>
  </si>
  <si>
    <t>Муниципальная программа "Ликвидация ветхого и аварийного жилого фонда в Александровском муниципальном округе "</t>
  </si>
  <si>
    <t>14 1 00 00000</t>
  </si>
  <si>
    <t>Подпрограмма "Ликвидация ветхого и аварийного жилого фонда в Александровском муниципальном округе"</t>
  </si>
  <si>
    <t>14 1 01 00000</t>
  </si>
  <si>
    <t>14 1 01 00010</t>
  </si>
  <si>
    <t>Приобретение благоустроенных жилых помещений для граждан, проживающих в аварийных домах</t>
  </si>
  <si>
    <t>400</t>
  </si>
  <si>
    <t>Капитальные вложения в объекты государственной (муниципальной) собственности</t>
  </si>
  <si>
    <t>14 1 02 00000</t>
  </si>
  <si>
    <t>Основное мероприятие "Обеспечение мероприятий по сносу аварийного жилищного фонда"</t>
  </si>
  <si>
    <t>14 1 02 00010</t>
  </si>
  <si>
    <t>Снос аварийного жилищного фонда</t>
  </si>
  <si>
    <t>14 1 F3 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</si>
  <si>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</si>
  <si>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 1 F3 67483</t>
  </si>
  <si>
    <t>Обеспечение устойчивого сокращения непригодного для проживания жилого фонда</t>
  </si>
  <si>
    <t>14 1 F3 67484</t>
  </si>
  <si>
    <t>Реализация мероприятий по обеспечению устойчивого сокращения непригодного для проживания жилого фонда</t>
  </si>
  <si>
    <t>05 02</t>
  </si>
  <si>
    <t>Коммунальное хозяйство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</si>
  <si>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</si>
  <si>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</si>
  <si>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13 0 01 00000</t>
  </si>
  <si>
    <t>Основное мероприятие "Обеспечение качественного функционирования коммунального комплекса округа"</t>
  </si>
  <si>
    <t>13 0 01 00010</t>
  </si>
  <si>
    <t>Разработка Программы комплексного развития систем коммунальной инфраструктуры АМО</t>
  </si>
  <si>
    <t>13 0 01 00020</t>
  </si>
  <si>
    <t>Разработка схем теплоснабжения, водоснабжения и водоотведения населенных пунктов АМО</t>
  </si>
  <si>
    <t>13 0 01 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</si>
  <si>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</si>
  <si>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13 0 02 00000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</si>
  <si>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</si>
  <si>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 0 02 SP180</t>
  </si>
  <si>
    <t>Реализация программ развития преобразованных муниципальных образований</t>
  </si>
  <si>
    <t>05 03</t>
  </si>
  <si>
    <t>Благоустройство</t>
  </si>
  <si>
    <t>02 0 00 00000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</si>
  <si>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</si>
  <si>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</si>
  <si>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</si>
  <si>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02 0 01 10000</t>
  </si>
  <si>
    <t>Реализация мероприятий по содержанию территории населенных пунктов (в т.ч. содержание кладбища)</t>
  </si>
  <si>
    <t>02 0 01 20000</t>
  </si>
  <si>
    <t>02 0 01 40000</t>
  </si>
  <si>
    <t>Устройство контейнерных площадок на территории общественных кладбищ</t>
  </si>
  <si>
    <t>02 0 01 60000</t>
  </si>
  <si>
    <t>Оплата потребления электроэнергии на нужды наружного освещения</t>
  </si>
  <si>
    <t>02 0 01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</si>
  <si>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</si>
  <si>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02 0 02 00000</t>
  </si>
  <si>
    <t>Основное мероприятие "Формирование современной среды (в рамках национального проекта "Жилье и городская среда")"</t>
  </si>
  <si>
    <t>02 0 02 10000</t>
  </si>
  <si>
    <t>Благоустройство территорий</t>
  </si>
  <si>
    <t>02 0 02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</si>
  <si>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</si>
  <si>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02 0 F2 00000</t>
  </si>
  <si>
    <t>Основное мероприятие ""Федеральный проект "Формирование комфортной городской среды"</t>
  </si>
  <si>
    <t>02 0 F2 55550</t>
  </si>
  <si>
    <t>Реализация программ формирования современной городской среды</t>
  </si>
  <si>
    <t>05 5 00 00000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</si>
  <si>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</si>
  <si>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05 5 01 00000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</si>
  <si>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</si>
  <si>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05 5 01 00010</t>
  </si>
  <si>
    <t>Реконструкция, ремонт и благоустройство памятников Великой отечественной войны</t>
  </si>
  <si>
    <t>08 1 00 00000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</si>
  <si>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</si>
  <si>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08 1 01 00000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</si>
  <si>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</si>
  <si>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08 1 01 00010</t>
  </si>
  <si>
    <t>Создание и содержание мест (площадок) накопления твердых коммунальных отходов на территории муниципального округа</t>
  </si>
  <si>
    <t>08 1 01 00020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</si>
  <si>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</si>
  <si>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18 0 00 00000</t>
  </si>
  <si>
    <t>Реализация проектов инициативного бюджетирования Александровского муниципального округа</t>
  </si>
  <si>
    <t>18 0 01 00000</t>
  </si>
  <si>
    <t>Основное мероприятие "Благоустройство территории Яйвинского краеведческого музея и памятника яйвинцам, погибшим в годы Великой Отечественной войны"</t>
  </si>
  <si>
    <t>18 0 01 SP080</t>
  </si>
  <si>
    <t>Софинансирование проектов инициативного бюджетирования</t>
  </si>
  <si>
    <t>18 0 03 00000</t>
  </si>
  <si>
    <t>Основное мероприятие "Восстановление Мемориального комплекса в парке Победы в поселке Всеволодо-Вильва". 2 этап (Благоустройство прилегающей территории)"</t>
  </si>
  <si>
    <t>18 0 03 SP080</t>
  </si>
  <si>
    <t>18 0 04 00000</t>
  </si>
  <si>
    <t>Основное мероприятие "Здоровое поколение"- второй этап (обустройство общедоступной уличной спортивно-игровой площадки) в районе ул. Мира, 6а поселка Карьер-Известняк Александровского муниципального округа Пермского края"</t>
  </si>
  <si>
    <t>18 0 04 SP080</t>
  </si>
  <si>
    <t>94 0 00 00020</t>
  </si>
  <si>
    <t>Приобретение указателей названий улиц и указателей с номерами домов</t>
  </si>
  <si>
    <t>06 05</t>
  </si>
  <si>
    <t>Другие вопросы в области охраны окружающей среды</t>
  </si>
  <si>
    <t>08 2 00 00000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</si>
  <si>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</si>
  <si>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08 2 01 00000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</si>
  <si>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</si>
  <si>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08 2 01 00020</t>
  </si>
  <si>
    <t>Организация муниципального контроля за исполнением требований, установленных муниципальными правовыми актами, требований, установленных федеральными законами, законами Пермского края в области охраны окружающей среды, в случаях, если соответствующие виды контроля относятся к вопросам местного значения муниципального округа</t>
  </si>
  <si>
    <t>08 2 01 10000</t>
  </si>
  <si>
    <t>Обеспечение мероприятий по охране окружающей среды на территории Александровского муниципального округа</t>
  </si>
  <si>
    <t>07 07</t>
  </si>
  <si>
    <t>Молодежная политика</t>
  </si>
  <si>
    <t>05 3 00 00000</t>
  </si>
  <si>
    <t>Подпрограмма "Развитие молодежной политики в Александровском муниципальном округе"</t>
  </si>
  <si>
    <t>05 3 01 00000</t>
  </si>
  <si>
    <t>Основное мероприятие "Развитие молодежной политики"</t>
  </si>
  <si>
    <t>05 3 01 00010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</si>
  <si>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</si>
  <si>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08 01</t>
  </si>
  <si>
    <t>Культура</t>
  </si>
  <si>
    <t>05 1 00 00000</t>
  </si>
  <si>
    <t>Подпрограмма "Развитие культуры в Александровском муниципальном округе"</t>
  </si>
  <si>
    <t>05 1 01 00000</t>
  </si>
  <si>
    <t>Основное мероприятие "Культурно-массовые мероприятия"</t>
  </si>
  <si>
    <t>05 1 01 10000</t>
  </si>
  <si>
    <t>Проведение культурно-массовых мероприятий муниципального уровня</t>
  </si>
  <si>
    <t>05 1 02 00000</t>
  </si>
  <si>
    <t>05 1 02 10000</t>
  </si>
  <si>
    <t>Предоставление услуг в сфере культуры</t>
  </si>
  <si>
    <t>05 1 03 00000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</si>
  <si>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</si>
  <si>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 1 03 SP180</t>
  </si>
  <si>
    <t>08 02</t>
  </si>
  <si>
    <t>Кинематография</t>
  </si>
  <si>
    <t>10 01</t>
  </si>
  <si>
    <t>Пенсионное обеспечение</t>
  </si>
  <si>
    <t>06 1 02 00000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</si>
  <si>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</si>
  <si>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06 1 02 40000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</si>
  <si>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</si>
  <si>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300</t>
  </si>
  <si>
    <t>Социальное обеспечение и иные выплаты населению</t>
  </si>
  <si>
    <t>10 03</t>
  </si>
  <si>
    <t>Социальное обеспечение населения</t>
  </si>
  <si>
    <t>06 1 02 SC240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</si>
  <si>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</si>
  <si>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06 3 00 00000</t>
  </si>
  <si>
    <t>Подпрограмма "Обеспечение жильем молодых семей в Александровском муниципальном округе"</t>
  </si>
  <si>
    <t>06 3 01 00000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</si>
  <si>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</si>
  <si>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 3 01 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</si>
  <si>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</si>
  <si>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06 4 00 00000</t>
  </si>
  <si>
    <t>Подпрограмма "Улучшение жилищных условий граждан Александровского муниципального округа, проживающих на сельских территориях"</t>
  </si>
  <si>
    <t>06 4 01 00000</t>
  </si>
  <si>
    <t>Основное мероприятие "Создание условий для обеспечения доступным и комфортным жильем сельского населения, развитие инфраструктуры на сельских территориях, содействие занятости сельского населения"</t>
  </si>
  <si>
    <t>06 4 01 L5761</t>
  </si>
  <si>
    <t>10 04</t>
  </si>
  <si>
    <t>Охрана семьи и детства</t>
  </si>
  <si>
    <t>06 2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</si>
  <si>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</si>
  <si>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11 01</t>
  </si>
  <si>
    <t>Физическая культура</t>
  </si>
  <si>
    <t>05 2 00 00000</t>
  </si>
  <si>
    <t>Подпрограмма "Развитие физической культуры, спорта в Александровском муниципальном округе"</t>
  </si>
  <si>
    <t>05 2 02 00000</t>
  </si>
  <si>
    <t>05 2 02 10000</t>
  </si>
  <si>
    <t>Предоставление услуг в сфере спорта</t>
  </si>
  <si>
    <t>05 2 03 00000</t>
  </si>
  <si>
    <t>Основное мероприятие "Развитие инфраструктуры и материально-технической базы"</t>
  </si>
  <si>
    <t>05 2 03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</si>
  <si>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</si>
  <si>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11 02</t>
  </si>
  <si>
    <t>Массовый спорт</t>
  </si>
  <si>
    <t>05 2 01 00000</t>
  </si>
  <si>
    <t>Основное мероприятие "Спортивные мероприятия"</t>
  </si>
  <si>
    <t>05 2 01 10000</t>
  </si>
  <si>
    <t>Проведение спортивных мероприятий муниципального уровня</t>
  </si>
  <si>
    <t>12 02</t>
  </si>
  <si>
    <t>Периодическая печать и издательства</t>
  </si>
  <si>
    <t>92 0 00 00170</t>
  </si>
  <si>
    <t>Обеспечение деятельности МБУ "Редакция газеты "Боевой путь""</t>
  </si>
  <si>
    <t>13 01</t>
  </si>
  <si>
    <t>Обслуживание государственного внутреннего и муниципального долга</t>
  </si>
  <si>
    <t>94 0 00 00010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</si>
  <si>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</si>
  <si>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</si>
  <si>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</si>
  <si>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</si>
  <si>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 Пермского края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</si>
  <si>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</si>
  <si>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</si>
  <si>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91 0 00 00060</t>
  </si>
  <si>
    <t>Члены законодательной (представительной) власти местного самоуправления</t>
  </si>
  <si>
    <t>91 0 00 00070</t>
  </si>
  <si>
    <t>675</t>
  </si>
  <si>
    <t>Управление образования Александровского муниципального округа Пермского края</t>
  </si>
  <si>
    <t>04 3 01 00020</t>
  </si>
  <si>
    <t>Проведение муниципальных соревнований по пожарной безопасности</t>
  </si>
  <si>
    <t>04 1 01 00060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</si>
  <si>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</si>
  <si>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07 01</t>
  </si>
  <si>
    <t>Дошкольное образование</t>
  </si>
  <si>
    <t>01 0 00 00000</t>
  </si>
  <si>
    <t>Муниципальная программа "Развитие системы образования Александровского муниципального округа"</t>
  </si>
  <si>
    <t>01 1 00 00000</t>
  </si>
  <si>
    <t>Подпрограмма "Развитие системы дошкольного образования Александровского муниципального округа"</t>
  </si>
  <si>
    <t>01 1 01 00000</t>
  </si>
  <si>
    <t>01 1 01 00110</t>
  </si>
  <si>
    <t>Предоставление услуги в сфере дошкольного образования</t>
  </si>
  <si>
    <t>01 1 01 00200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</si>
  <si>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</si>
  <si>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 1 01 2Н020</t>
  </si>
  <si>
    <t>Единая субвенция на выполнение отдельных государственных полномочий в сфере образования</t>
  </si>
  <si>
    <t>07 02</t>
  </si>
  <si>
    <t>Общее образование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</si>
  <si>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</si>
  <si>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</si>
  <si>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01 2 01 00000</t>
  </si>
  <si>
    <t>01 2 01 00190</t>
  </si>
  <si>
    <t>Предоставление общего (начального, основного, среднего) образования в общеобразовательных организациях</t>
  </si>
  <si>
    <t>01 2 01 00200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</si>
  <si>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</si>
  <si>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 2 01 2Н020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</si>
  <si>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</si>
  <si>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</si>
  <si>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07 03</t>
  </si>
  <si>
    <t>Дополнительное образование детей</t>
  </si>
  <si>
    <t>01 3 00 00000</t>
  </si>
  <si>
    <t>Подпрограмма "Развитие системы воспитания и дополнительного образования Александровского муниципального округа"</t>
  </si>
  <si>
    <t>01 3 01 00000</t>
  </si>
  <si>
    <t>01 3 01 00130</t>
  </si>
  <si>
    <t>Предоставление услуги по дополнительному образованию детей</t>
  </si>
  <si>
    <t>01 3 02 00000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</si>
  <si>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</si>
  <si>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01 3 02 00120</t>
  </si>
  <si>
    <t>Реализация программы с одаренными детьми Александровского муниципального округа "Золотые россыпи"</t>
  </si>
  <si>
    <t>01 5 00 00000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</si>
  <si>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</si>
  <si>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01 5 01 00000</t>
  </si>
  <si>
    <t>Основное мероприятие "Организация отдыха, оздоровления и занятости детей и подростков в каникулярное время"</t>
  </si>
  <si>
    <t>01 5 01 00140</t>
  </si>
  <si>
    <t>Мероприятия по организации отдыха детей в каникулярное время, бюджет округа</t>
  </si>
  <si>
    <t>01 5 01 2С140</t>
  </si>
  <si>
    <t>Мероприятия по организации оздоровления и отдыха детей</t>
  </si>
  <si>
    <t>07 09</t>
  </si>
  <si>
    <t>Другие вопросы в области образования</t>
  </si>
  <si>
    <t>01 4 00 00000</t>
  </si>
  <si>
    <t>Подпрограмма "Обеспечение реализации программы "Развитие системы образования Александровского муниципального округа" и прочие мероприятия в области образования"</t>
  </si>
  <si>
    <t>01 4 01 00000</t>
  </si>
  <si>
    <t>Основное мероприятие "Обеспечение деятельности управления образования администрации Александровского муниципального округа"</t>
  </si>
  <si>
    <t>01 4 01 00080</t>
  </si>
  <si>
    <t>01 4 02 00000</t>
  </si>
  <si>
    <t>01 4 02 00160</t>
  </si>
  <si>
    <t>Обеспечение деятельности МКУ "Финансовый центр образовательных учреждений Александровского муниципального округа"</t>
  </si>
  <si>
    <t>01 4 02 2Н020</t>
  </si>
  <si>
    <t>01 1 03 00000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</si>
  <si>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</si>
  <si>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1 03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</si>
  <si>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</si>
  <si>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01 2 03 00000</t>
  </si>
  <si>
    <t>01 2 03 2С170</t>
  </si>
  <si>
    <t>01 3 03 00000</t>
  </si>
  <si>
    <t>01 3 03 2С170</t>
  </si>
  <si>
    <t>Вед</t>
  </si>
  <si>
    <t>Рз, ПР</t>
  </si>
  <si>
    <t>ЦСР</t>
  </si>
  <si>
    <t>ВР</t>
  </si>
  <si>
    <t>Наименование расходов</t>
  </si>
  <si>
    <t>01 00</t>
  </si>
  <si>
    <t>ОБЩЕГОСУДАРСТВЕННЫЕ ВОПРОСЫ</t>
  </si>
  <si>
    <t>Подпрограмма "Общественная безопасность и профилактика правонарушений в Александровском муниципальном округе"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</si>
  <si>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</si>
  <si>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</si>
  <si>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</si>
  <si>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</si>
  <si>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</si>
  <si>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</si>
  <si>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06 00</t>
  </si>
  <si>
    <t>ОХРАНА ОКРУЖАЮЩЕЙ СРЕДЫ</t>
  </si>
  <si>
    <t>07 00</t>
  </si>
  <si>
    <t>ОБРАЗОВАНИЕ</t>
  </si>
  <si>
    <t>08 00</t>
  </si>
  <si>
    <t>КУЛЬТУРА, КИНЕМАТОГРАФИЯ</t>
  </si>
  <si>
    <t>10 00</t>
  </si>
  <si>
    <t>СОЦИАЛЬНАЯ ПОЛИТИКА</t>
  </si>
  <si>
    <t>11 00</t>
  </si>
  <si>
    <t>ФИЗИЧЕСКАЯ КУЛЬТУРА И СПОРТ</t>
  </si>
  <si>
    <t>12 00</t>
  </si>
  <si>
    <t>СРЕДСТВА МАССОВОЙ ИНФОРМАЦИИ</t>
  </si>
  <si>
    <t>13 00</t>
  </si>
  <si>
    <t>ОБСЛУЖИВАНИЕ ГОСУДАРСТВЕННОГО И МУНИЦИПАЛЬНОГО ДОЛГА</t>
  </si>
  <si>
    <t>Основное мероприятие "Обеспечение транспортного сообщения между населенными пунктами с созданием безопасных условий для круглогодичных грузовых и пассажирских перевозок"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</si>
  <si>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</si>
  <si>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</si>
  <si>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Содержание аппарата Думы Александровского муниципального округа</t>
  </si>
  <si>
    <t>Приложение 3</t>
  </si>
  <si>
    <t>Утверждено решением о бюджете</t>
  </si>
  <si>
    <t>Фактически исполнено</t>
  </si>
  <si>
    <t>901</t>
  </si>
  <si>
    <t>Финансовое управление администрации Александровского муниципального района Пермского края</t>
  </si>
  <si>
    <t>311</t>
  </si>
  <si>
    <t>Администрация Александровского муниципального района Пермского края</t>
  </si>
  <si>
    <t>91 0 00 00050</t>
  </si>
  <si>
    <t>Глава Александровского муниципального района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</si>
  <si>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</si>
  <si>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</si>
  <si>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</si>
  <si>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</si>
  <si>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075</t>
  </si>
  <si>
    <t>Управление образования Александровского муниципального района Пермского края</t>
  </si>
  <si>
    <t>-</t>
  </si>
  <si>
    <t>91 0 00 00100</t>
  </si>
  <si>
    <t>Расходы на мероприятия по ликвидации органов местного самоуправления</t>
  </si>
  <si>
    <t>91 0 00 00200</t>
  </si>
  <si>
    <t>Глава Всеволодо-Вильвенского городского поселения</t>
  </si>
  <si>
    <t>90 0 00 00000</t>
  </si>
  <si>
    <t>Непрограммные мероприятия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</si>
  <si>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</si>
  <si>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0113</t>
  </si>
  <si>
    <t>93 0 00 00230</t>
  </si>
  <si>
    <t>Расходы на оказание помощи пострадавшим от пожара</t>
  </si>
  <si>
    <t>Организация мероприятий при осуществлении деятельности по обращению с животными без владельцев</t>
  </si>
  <si>
    <t>05 2 04 00000</t>
  </si>
  <si>
    <t>05 2 04 SЦ570</t>
  </si>
  <si>
    <t>Мероприятия по развитию туристской сервисной и обеспечивающей инфраструктуры</t>
  </si>
  <si>
    <t xml:space="preserve">0501 </t>
  </si>
  <si>
    <t>0501</t>
  </si>
  <si>
    <t>14 1 01 SЖ160</t>
  </si>
  <si>
    <t>Мероприятия по расселению жилищного фонда, признанного аварийным после 01 января 2012 г.</t>
  </si>
  <si>
    <t>14 1 01 SP040</t>
  </si>
  <si>
    <t>13 0 01 00030</t>
  </si>
  <si>
    <t>Содержание системы водоснабжения в п.Люзень</t>
  </si>
  <si>
    <t>13 0 01 00040</t>
  </si>
  <si>
    <t>13 0 01 00050</t>
  </si>
  <si>
    <t xml:space="preserve">Выплата по Энергосервисному контракту </t>
  </si>
  <si>
    <t>13 0 01 SЖ060</t>
  </si>
  <si>
    <t>Приобретение теплового единого имущественного комплекса в Александровском муниципальном округе Пермского края</t>
  </si>
  <si>
    <t>13 0 01 SЖ520</t>
  </si>
  <si>
    <t>Улучшение качества систем теплоснабжения на территориях муниципальных образований Пермского края</t>
  </si>
  <si>
    <t>Субсидии организациям осуществляющим содержание и эксплуатацию уличных сетей наружного освещения населенных пунктов округа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</si>
  <si>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</si>
  <si>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08 1 01 00040</t>
  </si>
  <si>
    <t xml:space="preserve">Уборка строительного мусора и остатков фундамента от снесенных многоквартирных домов, расположенных по адресам: Александровск, ул.Ким,45 и ул. Пионерская,6 </t>
  </si>
  <si>
    <t>0900</t>
  </si>
  <si>
    <t>Здравоохранение</t>
  </si>
  <si>
    <t>0902</t>
  </si>
  <si>
    <t>Амбулаторная помощь</t>
  </si>
  <si>
    <t>95 0 00 00000</t>
  </si>
  <si>
    <t>Иные межбюджетные трансферты</t>
  </si>
  <si>
    <t>95 0 00 2А180</t>
  </si>
  <si>
    <t>Реализация мероприятий по созданию условий осуществления медицинской деятельности в модульных зданиях</t>
  </si>
  <si>
    <t>06 3 01 2С020</t>
  </si>
  <si>
    <t>Обеспечение жильем молодых семей</t>
  </si>
  <si>
    <t>07 0 01 2С420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</si>
  <si>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</si>
  <si>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18 0 06 00000</t>
  </si>
  <si>
    <t xml:space="preserve">Основное мероприятие  "Обустройство модульной лыжной базы по ул. Кирова в г. Александровске" </t>
  </si>
  <si>
    <t>18 0 06 SP080</t>
  </si>
  <si>
    <t>01 2 02 00000</t>
  </si>
  <si>
    <t>Основное мероприятие "Меры государственной поддержки в сфере общего образования"</t>
  </si>
  <si>
    <t>01 2 02 70450</t>
  </si>
  <si>
    <t>Единовременная премия обучающимся, награжденным знаком отличия Пермского края "Гордость Пермского края"</t>
  </si>
  <si>
    <t>01 2 01 2Ф180</t>
  </si>
  <si>
    <t>Обеспечение условий для развития физической культуры и массового спорта</t>
  </si>
  <si>
    <t>Основное мероприятие "Эффективное управление муниципальным имуществом"</t>
  </si>
  <si>
    <t>Подпрограмма "Общественная безопасность и профилактика правонарушений в Александровском муниципальном округе "</t>
  </si>
  <si>
    <t>Предоставление  субсидий  бюджетным,  автономным  учреждениям и иным некоммерческим организациям</t>
  </si>
  <si>
    <t>4</t>
  </si>
  <si>
    <t>2</t>
  </si>
  <si>
    <t>1</t>
  </si>
  <si>
    <t>Приобретение в муниципальную собственность Александровского муниципального округа благоустроенных жилых помещений</t>
  </si>
  <si>
    <t>01 1 01 23100</t>
  </si>
  <si>
    <t>Обеспечение малоимущих семей, имеющих детей в возрасте от 3 до 7 лет, наборами продуктов питания</t>
  </si>
  <si>
    <t>01 1 01 23370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</si>
  <si>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</si>
  <si>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2Н420</t>
  </si>
  <si>
    <t>01 2 01 23370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</si>
  <si>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</si>
  <si>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08 2 01 SУ200</t>
  </si>
  <si>
    <t xml:space="preserve">Реализация мероприятий по предотвращению распространения и уничтожению борщевика Сосновского в муниципальных образованиях Пермского </t>
  </si>
  <si>
    <t>94 0 00 00030</t>
  </si>
  <si>
    <t>Задаток для участия в торгах  в виде конкурса по продаже имущества ООО "АМЗ- Теплоэнерго"</t>
  </si>
  <si>
    <t>02 0 01 80000</t>
  </si>
  <si>
    <t>Погашение задолженности 2019 года за работы по техническому обслуживанию сетей уличного освещения в населенных пунктах Александровского муниципального округа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</si>
  <si>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</si>
  <si>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01 2 01 53030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</si>
  <si>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</si>
  <si>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2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</si>
  <si>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</si>
  <si>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04 01</t>
  </si>
  <si>
    <t>94 0 00 00040</t>
  </si>
  <si>
    <t>Временная занятость несовершеннолетних граждан в возрасте от 14 до 18 лет в свободное от учебы время</t>
  </si>
  <si>
    <t>Общеэкономические вопросы</t>
  </si>
  <si>
    <t>93 0 00 00240</t>
  </si>
  <si>
    <t>Проведение мероприятий по предупреждению чрезвычайных ситуаций</t>
  </si>
  <si>
    <t>93 0 00 00260</t>
  </si>
  <si>
    <t>Консервация здания по адресу: Пермский край, г. Александровск, ул. Ленина, д.26</t>
  </si>
  <si>
    <t>14 1 02 00020</t>
  </si>
  <si>
    <t>Размещение информационных щитов на многоквартирных домах, признанных аварийными</t>
  </si>
  <si>
    <t>16 0 00 00000</t>
  </si>
  <si>
    <t>Реализация программы развития Александровского муниципального округа</t>
  </si>
  <si>
    <t>16 0 00 SP180</t>
  </si>
  <si>
    <t>02 0 01 SP250</t>
  </si>
  <si>
    <t>Снос расселенных жилых домов и нежилых зданий (сооружения), расположенных на территории муниципальных образований Пермского края</t>
  </si>
  <si>
    <t>13 0 01 00060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</si>
  <si>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2020-2021 г.г.</t>
  </si>
  <si>
    <t>13 0 01 00070</t>
  </si>
  <si>
    <t>Подготовка объектов водоснабжения, водоотведения, эксплуатируемых МКП ВВГП "Вильва-Водоканал"</t>
  </si>
  <si>
    <t>13 0 03 00000</t>
  </si>
  <si>
    <t>Основное мероприятие "Обеспечение подготовки систем теплоснабжения муниципальных образований к осенне-зимнему отопительному периоду"</t>
  </si>
  <si>
    <t>13 0 03 SЖ520</t>
  </si>
  <si>
    <t>Обеспечение подготовки систем теплоснабжения Александровского муниципального округа к осенне-зимнему отопительному периоду</t>
  </si>
  <si>
    <t>93 0 00 00250</t>
  </si>
  <si>
    <t>Подвоз питьевой воды в период ликвидации аварии на водопроводных сетях</t>
  </si>
  <si>
    <t>93 0 00 00270</t>
  </si>
  <si>
    <t>Оплата погружного насоса ЭВЦ 4-2,5-65 для водозаборной скважины п.Усть-Игум</t>
  </si>
  <si>
    <t>93 0 00 00280</t>
  </si>
  <si>
    <t>Проведение аварийно-восстановительных работ, устранение аварийной ситуации в системе водоснабжения</t>
  </si>
  <si>
    <t>08 2 0 100000</t>
  </si>
  <si>
    <t>08 2 01 00030</t>
  </si>
  <si>
    <t>Удаление упавших деревьев и очистка территории от древесных отходов на кладбище г. Александровска</t>
  </si>
  <si>
    <t>Основное мероприятие "Проведение мероприятий по охране окружающей среды на территории Александровского муниципального округа"</t>
  </si>
  <si>
    <t>0605</t>
  </si>
  <si>
    <t>93 0 00 00220</t>
  </si>
  <si>
    <t>Проведение санитарно-профилактических мероприятий в зонах подтопления паводковыми водами населенных пунктов округа путем дезинфекции дератизации</t>
  </si>
  <si>
    <t>Приложение 4</t>
  </si>
  <si>
    <t>к решению Думы</t>
  </si>
  <si>
    <t xml:space="preserve">от                             № 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</si>
  <si>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</si>
  <si>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</si>
  <si>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</si>
  <si>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Расходы бюджета Александровского муниципального округа за 2020 год по ведомственной структуре расходов бюджета</t>
  </si>
  <si>
    <t>Расходы бюджета Александровского муниципального округа за 2020 год по целевым статьям (муниципальным программам и непрограммным направлениям деятельности), группам видов расходов классификации расходов бюджета, тыс. рублей</t>
  </si>
  <si>
    <t xml:space="preserve">10 03 </t>
  </si>
  <si>
    <t>01 2 02 2Н440</t>
  </si>
  <si>
    <t>14 1 02 00050</t>
  </si>
  <si>
    <t>Обеспечение мероприятий по изъятию для муниципальных нужд жилого помещения: п. Всеволодо-Вильва, переулок Лесной, д.6 кв.4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</si>
  <si>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состояния.</t>
  </si>
  <si>
    <t>91 0 00 58790</t>
  </si>
  <si>
    <t>13 0 01 00090</t>
  </si>
  <si>
    <t>Ремонт водопроводных сетей в п.Лытвенский г.Александровска в районе перекрестка ул.Пятилетки-ул.Школьная,  в районе ул.Мира на магистральном участке в районе артезианской скважины</t>
  </si>
  <si>
    <t>13 0 04 00000</t>
  </si>
  <si>
    <t>Основное мероприятие "Софинансирование расходов по возмещению задолженности за ТЭР, по которым имеется субсидиарная ответственность (гарантии) муниципального образования, на основании судебных актов, вступивших в законную силу"</t>
  </si>
  <si>
    <t>13 0 04 SЖ520</t>
  </si>
  <si>
    <t>Возмещение задолженности за ТЭР, по которым имеется субсидиарная ответственность (гарантии) муниципального образования, на основании судебных актов, вступивших в законную силу</t>
  </si>
  <si>
    <t>93 0 00 00290</t>
  </si>
  <si>
    <t>Оплата за поставленные дрова для организации теплоснабжения п. Ивакинский Карьер</t>
  </si>
  <si>
    <t>Обеспечение жильем отдельных категорий граждан, установленных Федеральным законом от 12 января 1995 года " 5-ФЗ "О ветеранах"</t>
  </si>
  <si>
    <t>06 1 02 5134F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</si>
</sst>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_(* #,##0.00_);_(* \(#,##0.00\);_(* &quot;-&quot;??_);_(@_)"/>
    <numFmt numFmtId="168" formatCode="_-* #,##0.00\ _D_M_-;\-* #,##0.00\ _D_M_-;_-* &quot;-&quot;??\ _D_M_-;_-@_-"/>
  </numFmts>
  <fonts count="87">
    <font>
      <sz val="10"/>
      <name val="Arial"/>
      <family val="0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3"/>
      <name val="Times New Roman"/>
      <family val="1"/>
    </font>
    <font>
      <b/>
      <sz val="8"/>
      <name val="Arial Cyr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/>
      <bottom/>
    </border>
  </borders>
  <cellStyleXfs count="5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9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69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9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9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9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70" fillId="30" borderId="0" applyNumberFormat="0" applyBorder="0" applyAlignment="0" applyProtection="0"/>
    <xf numFmtId="0" fontId="12" fillId="31" borderId="0" applyNumberFormat="0" applyBorder="0" applyAlignment="0" applyProtection="0"/>
    <xf numFmtId="0" fontId="70" fillId="32" borderId="0" applyNumberFormat="0" applyBorder="0" applyAlignment="0" applyProtection="0"/>
    <xf numFmtId="0" fontId="12" fillId="3" borderId="0" applyNumberFormat="0" applyBorder="0" applyAlignment="0" applyProtection="0"/>
    <xf numFmtId="0" fontId="70" fillId="33" borderId="0" applyNumberFormat="0" applyBorder="0" applyAlignment="0" applyProtection="0"/>
    <xf numFmtId="0" fontId="12" fillId="25" borderId="0" applyNumberFormat="0" applyBorder="0" applyAlignment="0" applyProtection="0"/>
    <xf numFmtId="0" fontId="70" fillId="34" borderId="0" applyNumberFormat="0" applyBorder="0" applyAlignment="0" applyProtection="0"/>
    <xf numFmtId="0" fontId="12" fillId="35" borderId="0" applyNumberFormat="0" applyBorder="0" applyAlignment="0" applyProtection="0"/>
    <xf numFmtId="0" fontId="70" fillId="36" borderId="0" applyNumberFormat="0" applyBorder="0" applyAlignment="0" applyProtection="0"/>
    <xf numFmtId="0" fontId="12" fillId="37" borderId="0" applyNumberFormat="0" applyBorder="0" applyAlignment="0" applyProtection="0"/>
    <xf numFmtId="0" fontId="7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43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0" fillId="54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51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3" fillId="51" borderId="0" applyNumberFormat="0" applyBorder="0" applyAlignment="0" applyProtection="0"/>
    <xf numFmtId="0" fontId="14" fillId="66" borderId="1" applyNumberFormat="0" applyAlignment="0" applyProtection="0"/>
    <xf numFmtId="0" fontId="15" fillId="52" borderId="2" applyNumberFormat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63" borderId="1" applyNumberFormat="0" applyAlignment="0" applyProtection="0"/>
    <xf numFmtId="0" fontId="23" fillId="0" borderId="6" applyNumberFormat="0" applyFill="0" applyAlignment="0" applyProtection="0"/>
    <xf numFmtId="0" fontId="24" fillId="63" borderId="0" applyNumberFormat="0" applyBorder="0" applyAlignment="0" applyProtection="0"/>
    <xf numFmtId="0" fontId="4" fillId="0" borderId="0">
      <alignment/>
      <protection/>
    </xf>
    <xf numFmtId="0" fontId="0" fillId="62" borderId="7" applyNumberFormat="0" applyFont="0" applyAlignment="0" applyProtection="0"/>
    <xf numFmtId="0" fontId="25" fillId="66" borderId="8" applyNumberFormat="0" applyAlignment="0" applyProtection="0"/>
    <xf numFmtId="4" fontId="26" fillId="73" borderId="9" applyNumberFormat="0" applyProtection="0">
      <alignment vertical="center"/>
    </xf>
    <xf numFmtId="0" fontId="4" fillId="0" borderId="0">
      <alignment/>
      <protection/>
    </xf>
    <xf numFmtId="4" fontId="45" fillId="73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73" borderId="9" applyNumberFormat="0" applyProtection="0">
      <alignment vertical="center"/>
    </xf>
    <xf numFmtId="0" fontId="4" fillId="0" borderId="0">
      <alignment/>
      <protection/>
    </xf>
    <xf numFmtId="4" fontId="46" fillId="73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3" borderId="9" applyNumberFormat="0" applyProtection="0">
      <alignment horizontal="left" vertical="center" indent="1"/>
    </xf>
    <xf numFmtId="0" fontId="4" fillId="0" borderId="0">
      <alignment/>
      <protection/>
    </xf>
    <xf numFmtId="4" fontId="45" fillId="7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73" borderId="9" applyNumberFormat="0" applyProtection="0">
      <alignment horizontal="left" vertical="center" indent="1"/>
    </xf>
    <xf numFmtId="0" fontId="28" fillId="73" borderId="10" applyNumberFormat="0" applyProtection="0">
      <alignment horizontal="left" vertical="top" indent="1"/>
    </xf>
    <xf numFmtId="0" fontId="4" fillId="0" borderId="0">
      <alignment/>
      <protection/>
    </xf>
    <xf numFmtId="0" fontId="45" fillId="73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6" fillId="37" borderId="9" applyNumberFormat="0" applyProtection="0">
      <alignment horizontal="left" vertical="center" indent="1"/>
    </xf>
    <xf numFmtId="0" fontId="4" fillId="0" borderId="0">
      <alignment/>
      <protection/>
    </xf>
    <xf numFmtId="4" fontId="45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7" borderId="9" applyNumberFormat="0" applyProtection="0">
      <alignment horizontal="right" vertical="center"/>
    </xf>
    <xf numFmtId="0" fontId="4" fillId="0" borderId="0">
      <alignment/>
      <protection/>
    </xf>
    <xf numFmtId="4" fontId="9" fillId="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9" applyNumberFormat="0" applyProtection="0">
      <alignment horizontal="right" vertical="center"/>
    </xf>
    <xf numFmtId="0" fontId="4" fillId="0" borderId="0">
      <alignment/>
      <protection/>
    </xf>
    <xf numFmtId="4" fontId="9" fillId="3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5" borderId="11" applyNumberFormat="0" applyProtection="0">
      <alignment horizontal="right" vertical="center"/>
    </xf>
    <xf numFmtId="0" fontId="4" fillId="0" borderId="0">
      <alignment/>
      <protection/>
    </xf>
    <xf numFmtId="4" fontId="9" fillId="75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9" borderId="9" applyNumberFormat="0" applyProtection="0">
      <alignment horizontal="right" vertical="center"/>
    </xf>
    <xf numFmtId="0" fontId="4" fillId="0" borderId="0">
      <alignment/>
      <protection/>
    </xf>
    <xf numFmtId="4" fontId="9" fillId="2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39" borderId="9" applyNumberFormat="0" applyProtection="0">
      <alignment horizontal="right" vertical="center"/>
    </xf>
    <xf numFmtId="0" fontId="4" fillId="0" borderId="0">
      <alignment/>
      <protection/>
    </xf>
    <xf numFmtId="4" fontId="9" fillId="3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6" borderId="9" applyNumberFormat="0" applyProtection="0">
      <alignment horizontal="right" vertical="center"/>
    </xf>
    <xf numFmtId="0" fontId="4" fillId="0" borderId="0">
      <alignment/>
      <protection/>
    </xf>
    <xf numFmtId="4" fontId="9" fillId="76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0" borderId="9" applyNumberFormat="0" applyProtection="0">
      <alignment horizontal="right" vertical="center"/>
    </xf>
    <xf numFmtId="0" fontId="4" fillId="0" borderId="0">
      <alignment/>
      <protection/>
    </xf>
    <xf numFmtId="4" fontId="9" fillId="20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7" borderId="9" applyNumberFormat="0" applyProtection="0">
      <alignment horizontal="right" vertical="center"/>
    </xf>
    <xf numFmtId="0" fontId="4" fillId="0" borderId="0">
      <alignment/>
      <protection/>
    </xf>
    <xf numFmtId="4" fontId="9" fillId="7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25" borderId="9" applyNumberFormat="0" applyProtection="0">
      <alignment horizontal="right" vertical="center"/>
    </xf>
    <xf numFmtId="0" fontId="4" fillId="0" borderId="0">
      <alignment/>
      <protection/>
    </xf>
    <xf numFmtId="4" fontId="9" fillId="25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1" applyNumberFormat="0" applyProtection="0">
      <alignment horizontal="left" vertical="center" indent="1"/>
    </xf>
    <xf numFmtId="0" fontId="4" fillId="0" borderId="0">
      <alignment/>
      <protection/>
    </xf>
    <xf numFmtId="4" fontId="45" fillId="78" borderId="1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0" fontId="4" fillId="0" borderId="0">
      <alignment/>
      <protection/>
    </xf>
    <xf numFmtId="4" fontId="47" fillId="1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2" borderId="9" applyNumberFormat="0" applyProtection="0">
      <alignment horizontal="right" vertical="center"/>
    </xf>
    <xf numFmtId="0" fontId="4" fillId="0" borderId="0">
      <alignment/>
      <protection/>
    </xf>
    <xf numFmtId="4" fontId="9" fillId="2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9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2" borderId="11" applyNumberFormat="0" applyProtection="0">
      <alignment horizontal="left" vertical="center" indent="1"/>
    </xf>
    <xf numFmtId="0" fontId="4" fillId="0" borderId="0">
      <alignment/>
      <protection/>
    </xf>
    <xf numFmtId="4" fontId="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26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4" fillId="0" borderId="0">
      <alignment/>
      <protection/>
    </xf>
    <xf numFmtId="0" fontId="26" fillId="19" borderId="10" applyNumberFormat="0" applyProtection="0">
      <alignment horizontal="left" vertical="top" indent="1"/>
    </xf>
    <xf numFmtId="0" fontId="4" fillId="0" borderId="0">
      <alignment/>
      <protection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26" fillId="80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4" fillId="0" borderId="0">
      <alignment/>
      <protection/>
    </xf>
    <xf numFmtId="0" fontId="26" fillId="2" borderId="10" applyNumberFormat="0" applyProtection="0">
      <alignment horizontal="left" vertical="top" indent="1"/>
    </xf>
    <xf numFmtId="0" fontId="4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26" fillId="6" borderId="9" applyNumberFormat="0" applyProtection="0">
      <alignment horizontal="left" vertical="center" indent="1"/>
    </xf>
    <xf numFmtId="0" fontId="4" fillId="0" borderId="0">
      <alignment/>
      <protection/>
    </xf>
    <xf numFmtId="0" fontId="26" fillId="6" borderId="9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4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79" borderId="9" applyNumberFormat="0" applyProtection="0">
      <alignment horizontal="left" vertical="center" indent="1"/>
    </xf>
    <xf numFmtId="0" fontId="4" fillId="0" borderId="0">
      <alignment/>
      <protection/>
    </xf>
    <xf numFmtId="0" fontId="0" fillId="79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6" fillId="79" borderId="10" applyNumberFormat="0" applyProtection="0">
      <alignment horizontal="left" vertical="top" indent="1"/>
    </xf>
    <xf numFmtId="0" fontId="4" fillId="0" borderId="0">
      <alignment/>
      <protection/>
    </xf>
    <xf numFmtId="0" fontId="0" fillId="79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6" fillId="5" borderId="13" applyNumberFormat="0">
      <alignment/>
      <protection locked="0"/>
    </xf>
    <xf numFmtId="0" fontId="4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9" fillId="19" borderId="15" applyBorder="0">
      <alignment/>
      <protection/>
    </xf>
    <xf numFmtId="4" fontId="30" fillId="4" borderId="10" applyNumberFormat="0" applyProtection="0">
      <alignment vertical="center"/>
    </xf>
    <xf numFmtId="0" fontId="4" fillId="0" borderId="0">
      <alignment/>
      <protection/>
    </xf>
    <xf numFmtId="4" fontId="9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4" borderId="14" applyNumberFormat="0" applyProtection="0">
      <alignment vertical="center"/>
    </xf>
    <xf numFmtId="0" fontId="4" fillId="0" borderId="0">
      <alignment/>
      <protection/>
    </xf>
    <xf numFmtId="4" fontId="48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0" fillId="21" borderId="10" applyNumberFormat="0" applyProtection="0">
      <alignment horizontal="left" vertical="center" indent="1"/>
    </xf>
    <xf numFmtId="0" fontId="4" fillId="0" borderId="0">
      <alignment/>
      <protection/>
    </xf>
    <xf numFmtId="4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0" fillId="4" borderId="10" applyNumberFormat="0" applyProtection="0">
      <alignment horizontal="left" vertical="top" indent="1"/>
    </xf>
    <xf numFmtId="0" fontId="4" fillId="0" borderId="0">
      <alignment/>
      <protection/>
    </xf>
    <xf numFmtId="0" fontId="9" fillId="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9" fillId="79" borderId="10" applyNumberFormat="0" applyProtection="0">
      <alignment horizontal="right" vertical="center"/>
    </xf>
    <xf numFmtId="4" fontId="26" fillId="0" borderId="9" applyNumberFormat="0" applyProtection="0">
      <alignment horizontal="right" vertical="center"/>
    </xf>
    <xf numFmtId="0" fontId="4" fillId="0" borderId="0">
      <alignment/>
      <protection/>
    </xf>
    <xf numFmtId="4" fontId="26" fillId="0" borderId="9" applyNumberFormat="0" applyProtection="0">
      <alignment horizontal="right" vertical="center"/>
    </xf>
    <xf numFmtId="4" fontId="27" fillId="5" borderId="9" applyNumberFormat="0" applyProtection="0">
      <alignment horizontal="right" vertical="center"/>
    </xf>
    <xf numFmtId="0" fontId="4" fillId="0" borderId="0">
      <alignment/>
      <protection/>
    </xf>
    <xf numFmtId="4" fontId="48" fillId="7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37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9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0" fillId="2" borderId="10" applyNumberFormat="0" applyProtection="0">
      <alignment horizontal="left" vertical="top" indent="1"/>
    </xf>
    <xf numFmtId="0" fontId="4" fillId="0" borderId="0">
      <alignment/>
      <protection/>
    </xf>
    <xf numFmtId="0" fontId="9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31" fillId="81" borderId="11" applyNumberFormat="0" applyProtection="0">
      <alignment horizontal="left" vertical="center" indent="1"/>
    </xf>
    <xf numFmtId="0" fontId="4" fillId="0" borderId="0">
      <alignment/>
      <protection/>
    </xf>
    <xf numFmtId="4" fontId="49" fillId="8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6" fillId="82" borderId="14">
      <alignment/>
      <protection/>
    </xf>
    <xf numFmtId="4" fontId="32" fillId="5" borderId="9" applyNumberFormat="0" applyProtection="0">
      <alignment horizontal="right" vertical="center"/>
    </xf>
    <xf numFmtId="0" fontId="4" fillId="0" borderId="0">
      <alignment/>
      <protection/>
    </xf>
    <xf numFmtId="4" fontId="50" fillId="7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70" fillId="83" borderId="0" applyNumberFormat="0" applyBorder="0" applyAlignment="0" applyProtection="0"/>
    <xf numFmtId="0" fontId="12" fillId="84" borderId="0" applyNumberFormat="0" applyBorder="0" applyAlignment="0" applyProtection="0"/>
    <xf numFmtId="0" fontId="70" fillId="85" borderId="0" applyNumberFormat="0" applyBorder="0" applyAlignment="0" applyProtection="0"/>
    <xf numFmtId="0" fontId="12" fillId="75" borderId="0" applyNumberFormat="0" applyBorder="0" applyAlignment="0" applyProtection="0"/>
    <xf numFmtId="0" fontId="70" fillId="86" borderId="0" applyNumberFormat="0" applyBorder="0" applyAlignment="0" applyProtection="0"/>
    <xf numFmtId="0" fontId="12" fillId="20" borderId="0" applyNumberFormat="0" applyBorder="0" applyAlignment="0" applyProtection="0"/>
    <xf numFmtId="0" fontId="70" fillId="87" borderId="0" applyNumberFormat="0" applyBorder="0" applyAlignment="0" applyProtection="0"/>
    <xf numFmtId="0" fontId="12" fillId="35" borderId="0" applyNumberFormat="0" applyBorder="0" applyAlignment="0" applyProtection="0"/>
    <xf numFmtId="0" fontId="70" fillId="88" borderId="0" applyNumberFormat="0" applyBorder="0" applyAlignment="0" applyProtection="0"/>
    <xf numFmtId="0" fontId="12" fillId="37" borderId="0" applyNumberFormat="0" applyBorder="0" applyAlignment="0" applyProtection="0"/>
    <xf numFmtId="0" fontId="70" fillId="89" borderId="0" applyNumberFormat="0" applyBorder="0" applyAlignment="0" applyProtection="0"/>
    <xf numFmtId="0" fontId="12" fillId="76" borderId="0" applyNumberFormat="0" applyBorder="0" applyAlignment="0" applyProtection="0"/>
    <xf numFmtId="0" fontId="71" fillId="90" borderId="17" applyNumberFormat="0" applyAlignment="0" applyProtection="0"/>
    <xf numFmtId="0" fontId="35" fillId="18" borderId="1" applyNumberFormat="0" applyAlignment="0" applyProtection="0"/>
    <xf numFmtId="0" fontId="72" fillId="91" borderId="18" applyNumberFormat="0" applyAlignment="0" applyProtection="0"/>
    <xf numFmtId="0" fontId="25" fillId="21" borderId="8" applyNumberFormat="0" applyAlignment="0" applyProtection="0"/>
    <xf numFmtId="0" fontId="73" fillId="91" borderId="17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19" applyNumberFormat="0" applyFill="0" applyAlignment="0" applyProtection="0"/>
    <xf numFmtId="0" fontId="37" fillId="0" borderId="20" applyNumberFormat="0" applyFill="0" applyAlignment="0" applyProtection="0"/>
    <xf numFmtId="0" fontId="75" fillId="0" borderId="21" applyNumberFormat="0" applyFill="0" applyAlignment="0" applyProtection="0"/>
    <xf numFmtId="0" fontId="38" fillId="0" borderId="4" applyNumberFormat="0" applyFill="0" applyAlignment="0" applyProtection="0"/>
    <xf numFmtId="0" fontId="76" fillId="0" borderId="22" applyNumberFormat="0" applyFill="0" applyAlignment="0" applyProtection="0"/>
    <xf numFmtId="0" fontId="39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16" fillId="0" borderId="25" applyNumberFormat="0" applyFill="0" applyAlignment="0" applyProtection="0"/>
    <xf numFmtId="0" fontId="78" fillId="92" borderId="26" applyNumberFormat="0" applyAlignment="0" applyProtection="0"/>
    <xf numFmtId="0" fontId="15" fillId="93" borderId="2" applyNumberFormat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94" borderId="0" applyNumberFormat="0" applyBorder="0" applyAlignment="0" applyProtection="0"/>
    <xf numFmtId="0" fontId="24" fillId="73" borderId="0" applyNumberFormat="0" applyBorder="0" applyAlignment="0" applyProtection="0"/>
    <xf numFmtId="0" fontId="1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95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95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95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81" fillId="96" borderId="0" applyNumberFormat="0" applyBorder="0" applyAlignment="0" applyProtection="0"/>
    <xf numFmtId="0" fontId="4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3" fillId="0" borderId="28" applyNumberFormat="0" applyFill="0" applyAlignment="0" applyProtection="0"/>
    <xf numFmtId="0" fontId="43" fillId="0" borderId="29" applyNumberFormat="0" applyFill="0" applyAlignment="0" applyProtection="0"/>
    <xf numFmtId="0" fontId="44" fillId="0" borderId="0">
      <alignment/>
      <protection/>
    </xf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5" fillId="98" borderId="0" applyNumberFormat="0" applyBorder="0" applyAlignment="0" applyProtection="0"/>
    <xf numFmtId="0" fontId="18" fillId="12" borderId="0" applyNumberFormat="0" applyBorder="0" applyAlignment="0" applyProtection="0"/>
  </cellStyleXfs>
  <cellXfs count="234">
    <xf numFmtId="0" fontId="0" fillId="0" borderId="0" xfId="0" applyAlignment="1">
      <alignment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7" fillId="0" borderId="0" xfId="476" applyFont="1">
      <alignment/>
      <protection/>
    </xf>
    <xf numFmtId="22" fontId="7" fillId="0" borderId="0" xfId="476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4" xfId="476" applyFont="1" applyFill="1" applyBorder="1" applyAlignment="1">
      <alignment horizontal="center" vertical="center"/>
      <protection/>
    </xf>
    <xf numFmtId="0" fontId="8" fillId="0" borderId="30" xfId="476" applyFont="1" applyFill="1" applyBorder="1" applyAlignment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99" borderId="14" xfId="399" applyNumberFormat="1" applyFont="1" applyFill="1" applyBorder="1" applyAlignment="1" applyProtection="1">
      <alignment horizontal="center" vertical="center" wrapText="1"/>
      <protection/>
    </xf>
    <xf numFmtId="49" fontId="6" fillId="99" borderId="14" xfId="399" applyNumberFormat="1" applyFont="1" applyFill="1" applyBorder="1" applyAlignment="1" applyProtection="1">
      <alignment horizontal="left" wrapText="1"/>
      <protection/>
    </xf>
    <xf numFmtId="49" fontId="6" fillId="99" borderId="14" xfId="399" applyNumberFormat="1" applyFont="1" applyFill="1" applyBorder="1" applyAlignment="1" applyProtection="1">
      <alignment horizontal="left" vertical="center" wrapText="1"/>
      <protection/>
    </xf>
    <xf numFmtId="49" fontId="6" fillId="99" borderId="14" xfId="0" applyNumberFormat="1" applyFont="1" applyFill="1" applyBorder="1" applyAlignment="1" applyProtection="1">
      <alignment horizontal="center" vertical="center" wrapText="1"/>
      <protection/>
    </xf>
    <xf numFmtId="49" fontId="6" fillId="99" borderId="14" xfId="0" applyNumberFormat="1" applyFont="1" applyFill="1" applyBorder="1" applyAlignment="1" applyProtection="1">
      <alignment horizontal="left" vertical="center" wrapText="1"/>
      <protection/>
    </xf>
    <xf numFmtId="49" fontId="6" fillId="99" borderId="14" xfId="431" applyNumberFormat="1" applyFont="1" applyFill="1" applyBorder="1" applyAlignment="1">
      <alignment horizontal="center" vertical="center"/>
      <protection/>
    </xf>
    <xf numFmtId="0" fontId="6" fillId="99" borderId="14" xfId="0" applyFont="1" applyFill="1" applyBorder="1" applyAlignment="1">
      <alignment horizontal="center" vertical="center"/>
    </xf>
    <xf numFmtId="0" fontId="6" fillId="99" borderId="14" xfId="0" applyNumberFormat="1" applyFont="1" applyFill="1" applyBorder="1" applyAlignment="1">
      <alignment horizontal="left" vertical="top" wrapText="1" shrinkToFit="1"/>
    </xf>
    <xf numFmtId="49" fontId="6" fillId="99" borderId="14" xfId="0" applyNumberFormat="1" applyFont="1" applyFill="1" applyBorder="1" applyAlignment="1" applyProtection="1">
      <alignment horizontal="center" vertical="center" wrapText="1"/>
      <protection/>
    </xf>
    <xf numFmtId="0" fontId="6" fillId="99" borderId="14" xfId="0" applyNumberFormat="1" applyFont="1" applyFill="1" applyBorder="1" applyAlignment="1">
      <alignment horizontal="left" vertical="top" wrapText="1"/>
    </xf>
    <xf numFmtId="49" fontId="6" fillId="99" borderId="31" xfId="0" applyNumberFormat="1" applyFont="1" applyFill="1" applyBorder="1" applyAlignment="1" applyProtection="1">
      <alignment horizontal="center" vertical="center" wrapText="1"/>
      <protection/>
    </xf>
    <xf numFmtId="49" fontId="6" fillId="99" borderId="14" xfId="399" applyNumberFormat="1" applyFont="1" applyFill="1" applyBorder="1" applyAlignment="1">
      <alignment horizontal="center" vertical="center" wrapText="1"/>
      <protection/>
    </xf>
    <xf numFmtId="0" fontId="6" fillId="99" borderId="14" xfId="399" applyFont="1" applyFill="1" applyBorder="1" applyAlignment="1">
      <alignment horizontal="left" vertical="center" wrapText="1"/>
      <protection/>
    </xf>
    <xf numFmtId="49" fontId="6" fillId="99" borderId="14" xfId="0" applyNumberFormat="1" applyFont="1" applyFill="1" applyBorder="1" applyAlignment="1" applyProtection="1">
      <alignment horizontal="left" wrapText="1" shrinkToFit="1"/>
      <protection/>
    </xf>
    <xf numFmtId="49" fontId="6" fillId="99" borderId="14" xfId="0" applyNumberFormat="1" applyFont="1" applyFill="1" applyBorder="1" applyAlignment="1" applyProtection="1">
      <alignment horizontal="left" vertical="center" wrapText="1" shrinkToFit="1"/>
      <protection/>
    </xf>
    <xf numFmtId="0" fontId="6" fillId="99" borderId="14" xfId="399" applyNumberFormat="1" applyFont="1" applyFill="1" applyBorder="1" applyAlignment="1">
      <alignment horizontal="left" vertical="center" wrapText="1"/>
      <protection/>
    </xf>
    <xf numFmtId="0" fontId="6" fillId="99" borderId="14" xfId="399" applyNumberFormat="1" applyFont="1" applyFill="1" applyBorder="1" applyAlignment="1">
      <alignment horizontal="left" vertical="center"/>
      <protection/>
    </xf>
    <xf numFmtId="0" fontId="2" fillId="0" borderId="0" xfId="476" applyFont="1" applyFill="1" applyAlignment="1">
      <alignment horizontal="left"/>
      <protection/>
    </xf>
    <xf numFmtId="22" fontId="2" fillId="0" borderId="0" xfId="476" applyNumberFormat="1" applyFont="1" applyFill="1" applyAlignment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164" fontId="51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wrapText="1"/>
      <protection/>
    </xf>
    <xf numFmtId="165" fontId="6" fillId="0" borderId="14" xfId="0" applyNumberFormat="1" applyFont="1" applyFill="1" applyBorder="1" applyAlignment="1" applyProtection="1">
      <alignment horizontal="left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467">
      <alignment/>
      <protection/>
    </xf>
    <xf numFmtId="164" fontId="5" fillId="0" borderId="14" xfId="467" applyNumberFormat="1" applyFont="1" applyBorder="1" applyAlignment="1" applyProtection="1">
      <alignment horizontal="center" vertical="center"/>
      <protection/>
    </xf>
    <xf numFmtId="49" fontId="5" fillId="0" borderId="14" xfId="467" applyNumberFormat="1" applyFont="1" applyBorder="1" applyAlignment="1" applyProtection="1">
      <alignment horizontal="center"/>
      <protection/>
    </xf>
    <xf numFmtId="0" fontId="6" fillId="0" borderId="14" xfId="467" applyFont="1" applyBorder="1">
      <alignment/>
      <protection/>
    </xf>
    <xf numFmtId="164" fontId="6" fillId="0" borderId="14" xfId="467" applyNumberFormat="1" applyFont="1" applyBorder="1" applyAlignment="1" applyProtection="1">
      <alignment horizontal="center" vertical="center" wrapText="1"/>
      <protection/>
    </xf>
    <xf numFmtId="49" fontId="6" fillId="0" borderId="14" xfId="467" applyNumberFormat="1" applyFont="1" applyBorder="1" applyAlignment="1" applyProtection="1">
      <alignment horizontal="left" vertical="center" wrapText="1"/>
      <protection/>
    </xf>
    <xf numFmtId="49" fontId="6" fillId="0" borderId="14" xfId="467" applyNumberFormat="1" applyFont="1" applyBorder="1" applyAlignment="1" applyProtection="1">
      <alignment horizontal="center" vertical="center" wrapText="1"/>
      <protection/>
    </xf>
    <xf numFmtId="0" fontId="0" fillId="0" borderId="0" xfId="467" applyBorder="1">
      <alignment/>
      <protection/>
    </xf>
    <xf numFmtId="164" fontId="7" fillId="5" borderId="0" xfId="467" applyNumberFormat="1" applyFont="1" applyFill="1" applyBorder="1" applyAlignment="1">
      <alignment horizontal="center" vertical="center"/>
      <protection/>
    </xf>
    <xf numFmtId="164" fontId="0" fillId="0" borderId="0" xfId="467" applyNumberFormat="1">
      <alignment/>
      <protection/>
    </xf>
    <xf numFmtId="0" fontId="0" fillId="0" borderId="0" xfId="467" applyFill="1">
      <alignment/>
      <protection/>
    </xf>
    <xf numFmtId="164" fontId="6" fillId="0" borderId="14" xfId="467" applyNumberFormat="1" applyFont="1" applyFill="1" applyBorder="1" applyAlignment="1">
      <alignment horizontal="center" vertical="center"/>
      <protection/>
    </xf>
    <xf numFmtId="4" fontId="6" fillId="0" borderId="14" xfId="467" applyNumberFormat="1" applyFont="1" applyFill="1" applyBorder="1" applyAlignment="1">
      <alignment horizontal="center" vertical="center"/>
      <protection/>
    </xf>
    <xf numFmtId="0" fontId="6" fillId="0" borderId="14" xfId="467" applyFont="1" applyBorder="1" applyAlignment="1">
      <alignment horizontal="center" vertical="center"/>
      <protection/>
    </xf>
    <xf numFmtId="164" fontId="6" fillId="0" borderId="14" xfId="467" applyNumberFormat="1" applyFont="1" applyBorder="1" applyAlignment="1">
      <alignment horizontal="center" vertical="center"/>
      <protection/>
    </xf>
    <xf numFmtId="49" fontId="6" fillId="0" borderId="14" xfId="467" applyNumberFormat="1" applyFont="1" applyBorder="1" applyAlignment="1" applyProtection="1">
      <alignment horizontal="center" wrapText="1"/>
      <protection/>
    </xf>
    <xf numFmtId="49" fontId="6" fillId="0" borderId="14" xfId="467" applyNumberFormat="1" applyFont="1" applyBorder="1" applyAlignment="1" applyProtection="1">
      <alignment horizontal="left" wrapText="1"/>
      <protection/>
    </xf>
    <xf numFmtId="165" fontId="6" fillId="0" borderId="14" xfId="467" applyNumberFormat="1" applyFont="1" applyBorder="1" applyAlignment="1" applyProtection="1">
      <alignment horizontal="left" wrapText="1"/>
      <protection/>
    </xf>
    <xf numFmtId="49" fontId="6" fillId="0" borderId="14" xfId="397" applyNumberFormat="1" applyFont="1" applyFill="1" applyBorder="1" applyAlignment="1">
      <alignment horizontal="center" vertical="center"/>
      <protection/>
    </xf>
    <xf numFmtId="49" fontId="6" fillId="0" borderId="14" xfId="467" applyNumberFormat="1" applyFont="1" applyFill="1" applyBorder="1" applyAlignment="1">
      <alignment horizontal="center" vertical="center" wrapText="1"/>
      <protection/>
    </xf>
    <xf numFmtId="0" fontId="6" fillId="0" borderId="14" xfId="467" applyFont="1" applyFill="1" applyBorder="1" applyAlignment="1">
      <alignment horizontal="left" vertical="center" wrapText="1"/>
      <protection/>
    </xf>
    <xf numFmtId="164" fontId="6" fillId="0" borderId="14" xfId="467" applyNumberFormat="1" applyFont="1" applyFill="1" applyBorder="1" applyAlignment="1">
      <alignment horizontal="center" vertical="center" wrapText="1"/>
      <protection/>
    </xf>
    <xf numFmtId="49" fontId="6" fillId="0" borderId="14" xfId="414" applyNumberFormat="1" applyFont="1" applyFill="1" applyBorder="1" applyAlignment="1">
      <alignment horizontal="center" vertical="center"/>
      <protection/>
    </xf>
    <xf numFmtId="0" fontId="6" fillId="0" borderId="14" xfId="397" applyNumberFormat="1" applyFont="1" applyFill="1" applyBorder="1" applyAlignment="1">
      <alignment horizontal="left" vertical="top" wrapText="1"/>
      <protection/>
    </xf>
    <xf numFmtId="164" fontId="6" fillId="99" borderId="14" xfId="467" applyNumberFormat="1" applyFont="1" applyFill="1" applyBorder="1" applyAlignment="1">
      <alignment horizontal="center" vertical="center" wrapText="1"/>
      <protection/>
    </xf>
    <xf numFmtId="0" fontId="6" fillId="0" borderId="14" xfId="397" applyNumberFormat="1" applyFont="1" applyFill="1" applyBorder="1" applyAlignment="1">
      <alignment horizontal="left" vertical="center" wrapText="1"/>
      <protection/>
    </xf>
    <xf numFmtId="0" fontId="6" fillId="0" borderId="14" xfId="467" applyFont="1" applyFill="1" applyBorder="1" applyAlignment="1">
      <alignment horizontal="center" vertical="center"/>
      <protection/>
    </xf>
    <xf numFmtId="0" fontId="6" fillId="0" borderId="14" xfId="467" applyNumberFormat="1" applyFont="1" applyFill="1" applyBorder="1" applyAlignment="1">
      <alignment horizontal="left" vertical="top" wrapText="1"/>
      <protection/>
    </xf>
    <xf numFmtId="49" fontId="6" fillId="0" borderId="14" xfId="434" applyNumberFormat="1" applyFont="1" applyFill="1" applyBorder="1" applyAlignment="1">
      <alignment horizontal="center" vertical="center"/>
      <protection/>
    </xf>
    <xf numFmtId="49" fontId="6" fillId="0" borderId="14" xfId="443" applyNumberFormat="1" applyFont="1" applyFill="1" applyBorder="1" applyAlignment="1">
      <alignment horizontal="center" vertical="center"/>
      <protection/>
    </xf>
    <xf numFmtId="0" fontId="6" fillId="99" borderId="14" xfId="467" applyNumberFormat="1" applyFont="1" applyFill="1" applyBorder="1" applyAlignment="1">
      <alignment horizontal="left" vertical="top" wrapText="1"/>
      <protection/>
    </xf>
    <xf numFmtId="0" fontId="6" fillId="99" borderId="14" xfId="466" applyNumberFormat="1" applyFont="1" applyFill="1" applyBorder="1" applyAlignment="1">
      <alignment horizontal="left" vertical="top" wrapText="1"/>
      <protection/>
    </xf>
    <xf numFmtId="0" fontId="6" fillId="99" borderId="14" xfId="467" applyFont="1" applyFill="1" applyBorder="1" applyAlignment="1">
      <alignment horizontal="left" vertical="center" wrapText="1"/>
      <protection/>
    </xf>
    <xf numFmtId="0" fontId="6" fillId="99" borderId="14" xfId="414" applyNumberFormat="1" applyFont="1" applyFill="1" applyBorder="1" applyAlignment="1">
      <alignment horizontal="left" vertical="center" wrapText="1"/>
      <protection/>
    </xf>
    <xf numFmtId="0" fontId="6" fillId="0" borderId="14" xfId="467" applyNumberFormat="1" applyFont="1" applyFill="1" applyBorder="1" applyAlignment="1">
      <alignment horizontal="left" vertical="top" wrapText="1" shrinkToFit="1"/>
      <protection/>
    </xf>
    <xf numFmtId="0" fontId="6" fillId="0" borderId="14" xfId="414" applyNumberFormat="1" applyFont="1" applyFill="1" applyBorder="1" applyAlignment="1">
      <alignment horizontal="left" vertical="center" wrapText="1"/>
      <protection/>
    </xf>
    <xf numFmtId="0" fontId="6" fillId="0" borderId="0" xfId="467" applyNumberFormat="1" applyFont="1" applyFill="1" applyBorder="1" applyAlignment="1">
      <alignment horizontal="left" vertical="top" wrapText="1"/>
      <protection/>
    </xf>
    <xf numFmtId="0" fontId="6" fillId="99" borderId="14" xfId="399" applyNumberFormat="1" applyFont="1" applyFill="1" applyBorder="1" applyAlignment="1">
      <alignment horizontal="left" vertical="top" wrapText="1"/>
      <protection/>
    </xf>
    <xf numFmtId="164" fontId="6" fillId="99" borderId="14" xfId="467" applyNumberFormat="1" applyFont="1" applyFill="1" applyBorder="1" applyAlignment="1">
      <alignment horizontal="center" vertical="center"/>
      <protection/>
    </xf>
    <xf numFmtId="0" fontId="6" fillId="99" borderId="14" xfId="397" applyNumberFormat="1" applyFont="1" applyFill="1" applyBorder="1" applyAlignment="1">
      <alignment horizontal="left" vertical="center" wrapText="1"/>
      <protection/>
    </xf>
    <xf numFmtId="0" fontId="86" fillId="99" borderId="14" xfId="467" applyFont="1" applyFill="1" applyBorder="1" applyAlignment="1">
      <alignment horizontal="left" vertical="top" wrapText="1"/>
      <protection/>
    </xf>
    <xf numFmtId="0" fontId="6" fillId="0" borderId="14" xfId="466" applyNumberFormat="1" applyFont="1" applyFill="1" applyBorder="1" applyAlignment="1">
      <alignment vertical="top" wrapText="1" shrinkToFit="1"/>
      <protection/>
    </xf>
    <xf numFmtId="49" fontId="6" fillId="0" borderId="14" xfId="467" applyNumberFormat="1" applyFont="1" applyFill="1" applyBorder="1" applyAlignment="1">
      <alignment horizontal="center" vertical="center"/>
      <protection/>
    </xf>
    <xf numFmtId="0" fontId="6" fillId="0" borderId="14" xfId="434" applyNumberFormat="1" applyFont="1" applyFill="1" applyBorder="1" applyAlignment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52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49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4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>
      <alignment horizontal="center" vertical="center"/>
    </xf>
    <xf numFmtId="49" fontId="6" fillId="0" borderId="14" xfId="399" applyNumberFormat="1" applyFont="1" applyFill="1" applyBorder="1" applyAlignment="1" applyProtection="1">
      <alignment horizontal="center" vertical="center" wrapText="1"/>
      <protection/>
    </xf>
    <xf numFmtId="49" fontId="6" fillId="0" borderId="14" xfId="399" applyNumberFormat="1" applyFont="1" applyFill="1" applyBorder="1" applyAlignment="1" applyProtection="1">
      <alignment horizontal="left" vertical="center" wrapText="1"/>
      <protection/>
    </xf>
    <xf numFmtId="49" fontId="6" fillId="0" borderId="14" xfId="399" applyNumberFormat="1" applyFont="1" applyFill="1" applyBorder="1" applyAlignment="1" applyProtection="1">
      <alignment horizontal="left" wrapText="1"/>
      <protection/>
    </xf>
    <xf numFmtId="49" fontId="6" fillId="0" borderId="14" xfId="43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14" xfId="0" applyNumberFormat="1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left" vertical="top" wrapText="1"/>
    </xf>
    <xf numFmtId="49" fontId="6" fillId="0" borderId="14" xfId="399" applyNumberFormat="1" applyFont="1" applyFill="1" applyBorder="1" applyAlignment="1">
      <alignment horizontal="center" vertical="center" wrapText="1"/>
      <protection/>
    </xf>
    <xf numFmtId="0" fontId="6" fillId="0" borderId="14" xfId="399" applyFont="1" applyFill="1" applyBorder="1" applyAlignment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wrapText="1" shrinkToFit="1"/>
      <protection/>
    </xf>
    <xf numFmtId="49" fontId="6" fillId="0" borderId="14" xfId="0" applyNumberFormat="1" applyFont="1" applyFill="1" applyBorder="1" applyAlignment="1" applyProtection="1">
      <alignment horizontal="left" vertical="center" wrapText="1" shrinkToFit="1"/>
      <protection/>
    </xf>
    <xf numFmtId="164" fontId="6" fillId="0" borderId="14" xfId="399" applyNumberFormat="1" applyFont="1" applyFill="1" applyBorder="1" applyAlignment="1">
      <alignment horizontal="center" vertical="center"/>
      <protection/>
    </xf>
    <xf numFmtId="0" fontId="6" fillId="0" borderId="14" xfId="399" applyNumberFormat="1" applyFont="1" applyFill="1" applyBorder="1" applyAlignment="1">
      <alignment horizontal="left" vertical="center" wrapText="1"/>
      <protection/>
    </xf>
    <xf numFmtId="0" fontId="6" fillId="0" borderId="14" xfId="399" applyNumberFormat="1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6" fillId="0" borderId="0" xfId="0" applyFont="1" applyAlignment="1">
      <alignment wrapText="1"/>
    </xf>
    <xf numFmtId="4" fontId="5" fillId="0" borderId="14" xfId="467" applyNumberFormat="1" applyFont="1" applyFill="1" applyBorder="1" applyAlignment="1">
      <alignment horizontal="center" vertical="center"/>
      <protection/>
    </xf>
    <xf numFmtId="164" fontId="5" fillId="0" borderId="14" xfId="467" applyNumberFormat="1" applyFont="1" applyFill="1" applyBorder="1" applyAlignment="1">
      <alignment horizontal="center" vertical="center"/>
      <protection/>
    </xf>
    <xf numFmtId="166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99" borderId="14" xfId="0" applyNumberFormat="1" applyFont="1" applyFill="1" applyBorder="1" applyAlignment="1">
      <alignment horizontal="center" vertical="center" wrapText="1"/>
    </xf>
    <xf numFmtId="49" fontId="6" fillId="99" borderId="32" xfId="0" applyNumberFormat="1" applyFont="1" applyFill="1" applyBorder="1" applyAlignment="1" applyProtection="1">
      <alignment horizontal="center" vertical="center" wrapText="1"/>
      <protection/>
    </xf>
    <xf numFmtId="49" fontId="6" fillId="99" borderId="32" xfId="0" applyNumberFormat="1" applyFont="1" applyFill="1" applyBorder="1" applyAlignment="1" applyProtection="1">
      <alignment horizontal="left" vertical="center" wrapText="1"/>
      <protection/>
    </xf>
    <xf numFmtId="49" fontId="6" fillId="99" borderId="33" xfId="0" applyNumberFormat="1" applyFont="1" applyFill="1" applyBorder="1" applyAlignment="1" applyProtection="1">
      <alignment horizontal="left" vertical="center" wrapText="1"/>
      <protection/>
    </xf>
    <xf numFmtId="49" fontId="6" fillId="99" borderId="34" xfId="0" applyNumberFormat="1" applyFont="1" applyFill="1" applyBorder="1" applyAlignment="1">
      <alignment horizontal="center" vertical="center" wrapText="1"/>
    </xf>
    <xf numFmtId="49" fontId="6" fillId="99" borderId="35" xfId="0" applyNumberFormat="1" applyFont="1" applyFill="1" applyBorder="1" applyAlignment="1" applyProtection="1">
      <alignment horizontal="center" vertical="center" wrapText="1"/>
      <protection/>
    </xf>
    <xf numFmtId="49" fontId="6" fillId="99" borderId="34" xfId="431" applyNumberFormat="1" applyFont="1" applyFill="1" applyBorder="1" applyAlignment="1">
      <alignment horizontal="center" vertical="center"/>
      <protection/>
    </xf>
    <xf numFmtId="0" fontId="6" fillId="99" borderId="34" xfId="0" applyNumberFormat="1" applyFont="1" applyFill="1" applyBorder="1" applyAlignment="1">
      <alignment horizontal="left" vertical="top" wrapText="1"/>
    </xf>
    <xf numFmtId="164" fontId="6" fillId="99" borderId="14" xfId="399" applyNumberFormat="1" applyFont="1" applyFill="1" applyBorder="1" applyAlignment="1">
      <alignment horizontal="center" vertical="center"/>
      <protection/>
    </xf>
    <xf numFmtId="49" fontId="6" fillId="99" borderId="14" xfId="468" applyNumberFormat="1" applyFont="1" applyFill="1" applyBorder="1" applyAlignment="1" applyProtection="1">
      <alignment horizontal="center" vertical="center" wrapText="1"/>
      <protection/>
    </xf>
    <xf numFmtId="49" fontId="6" fillId="99" borderId="14" xfId="399" applyNumberFormat="1" applyFont="1" applyFill="1" applyBorder="1" applyAlignment="1">
      <alignment horizontal="center" vertical="center"/>
      <protection/>
    </xf>
    <xf numFmtId="0" fontId="6" fillId="99" borderId="14" xfId="399" applyNumberFormat="1" applyFont="1" applyFill="1" applyBorder="1" applyAlignment="1">
      <alignment horizontal="left" vertical="center" wrapText="1" shrinkToFit="1"/>
      <protection/>
    </xf>
    <xf numFmtId="49" fontId="6" fillId="99" borderId="14" xfId="468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6" fillId="0" borderId="14" xfId="467" applyNumberFormat="1" applyFont="1" applyFill="1" applyBorder="1" applyAlignment="1">
      <alignment horizontal="center" vertical="center"/>
      <protection/>
    </xf>
    <xf numFmtId="164" fontId="6" fillId="0" borderId="14" xfId="467" applyNumberFormat="1" applyFont="1" applyBorder="1" applyAlignment="1">
      <alignment horizontal="center" vertical="center"/>
      <protection/>
    </xf>
    <xf numFmtId="0" fontId="6" fillId="0" borderId="14" xfId="467" applyFont="1" applyFill="1" applyBorder="1" applyAlignment="1">
      <alignment horizontal="center" vertical="center"/>
      <protection/>
    </xf>
    <xf numFmtId="49" fontId="6" fillId="0" borderId="14" xfId="467" applyNumberFormat="1" applyFont="1" applyFill="1" applyBorder="1" applyAlignment="1">
      <alignment horizontal="center" vertical="center" wrapText="1"/>
      <protection/>
    </xf>
    <xf numFmtId="49" fontId="6" fillId="0" borderId="14" xfId="431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99" borderId="14" xfId="399" applyNumberFormat="1" applyFont="1" applyFill="1" applyBorder="1" applyAlignment="1">
      <alignment horizontal="center" vertical="center" wrapText="1"/>
      <protection/>
    </xf>
    <xf numFmtId="0" fontId="6" fillId="99" borderId="14" xfId="399" applyFont="1" applyFill="1" applyBorder="1" applyAlignment="1">
      <alignment horizontal="left" vertical="center" wrapText="1"/>
      <protection/>
    </xf>
    <xf numFmtId="49" fontId="6" fillId="99" borderId="14" xfId="0" applyNumberFormat="1" applyFont="1" applyFill="1" applyBorder="1" applyAlignment="1" applyProtection="1">
      <alignment horizontal="left" wrapText="1"/>
      <protection/>
    </xf>
    <xf numFmtId="164" fontId="6" fillId="99" borderId="14" xfId="399" applyNumberFormat="1" applyFont="1" applyFill="1" applyBorder="1" applyAlignment="1">
      <alignment horizontal="center" vertical="center"/>
      <protection/>
    </xf>
    <xf numFmtId="0" fontId="6" fillId="99" borderId="14" xfId="0" applyFont="1" applyFill="1" applyBorder="1" applyAlignment="1">
      <alignment horizontal="center" vertical="center"/>
    </xf>
    <xf numFmtId="49" fontId="6" fillId="99" borderId="14" xfId="431" applyNumberFormat="1" applyFont="1" applyFill="1" applyBorder="1" applyAlignment="1">
      <alignment horizontal="center" vertical="center"/>
      <protection/>
    </xf>
    <xf numFmtId="0" fontId="6" fillId="99" borderId="14" xfId="0" applyNumberFormat="1" applyFont="1" applyFill="1" applyBorder="1" applyAlignment="1">
      <alignment horizontal="left" vertical="top" wrapText="1"/>
    </xf>
    <xf numFmtId="0" fontId="5" fillId="99" borderId="14" xfId="0" applyFont="1" applyFill="1" applyBorder="1" applyAlignment="1">
      <alignment horizontal="center" vertical="center"/>
    </xf>
    <xf numFmtId="49" fontId="5" fillId="99" borderId="14" xfId="431" applyNumberFormat="1" applyFont="1" applyFill="1" applyBorder="1" applyAlignment="1">
      <alignment horizontal="center" vertical="center"/>
      <protection/>
    </xf>
    <xf numFmtId="0" fontId="5" fillId="99" borderId="14" xfId="0" applyNumberFormat="1" applyFont="1" applyFill="1" applyBorder="1" applyAlignment="1">
      <alignment horizontal="left" vertical="top" wrapText="1"/>
    </xf>
    <xf numFmtId="49" fontId="6" fillId="99" borderId="34" xfId="431" applyNumberFormat="1" applyFont="1" applyFill="1" applyBorder="1" applyAlignment="1">
      <alignment horizontal="center" vertical="center"/>
      <protection/>
    </xf>
    <xf numFmtId="0" fontId="6" fillId="99" borderId="34" xfId="0" applyNumberFormat="1" applyFont="1" applyFill="1" applyBorder="1" applyAlignment="1">
      <alignment horizontal="left" vertical="top" wrapText="1"/>
    </xf>
    <xf numFmtId="49" fontId="6" fillId="99" borderId="14" xfId="399" applyNumberFormat="1" applyFont="1" applyFill="1" applyBorder="1" applyAlignment="1">
      <alignment horizontal="center" vertical="center"/>
      <protection/>
    </xf>
    <xf numFmtId="0" fontId="6" fillId="99" borderId="14" xfId="399" applyNumberFormat="1" applyFont="1" applyFill="1" applyBorder="1" applyAlignment="1">
      <alignment horizontal="left" vertical="center" wrapText="1" shrinkToFit="1"/>
      <protection/>
    </xf>
    <xf numFmtId="0" fontId="6" fillId="99" borderId="14" xfId="399" applyNumberFormat="1" applyFont="1" applyFill="1" applyBorder="1" applyAlignment="1">
      <alignment horizontal="left" vertical="center" wrapText="1"/>
      <protection/>
    </xf>
    <xf numFmtId="49" fontId="6" fillId="99" borderId="14" xfId="0" applyNumberFormat="1" applyFont="1" applyFill="1" applyBorder="1" applyAlignment="1" applyProtection="1">
      <alignment horizontal="center" vertical="center" wrapText="1"/>
      <protection/>
    </xf>
    <xf numFmtId="0" fontId="6" fillId="99" borderId="14" xfId="399" applyNumberFormat="1" applyFont="1" applyFill="1" applyBorder="1" applyAlignment="1">
      <alignment horizontal="center" vertical="center"/>
      <protection/>
    </xf>
    <xf numFmtId="0" fontId="6" fillId="99" borderId="14" xfId="0" applyNumberFormat="1" applyFont="1" applyFill="1" applyBorder="1" applyAlignment="1">
      <alignment horizontal="left" vertical="center" wrapText="1" shrinkToFit="1"/>
    </xf>
    <xf numFmtId="0" fontId="6" fillId="99" borderId="14" xfId="0" applyNumberFormat="1" applyFont="1" applyFill="1" applyBorder="1" applyAlignment="1">
      <alignment horizontal="left" vertical="center" wrapText="1"/>
    </xf>
    <xf numFmtId="49" fontId="6" fillId="99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 wrapText="1"/>
    </xf>
    <xf numFmtId="49" fontId="6" fillId="99" borderId="14" xfId="476" applyNumberFormat="1" applyFont="1" applyFill="1" applyBorder="1" applyAlignment="1">
      <alignment horizontal="center" vertical="center" wrapText="1"/>
      <protection/>
    </xf>
    <xf numFmtId="0" fontId="6" fillId="99" borderId="14" xfId="0" applyFont="1" applyFill="1" applyBorder="1" applyAlignment="1">
      <alignment horizontal="center" vertical="center" wrapText="1"/>
    </xf>
    <xf numFmtId="49" fontId="6" fillId="99" borderId="14" xfId="0" applyNumberFormat="1" applyFont="1" applyFill="1" applyBorder="1" applyAlignment="1">
      <alignment horizontal="center" vertical="center" wrapText="1"/>
    </xf>
    <xf numFmtId="0" fontId="6" fillId="99" borderId="14" xfId="431" applyNumberFormat="1" applyFont="1" applyFill="1" applyBorder="1" applyAlignment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164" fontId="5" fillId="0" borderId="14" xfId="467" applyNumberFormat="1" applyFont="1" applyFill="1" applyBorder="1" applyAlignment="1">
      <alignment horizontal="center" vertical="center" wrapText="1"/>
      <protection/>
    </xf>
    <xf numFmtId="164" fontId="6" fillId="0" borderId="14" xfId="467" applyNumberFormat="1" applyFont="1" applyFill="1" applyBorder="1" applyAlignment="1">
      <alignment horizontal="center" vertical="center" wrapText="1"/>
      <protection/>
    </xf>
    <xf numFmtId="49" fontId="5" fillId="0" borderId="14" xfId="467" applyNumberFormat="1" applyFont="1" applyBorder="1" applyAlignment="1" applyProtection="1">
      <alignment horizontal="center" vertical="center" wrapText="1"/>
      <protection/>
    </xf>
    <xf numFmtId="49" fontId="5" fillId="0" borderId="14" xfId="467" applyNumberFormat="1" applyFont="1" applyBorder="1" applyAlignment="1" applyProtection="1">
      <alignment horizontal="center" wrapText="1"/>
      <protection/>
    </xf>
    <xf numFmtId="49" fontId="5" fillId="0" borderId="14" xfId="467" applyNumberFormat="1" applyFont="1" applyBorder="1" applyAlignment="1" applyProtection="1">
      <alignment horizontal="left" wrapText="1"/>
      <protection/>
    </xf>
    <xf numFmtId="164" fontId="5" fillId="0" borderId="14" xfId="467" applyNumberFormat="1" applyFont="1" applyBorder="1" applyAlignment="1" applyProtection="1">
      <alignment horizontal="center" vertical="center" wrapText="1"/>
      <protection/>
    </xf>
    <xf numFmtId="164" fontId="5" fillId="0" borderId="14" xfId="467" applyNumberFormat="1" applyFont="1" applyFill="1" applyBorder="1" applyAlignment="1">
      <alignment horizontal="center" vertical="center"/>
      <protection/>
    </xf>
    <xf numFmtId="49" fontId="5" fillId="0" borderId="14" xfId="467" applyNumberFormat="1" applyFont="1" applyBorder="1" applyAlignment="1" applyProtection="1">
      <alignment horizontal="left" vertical="center" wrapText="1"/>
      <protection/>
    </xf>
    <xf numFmtId="49" fontId="3" fillId="0" borderId="0" xfId="399" applyNumberFormat="1" applyFont="1" applyFill="1" applyAlignment="1">
      <alignment horizontal="center"/>
      <protection/>
    </xf>
    <xf numFmtId="49" fontId="3" fillId="0" borderId="34" xfId="397" applyNumberFormat="1" applyFont="1" applyFill="1" applyBorder="1" applyAlignment="1">
      <alignment horizontal="center" vertical="center"/>
      <protection/>
    </xf>
    <xf numFmtId="0" fontId="3" fillId="0" borderId="34" xfId="397" applyNumberFormat="1" applyFont="1" applyFill="1" applyBorder="1" applyAlignment="1">
      <alignment horizontal="center" vertical="center"/>
      <protection/>
    </xf>
    <xf numFmtId="49" fontId="8" fillId="0" borderId="34" xfId="476" applyNumberFormat="1" applyFont="1" applyFill="1" applyBorder="1" applyAlignment="1">
      <alignment horizontal="center" vertical="center" wrapText="1"/>
      <protection/>
    </xf>
    <xf numFmtId="0" fontId="8" fillId="0" borderId="14" xfId="476" applyFont="1" applyBorder="1" applyAlignment="1">
      <alignment horizontal="center" vertical="center" wrapText="1"/>
      <protection/>
    </xf>
    <xf numFmtId="49" fontId="8" fillId="0" borderId="14" xfId="476" applyNumberFormat="1" applyFont="1" applyFill="1" applyBorder="1" applyAlignment="1">
      <alignment horizontal="center" vertical="center" wrapText="1"/>
      <protection/>
    </xf>
    <xf numFmtId="49" fontId="8" fillId="0" borderId="14" xfId="476" applyNumberFormat="1" applyFont="1" applyBorder="1" applyAlignment="1">
      <alignment horizontal="center" vertical="center" wrapText="1"/>
      <protection/>
    </xf>
    <xf numFmtId="0" fontId="6" fillId="99" borderId="14" xfId="399" applyNumberFormat="1" applyFont="1" applyFill="1" applyBorder="1" applyAlignment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399" applyNumberFormat="1" applyFont="1" applyFill="1" applyBorder="1" applyAlignment="1" applyProtection="1">
      <alignment horizontal="left" vertical="center" wrapText="1" shrinkToFit="1"/>
      <protection/>
    </xf>
    <xf numFmtId="49" fontId="6" fillId="0" borderId="14" xfId="399" applyNumberFormat="1" applyFont="1" applyFill="1" applyBorder="1" applyAlignment="1">
      <alignment horizontal="center" vertical="center"/>
      <protection/>
    </xf>
    <xf numFmtId="0" fontId="6" fillId="0" borderId="14" xfId="399" applyNumberFormat="1" applyFont="1" applyFill="1" applyBorder="1" applyAlignment="1">
      <alignment horizontal="left" vertical="center" wrapText="1" shrinkToFit="1"/>
      <protection/>
    </xf>
    <xf numFmtId="4" fontId="54" fillId="0" borderId="32" xfId="0" applyNumberFormat="1" applyFont="1" applyBorder="1" applyAlignment="1" applyProtection="1">
      <alignment horizontal="right"/>
      <protection/>
    </xf>
    <xf numFmtId="166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wrapText="1"/>
      <protection/>
    </xf>
    <xf numFmtId="165" fontId="6" fillId="0" borderId="14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center" vertical="center"/>
    </xf>
    <xf numFmtId="49" fontId="6" fillId="0" borderId="14" xfId="467" applyNumberFormat="1" applyFont="1" applyFill="1" applyBorder="1" applyAlignment="1" applyProtection="1">
      <alignment horizontal="left" vertical="center" wrapText="1"/>
      <protection/>
    </xf>
    <xf numFmtId="2" fontId="6" fillId="0" borderId="0" xfId="0" applyNumberFormat="1" applyFont="1" applyAlignment="1">
      <alignment wrapText="1"/>
    </xf>
    <xf numFmtId="49" fontId="6" fillId="0" borderId="14" xfId="399" applyNumberFormat="1" applyFont="1" applyFill="1" applyBorder="1" applyAlignment="1" applyProtection="1">
      <alignment horizontal="center" vertical="center" wrapText="1"/>
      <protection/>
    </xf>
    <xf numFmtId="49" fontId="6" fillId="0" borderId="14" xfId="399" applyNumberFormat="1" applyFont="1" applyFill="1" applyBorder="1" applyAlignment="1" applyProtection="1">
      <alignment horizontal="left" vertical="center" wrapText="1"/>
      <protection/>
    </xf>
    <xf numFmtId="49" fontId="6" fillId="0" borderId="14" xfId="399" applyNumberFormat="1" applyFont="1" applyFill="1" applyBorder="1" applyAlignment="1" applyProtection="1">
      <alignment horizontal="center" wrapText="1"/>
      <protection/>
    </xf>
    <xf numFmtId="49" fontId="6" fillId="99" borderId="14" xfId="468" applyNumberFormat="1" applyFont="1" applyFill="1" applyBorder="1" applyAlignment="1" applyProtection="1">
      <alignment horizontal="center" wrapText="1"/>
      <protection/>
    </xf>
    <xf numFmtId="49" fontId="6" fillId="99" borderId="14" xfId="468" applyNumberFormat="1" applyFont="1" applyFill="1" applyBorder="1" applyAlignment="1" applyProtection="1">
      <alignment horizontal="left" wrapText="1"/>
      <protection/>
    </xf>
    <xf numFmtId="0" fontId="6" fillId="99" borderId="14" xfId="399" applyFont="1" applyFill="1" applyBorder="1" applyAlignment="1">
      <alignment horizontal="center" vertical="center"/>
      <protection/>
    </xf>
    <xf numFmtId="0" fontId="6" fillId="99" borderId="14" xfId="399" applyNumberFormat="1" applyFont="1" applyFill="1" applyBorder="1" applyAlignment="1">
      <alignment horizontal="left" vertical="top" wrapText="1" shrinkToFit="1"/>
      <protection/>
    </xf>
    <xf numFmtId="2" fontId="6" fillId="0" borderId="14" xfId="0" applyNumberFormat="1" applyFont="1" applyFill="1" applyBorder="1" applyAlignment="1">
      <alignment horizontal="center" vertical="center"/>
    </xf>
    <xf numFmtId="49" fontId="5" fillId="99" borderId="14" xfId="467" applyNumberFormat="1" applyFont="1" applyFill="1" applyBorder="1" applyAlignment="1" applyProtection="1">
      <alignment horizontal="center" vertical="center" wrapText="1"/>
      <protection/>
    </xf>
    <xf numFmtId="49" fontId="5" fillId="99" borderId="14" xfId="467" applyNumberFormat="1" applyFont="1" applyFill="1" applyBorder="1" applyAlignment="1" applyProtection="1">
      <alignment horizontal="center" wrapText="1"/>
      <protection/>
    </xf>
    <xf numFmtId="49" fontId="5" fillId="99" borderId="14" xfId="467" applyNumberFormat="1" applyFont="1" applyFill="1" applyBorder="1" applyAlignment="1" applyProtection="1">
      <alignment horizontal="left" wrapText="1"/>
      <protection/>
    </xf>
    <xf numFmtId="49" fontId="6" fillId="99" borderId="14" xfId="467" applyNumberFormat="1" applyFont="1" applyFill="1" applyBorder="1" applyAlignment="1" applyProtection="1">
      <alignment horizontal="center" vertical="center" wrapText="1"/>
      <protection/>
    </xf>
    <xf numFmtId="49" fontId="6" fillId="99" borderId="14" xfId="467" applyNumberFormat="1" applyFont="1" applyFill="1" applyBorder="1" applyAlignment="1" applyProtection="1">
      <alignment horizontal="center" wrapText="1"/>
      <protection/>
    </xf>
    <xf numFmtId="49" fontId="6" fillId="99" borderId="14" xfId="467" applyNumberFormat="1" applyFont="1" applyFill="1" applyBorder="1" applyAlignment="1" applyProtection="1">
      <alignment horizontal="left" wrapText="1"/>
      <protection/>
    </xf>
    <xf numFmtId="49" fontId="8" fillId="0" borderId="34" xfId="397" applyNumberFormat="1" applyFont="1" applyFill="1" applyBorder="1" applyAlignment="1">
      <alignment horizontal="center" vertical="center"/>
      <protection/>
    </xf>
    <xf numFmtId="0" fontId="8" fillId="0" borderId="34" xfId="397" applyNumberFormat="1" applyFont="1" applyFill="1" applyBorder="1" applyAlignment="1">
      <alignment horizontal="center" vertical="center"/>
      <protection/>
    </xf>
    <xf numFmtId="49" fontId="8" fillId="0" borderId="14" xfId="397" applyNumberFormat="1" applyFont="1" applyFill="1" applyBorder="1" applyAlignment="1">
      <alignment horizontal="center" vertical="center"/>
      <protection/>
    </xf>
    <xf numFmtId="49" fontId="8" fillId="0" borderId="14" xfId="399" applyNumberFormat="1" applyFont="1" applyFill="1" applyBorder="1" applyAlignment="1">
      <alignment horizontal="center" vertical="center"/>
      <protection/>
    </xf>
    <xf numFmtId="0" fontId="8" fillId="0" borderId="14" xfId="399" applyNumberFormat="1" applyFont="1" applyFill="1" applyBorder="1" applyAlignment="1">
      <alignment horizontal="center" vertical="center"/>
      <protection/>
    </xf>
    <xf numFmtId="1" fontId="8" fillId="0" borderId="14" xfId="46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9" fontId="3" fillId="0" borderId="0" xfId="399" applyNumberFormat="1" applyFont="1" applyFill="1" applyAlignment="1">
      <alignment horizontal="center" wrapText="1"/>
      <protection/>
    </xf>
  </cellXfs>
  <cellStyles count="5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Currency" xfId="364"/>
    <cellStyle name="Currency [0]" xfId="365"/>
    <cellStyle name="Заголовок 1" xfId="366"/>
    <cellStyle name="Заголовок 1 2" xfId="367"/>
    <cellStyle name="Заголовок 2" xfId="368"/>
    <cellStyle name="Заголовок 2 2" xfId="369"/>
    <cellStyle name="Заголовок 3" xfId="370"/>
    <cellStyle name="Заголовок 3 2" xfId="371"/>
    <cellStyle name="Заголовок 4" xfId="372"/>
    <cellStyle name="Заголовок 4 2" xfId="373"/>
    <cellStyle name="Итог" xfId="374"/>
    <cellStyle name="Итог 2" xfId="375"/>
    <cellStyle name="Контрольная ячейка" xfId="376"/>
    <cellStyle name="Контрольная ячейка 2" xfId="377"/>
    <cellStyle name="Название" xfId="378"/>
    <cellStyle name="Название 2" xfId="379"/>
    <cellStyle name="Нейтральный" xfId="380"/>
    <cellStyle name="Нейтральный 2" xfId="381"/>
    <cellStyle name="Обычный 10" xfId="382"/>
    <cellStyle name="Обычный 10 2" xfId="383"/>
    <cellStyle name="Обычный 10 3" xfId="384"/>
    <cellStyle name="Обычный 10 4" xfId="385"/>
    <cellStyle name="Обычный 11" xfId="386"/>
    <cellStyle name="Обычный 11 2" xfId="387"/>
    <cellStyle name="Обычный 11 2 2" xfId="388"/>
    <cellStyle name="Обычный 11 2 3" xfId="389"/>
    <cellStyle name="Обычный 11 3" xfId="390"/>
    <cellStyle name="Обычный 11 4" xfId="391"/>
    <cellStyle name="Обычный 11 4 2" xfId="392"/>
    <cellStyle name="Обычный 11 5" xfId="393"/>
    <cellStyle name="Обычный 11 5 2" xfId="394"/>
    <cellStyle name="Обычный 11 6" xfId="395"/>
    <cellStyle name="Обычный 11 7" xfId="396"/>
    <cellStyle name="Обычный 12" xfId="397"/>
    <cellStyle name="Обычный 12 2" xfId="398"/>
    <cellStyle name="Обычный 13" xfId="399"/>
    <cellStyle name="Обычный 14" xfId="400"/>
    <cellStyle name="Обычный 15" xfId="401"/>
    <cellStyle name="Обычный 16" xfId="402"/>
    <cellStyle name="Обычный 17" xfId="403"/>
    <cellStyle name="Обычный 18" xfId="404"/>
    <cellStyle name="Обычный 19" xfId="405"/>
    <cellStyle name="Обычный 2" xfId="406"/>
    <cellStyle name="Обычный 2 10" xfId="407"/>
    <cellStyle name="Обычный 2 10 4" xfId="408"/>
    <cellStyle name="Обычный 2 11" xfId="409"/>
    <cellStyle name="Обычный 2 12" xfId="410"/>
    <cellStyle name="Обычный 2 13" xfId="411"/>
    <cellStyle name="Обычный 2 14" xfId="412"/>
    <cellStyle name="Обычный 2 15" xfId="413"/>
    <cellStyle name="Обычный 2 16" xfId="414"/>
    <cellStyle name="Обычный 2 2" xfId="415"/>
    <cellStyle name="Обычный 2 2 2" xfId="416"/>
    <cellStyle name="Обычный 2 2 3" xfId="417"/>
    <cellStyle name="Обычный 2 2 3 2" xfId="418"/>
    <cellStyle name="Обычный 2 2 3 2 2" xfId="419"/>
    <cellStyle name="Обычный 2 2 3 3" xfId="420"/>
    <cellStyle name="Обычный 2 2 3 4" xfId="421"/>
    <cellStyle name="Обычный 2 2 3 5" xfId="422"/>
    <cellStyle name="Обычный 2 2 3 6" xfId="423"/>
    <cellStyle name="Обычный 2 2 3 7" xfId="424"/>
    <cellStyle name="Обычный 2 2 4" xfId="425"/>
    <cellStyle name="Обычный 2 2 4 2" xfId="426"/>
    <cellStyle name="Обычный 2 2 4 2 2" xfId="427"/>
    <cellStyle name="Обычный 2 2 4 2 3" xfId="428"/>
    <cellStyle name="Обычный 2 2 5" xfId="429"/>
    <cellStyle name="Обычный 2 2 6" xfId="430"/>
    <cellStyle name="Обычный 2 3" xfId="431"/>
    <cellStyle name="Обычный 2 3 10" xfId="432"/>
    <cellStyle name="Обычный 2 3 11" xfId="433"/>
    <cellStyle name="Обычный 2 3 12" xfId="434"/>
    <cellStyle name="Обычный 2 3 2" xfId="435"/>
    <cellStyle name="Обычный 2 3 2 2" xfId="436"/>
    <cellStyle name="Обычный 2 3 2 3" xfId="437"/>
    <cellStyle name="Обычный 2 3 2 4" xfId="438"/>
    <cellStyle name="Обычный 2 3 3" xfId="439"/>
    <cellStyle name="Обычный 2 3 3 2" xfId="440"/>
    <cellStyle name="Обычный 2 3 3 3" xfId="441"/>
    <cellStyle name="Обычный 2 3 4" xfId="442"/>
    <cellStyle name="Обычный 2 3 4 2" xfId="443"/>
    <cellStyle name="Обычный 2 3 5" xfId="444"/>
    <cellStyle name="Обычный 2 3 6" xfId="445"/>
    <cellStyle name="Обычный 2 3 7" xfId="446"/>
    <cellStyle name="Обычный 2 3 8" xfId="447"/>
    <cellStyle name="Обычный 2 3 9" xfId="448"/>
    <cellStyle name="Обычный 2 4" xfId="449"/>
    <cellStyle name="Обычный 2 4 2" xfId="450"/>
    <cellStyle name="Обычный 2 4 3" xfId="451"/>
    <cellStyle name="Обычный 2 4 4" xfId="452"/>
    <cellStyle name="Обычный 2 4 5" xfId="453"/>
    <cellStyle name="Обычный 2 4 6" xfId="454"/>
    <cellStyle name="Обычный 2 5" xfId="455"/>
    <cellStyle name="Обычный 2 5 2" xfId="456"/>
    <cellStyle name="Обычный 2 5 3" xfId="457"/>
    <cellStyle name="Обычный 2 5 4" xfId="458"/>
    <cellStyle name="Обычный 2 5 5" xfId="459"/>
    <cellStyle name="Обычный 2 5 6" xfId="460"/>
    <cellStyle name="Обычный 2 6" xfId="461"/>
    <cellStyle name="Обычный 2 6 2" xfId="462"/>
    <cellStyle name="Обычный 2 7" xfId="463"/>
    <cellStyle name="Обычный 2 8" xfId="464"/>
    <cellStyle name="Обычный 2 9" xfId="465"/>
    <cellStyle name="Обычный 20" xfId="466"/>
    <cellStyle name="Обычный 21" xfId="467"/>
    <cellStyle name="Обычный 21 2" xfId="468"/>
    <cellStyle name="Обычный 3" xfId="469"/>
    <cellStyle name="Обычный 3 2" xfId="470"/>
    <cellStyle name="Обычный 4" xfId="471"/>
    <cellStyle name="Обычный 4 2" xfId="472"/>
    <cellStyle name="Обычный 5" xfId="473"/>
    <cellStyle name="Обычный 5 2" xfId="474"/>
    <cellStyle name="Обычный 5 3" xfId="475"/>
    <cellStyle name="Обычный 6" xfId="476"/>
    <cellStyle name="Обычный 7" xfId="477"/>
    <cellStyle name="Обычный 7 2" xfId="478"/>
    <cellStyle name="Обычный 7 2 10" xfId="479"/>
    <cellStyle name="Обычный 7 2 11" xfId="480"/>
    <cellStyle name="Обычный 7 2 2" xfId="481"/>
    <cellStyle name="Обычный 7 2 2 2" xfId="482"/>
    <cellStyle name="Обычный 7 2 2 3" xfId="483"/>
    <cellStyle name="Обычный 7 2 3" xfId="484"/>
    <cellStyle name="Обычный 7 2 3 2" xfId="485"/>
    <cellStyle name="Обычный 7 2 3 3" xfId="486"/>
    <cellStyle name="Обычный 7 2 4" xfId="487"/>
    <cellStyle name="Обычный 7 2 4 2" xfId="488"/>
    <cellStyle name="Обычный 7 2 5" xfId="489"/>
    <cellStyle name="Обычный 7 2 6" xfId="490"/>
    <cellStyle name="Обычный 7 2 7" xfId="491"/>
    <cellStyle name="Обычный 7 2 8" xfId="492"/>
    <cellStyle name="Обычный 7 2 9" xfId="493"/>
    <cellStyle name="Обычный 7 3" xfId="494"/>
    <cellStyle name="Обычный 8" xfId="495"/>
    <cellStyle name="Обычный 8 2" xfId="496"/>
    <cellStyle name="Обычный 9" xfId="497"/>
    <cellStyle name="Обычный 9 2" xfId="498"/>
    <cellStyle name="Обычный 9 2 2" xfId="499"/>
    <cellStyle name="Обычный 9 3" xfId="500"/>
    <cellStyle name="Обычный 9 4" xfId="501"/>
    <cellStyle name="Плохой" xfId="502"/>
    <cellStyle name="Плохой 2" xfId="503"/>
    <cellStyle name="Пояснение" xfId="504"/>
    <cellStyle name="Пояснение 2" xfId="505"/>
    <cellStyle name="Примечание" xfId="506"/>
    <cellStyle name="Примечание 2" xfId="507"/>
    <cellStyle name="Примечание 2 2" xfId="508"/>
    <cellStyle name="Примечание 3" xfId="509"/>
    <cellStyle name="Примечание 3 2" xfId="510"/>
    <cellStyle name="Percent" xfId="511"/>
    <cellStyle name="Процентный 2" xfId="512"/>
    <cellStyle name="Процентный 2 2" xfId="513"/>
    <cellStyle name="Процентный 3" xfId="514"/>
    <cellStyle name="Процентный 3 2" xfId="515"/>
    <cellStyle name="Процентный 3 3" xfId="516"/>
    <cellStyle name="Процентный 4" xfId="517"/>
    <cellStyle name="Процентный 5" xfId="518"/>
    <cellStyle name="Процентный 6" xfId="519"/>
    <cellStyle name="Процентный 7" xfId="520"/>
    <cellStyle name="Связанная ячейка" xfId="521"/>
    <cellStyle name="Связанная ячейка 2" xfId="522"/>
    <cellStyle name="Стиль 1" xfId="523"/>
    <cellStyle name="Текст предупреждения" xfId="524"/>
    <cellStyle name="Текст предупреждения 2" xfId="525"/>
    <cellStyle name="Comma" xfId="526"/>
    <cellStyle name="Comma [0]" xfId="527"/>
    <cellStyle name="Финансовый 2" xfId="528"/>
    <cellStyle name="Финансовый 2 2" xfId="529"/>
    <cellStyle name="Финансовый 2 3" xfId="530"/>
    <cellStyle name="Финансовый 3" xfId="531"/>
    <cellStyle name="Финансовый 4" xfId="532"/>
    <cellStyle name="Финансовый 5" xfId="533"/>
    <cellStyle name="Хороший" xfId="534"/>
    <cellStyle name="Хороший 2" xfId="5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211</xdr:row>
      <xdr:rowOff>0</xdr:rowOff>
    </xdr:from>
    <xdr:ext cx="476250" cy="219075"/>
    <xdr:grpSp>
      <xdr:nvGrpSpPr>
        <xdr:cNvPr id="1" name="Группа 46"/>
        <xdr:cNvGrpSpPr>
          <a:grpSpLocks/>
        </xdr:cNvGrpSpPr>
      </xdr:nvGrpSpPr>
      <xdr:grpSpPr>
        <a:xfrm>
          <a:off x="1447800" y="138569700"/>
          <a:ext cx="476250" cy="21907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&#1099;%201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33">
          <cell r="F33">
            <v>29897.2</v>
          </cell>
        </row>
        <row r="35">
          <cell r="F35">
            <v>997</v>
          </cell>
        </row>
        <row r="37">
          <cell r="F37">
            <v>22.2</v>
          </cell>
        </row>
        <row r="38">
          <cell r="F38">
            <v>95453.1</v>
          </cell>
        </row>
        <row r="47">
          <cell r="F47">
            <v>25260.6</v>
          </cell>
        </row>
        <row r="49">
          <cell r="F49">
            <v>3193</v>
          </cell>
        </row>
        <row r="51">
          <cell r="F51">
            <v>16883.6</v>
          </cell>
        </row>
        <row r="52">
          <cell r="F52">
            <v>81.7</v>
          </cell>
        </row>
        <row r="53">
          <cell r="F53">
            <v>110568</v>
          </cell>
        </row>
        <row r="55">
          <cell r="F55">
            <v>9.2</v>
          </cell>
        </row>
        <row r="56">
          <cell r="F56">
            <v>3888.5</v>
          </cell>
        </row>
        <row r="57">
          <cell r="F57">
            <v>130.1</v>
          </cell>
        </row>
        <row r="71">
          <cell r="F71">
            <v>25342</v>
          </cell>
        </row>
        <row r="74">
          <cell r="F74">
            <v>120</v>
          </cell>
        </row>
        <row r="83">
          <cell r="F83">
            <v>1322.8</v>
          </cell>
        </row>
        <row r="85">
          <cell r="F85">
            <v>1999.6</v>
          </cell>
        </row>
        <row r="86">
          <cell r="F86">
            <v>300</v>
          </cell>
        </row>
        <row r="87">
          <cell r="F87">
            <v>3541.5</v>
          </cell>
        </row>
        <row r="88">
          <cell r="F88">
            <v>200</v>
          </cell>
        </row>
        <row r="94">
          <cell r="F94">
            <v>3040.4</v>
          </cell>
        </row>
        <row r="95">
          <cell r="F95">
            <v>533.1</v>
          </cell>
        </row>
        <row r="98">
          <cell r="F98">
            <v>7954.9</v>
          </cell>
        </row>
        <row r="99">
          <cell r="F99">
            <v>736.5</v>
          </cell>
        </row>
        <row r="100">
          <cell r="F100">
            <v>2.3</v>
          </cell>
          <cell r="G100">
            <v>2.3</v>
          </cell>
        </row>
        <row r="102">
          <cell r="F102">
            <v>133.3</v>
          </cell>
        </row>
        <row r="103">
          <cell r="F103">
            <v>3.7</v>
          </cell>
        </row>
        <row r="107">
          <cell r="F107">
            <v>186.8</v>
          </cell>
        </row>
        <row r="114">
          <cell r="F114">
            <v>1993</v>
          </cell>
        </row>
        <row r="115">
          <cell r="F115">
            <v>2530</v>
          </cell>
        </row>
        <row r="119">
          <cell r="F119">
            <v>1412.9</v>
          </cell>
        </row>
        <row r="120">
          <cell r="F120">
            <v>18749.3</v>
          </cell>
        </row>
        <row r="126">
          <cell r="F126">
            <v>469</v>
          </cell>
        </row>
        <row r="127">
          <cell r="F127">
            <v>1940.5</v>
          </cell>
        </row>
        <row r="128">
          <cell r="F128">
            <v>2404.3</v>
          </cell>
        </row>
        <row r="132">
          <cell r="F132">
            <v>25</v>
          </cell>
        </row>
        <row r="133">
          <cell r="F133">
            <v>410</v>
          </cell>
        </row>
        <row r="139">
          <cell r="F139">
            <v>4555.7</v>
          </cell>
        </row>
        <row r="146">
          <cell r="F146" t="str">
            <v>-</v>
          </cell>
          <cell r="I146">
            <v>721.1</v>
          </cell>
        </row>
        <row r="175">
          <cell r="I175">
            <v>0</v>
          </cell>
        </row>
        <row r="302">
          <cell r="I302">
            <v>0</v>
          </cell>
        </row>
        <row r="344">
          <cell r="I3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tabSelected="1" view="pageBreakPreview" zoomScaleSheetLayoutView="100" zoomScalePageLayoutView="0" workbookViewId="0" topLeftCell="A1">
      <selection activeCell="A8" sqref="A8:IV8"/>
    </sheetView>
  </sheetViews>
  <sheetFormatPr defaultColWidth="9.140625" defaultRowHeight="12.75"/>
  <cols>
    <col min="1" max="1" width="17.140625" style="45" customWidth="1"/>
    <col min="2" max="2" width="4.57421875" style="45" customWidth="1"/>
    <col min="3" max="3" width="45.8515625" style="45" customWidth="1"/>
    <col min="4" max="4" width="11.140625" style="45" customWidth="1"/>
    <col min="5" max="5" width="13.8515625" style="45" customWidth="1"/>
    <col min="6" max="6" width="13.7109375" style="45" customWidth="1"/>
    <col min="7" max="7" width="13.28125" style="45" customWidth="1"/>
    <col min="8" max="8" width="14.57421875" style="45" customWidth="1"/>
    <col min="9" max="16384" width="9.140625" style="45" customWidth="1"/>
  </cols>
  <sheetData>
    <row r="1" spans="1:8" ht="15">
      <c r="A1"/>
      <c r="B1"/>
      <c r="C1"/>
      <c r="D1"/>
      <c r="E1"/>
      <c r="F1" s="7" t="s">
        <v>518</v>
      </c>
      <c r="G1"/>
      <c r="H1"/>
    </row>
    <row r="2" spans="1:8" ht="15">
      <c r="A2"/>
      <c r="B2"/>
      <c r="C2"/>
      <c r="D2" s="31"/>
      <c r="E2"/>
      <c r="F2" s="8" t="s">
        <v>649</v>
      </c>
      <c r="G2"/>
      <c r="H2"/>
    </row>
    <row r="3" spans="1:8" ht="15">
      <c r="A3" s="9"/>
      <c r="B3" s="9"/>
      <c r="C3" s="9"/>
      <c r="D3" s="32"/>
      <c r="E3" s="9"/>
      <c r="F3" s="8"/>
      <c r="G3"/>
      <c r="H3"/>
    </row>
    <row r="4" spans="1:8" ht="12.75">
      <c r="A4" s="9"/>
      <c r="B4" s="9"/>
      <c r="C4" s="9"/>
      <c r="D4" s="9"/>
      <c r="E4" s="9"/>
      <c r="F4" s="10" t="s">
        <v>650</v>
      </c>
      <c r="G4"/>
      <c r="H4"/>
    </row>
    <row r="5" spans="1:8" ht="37.5" customHeight="1">
      <c r="A5" s="232" t="s">
        <v>655</v>
      </c>
      <c r="B5" s="232"/>
      <c r="C5" s="232"/>
      <c r="D5" s="232"/>
      <c r="E5" s="232"/>
      <c r="F5" s="232"/>
      <c r="G5" s="232"/>
      <c r="H5" s="232"/>
    </row>
    <row r="6" spans="1:6" ht="12.75" hidden="1">
      <c r="A6" s="55"/>
      <c r="B6" s="55"/>
      <c r="C6" s="55"/>
      <c r="D6" s="55"/>
      <c r="E6" s="55"/>
      <c r="F6" s="55"/>
    </row>
    <row r="7" spans="1:8" ht="90.75" customHeight="1">
      <c r="A7" s="194" t="s">
        <v>488</v>
      </c>
      <c r="B7" s="194" t="s">
        <v>489</v>
      </c>
      <c r="C7" s="195" t="s">
        <v>490</v>
      </c>
      <c r="D7" s="196" t="s">
        <v>519</v>
      </c>
      <c r="E7" s="199" t="s">
        <v>651</v>
      </c>
      <c r="F7" s="197" t="s">
        <v>520</v>
      </c>
      <c r="G7" s="197" t="s">
        <v>652</v>
      </c>
      <c r="H7" s="198" t="s">
        <v>653</v>
      </c>
    </row>
    <row r="8" spans="1:8" ht="12.75">
      <c r="A8" s="229" t="s">
        <v>592</v>
      </c>
      <c r="B8" s="229" t="s">
        <v>591</v>
      </c>
      <c r="C8" s="230">
        <v>3</v>
      </c>
      <c r="D8" s="229" t="s">
        <v>590</v>
      </c>
      <c r="E8" s="231">
        <v>5</v>
      </c>
      <c r="F8" s="231">
        <v>6</v>
      </c>
      <c r="G8" s="231">
        <v>7</v>
      </c>
      <c r="H8" s="231">
        <v>8</v>
      </c>
    </row>
    <row r="9" spans="1:8" ht="47.25">
      <c r="A9" s="182" t="s">
        <v>425</v>
      </c>
      <c r="B9" s="183"/>
      <c r="C9" s="184" t="s">
        <v>426</v>
      </c>
      <c r="D9" s="185">
        <f>D10+D29+D65+D76+D90</f>
        <v>366290.80000000005</v>
      </c>
      <c r="E9" s="185">
        <f>E10+E29+E65+E76+E90</f>
        <v>428592.5</v>
      </c>
      <c r="F9" s="185">
        <f>F10+F29+F65+F76+F90</f>
        <v>399950.2</v>
      </c>
      <c r="G9" s="124">
        <f>F9/E9*100</f>
        <v>93.3171252413423</v>
      </c>
      <c r="H9" s="125">
        <f>F9-E9</f>
        <v>-28642.29999999999</v>
      </c>
    </row>
    <row r="10" spans="1:8" ht="47.25">
      <c r="A10" s="89" t="s">
        <v>427</v>
      </c>
      <c r="B10" s="90"/>
      <c r="C10" s="91" t="s">
        <v>428</v>
      </c>
      <c r="D10" s="69">
        <f>D11+D25</f>
        <v>135448.2</v>
      </c>
      <c r="E10" s="69">
        <f>E11+E25</f>
        <v>178449.10000000003</v>
      </c>
      <c r="F10" s="69">
        <f>F11+F25</f>
        <v>154326.70000000004</v>
      </c>
      <c r="G10" s="57">
        <f aca="true" t="shared" si="0" ref="G10:G74">F10/E10*100</f>
        <v>86.48219576338576</v>
      </c>
      <c r="H10" s="56">
        <f aca="true" t="shared" si="1" ref="H10:H74">F10-E10</f>
        <v>-24122.399999999994</v>
      </c>
    </row>
    <row r="11" spans="1:8" ht="47.25">
      <c r="A11" s="89" t="s">
        <v>429</v>
      </c>
      <c r="B11" s="90"/>
      <c r="C11" s="91" t="s">
        <v>105</v>
      </c>
      <c r="D11" s="66">
        <f>D12+D15+D17</f>
        <v>130925.2</v>
      </c>
      <c r="E11" s="66">
        <f>E12+E15+E17+E20+E22+E24</f>
        <v>174018.10000000003</v>
      </c>
      <c r="F11" s="66">
        <f>F12+F15+F17+F20+F22+F24</f>
        <v>150358.00000000003</v>
      </c>
      <c r="G11" s="66">
        <f>G12+G15+G17+G20+G22+G24</f>
        <v>583.2913264272049</v>
      </c>
      <c r="H11" s="56">
        <f t="shared" si="1"/>
        <v>-23660.100000000006</v>
      </c>
    </row>
    <row r="12" spans="1:8" ht="47.25">
      <c r="A12" s="89" t="s">
        <v>434</v>
      </c>
      <c r="B12" s="90"/>
      <c r="C12" s="91" t="s">
        <v>435</v>
      </c>
      <c r="D12" s="56">
        <f>D13+D14</f>
        <v>100031</v>
      </c>
      <c r="E12" s="56">
        <f>E13+E14</f>
        <v>141603.7</v>
      </c>
      <c r="F12" s="56">
        <f>F13+F14</f>
        <v>117943.6</v>
      </c>
      <c r="G12" s="57">
        <f t="shared" si="0"/>
        <v>83.29132642720494</v>
      </c>
      <c r="H12" s="56">
        <f t="shared" si="1"/>
        <v>-23660.100000000006</v>
      </c>
    </row>
    <row r="13" spans="1:8" ht="94.5">
      <c r="A13" s="71" t="s">
        <v>434</v>
      </c>
      <c r="B13" s="64" t="s">
        <v>9</v>
      </c>
      <c r="C13" s="72" t="s">
        <v>10</v>
      </c>
      <c r="D13" s="56">
        <f>'[1]2020'!F37</f>
        <v>22.2</v>
      </c>
      <c r="E13" s="56">
        <f>'приложение 4'!G37</f>
        <v>1729.6</v>
      </c>
      <c r="F13" s="56">
        <f>'приложение 4'!H37</f>
        <v>1729.6</v>
      </c>
      <c r="G13" s="57">
        <f t="shared" si="0"/>
        <v>100</v>
      </c>
      <c r="H13" s="56">
        <f t="shared" si="1"/>
        <v>0</v>
      </c>
    </row>
    <row r="14" spans="1:8" ht="47.25">
      <c r="A14" s="71" t="s">
        <v>434</v>
      </c>
      <c r="B14" s="73" t="s">
        <v>80</v>
      </c>
      <c r="C14" s="72" t="s">
        <v>81</v>
      </c>
      <c r="D14" s="56">
        <f>'[1]2020'!F38+'[1]2020'!F139</f>
        <v>100008.8</v>
      </c>
      <c r="E14" s="56">
        <f>'приложение 4'!G38+'приложение 4'!G154</f>
        <v>139874.1</v>
      </c>
      <c r="F14" s="56">
        <f>'приложение 4'!H38+'приложение 4'!H154</f>
        <v>116214</v>
      </c>
      <c r="G14" s="57">
        <f t="shared" si="0"/>
        <v>83.08471689898272</v>
      </c>
      <c r="H14" s="56">
        <f t="shared" si="1"/>
        <v>-23660.100000000006</v>
      </c>
    </row>
    <row r="15" spans="1:8" ht="31.5">
      <c r="A15" s="89" t="s">
        <v>430</v>
      </c>
      <c r="B15" s="90"/>
      <c r="C15" s="91" t="s">
        <v>431</v>
      </c>
      <c r="D15" s="56">
        <f>D16</f>
        <v>29897.2</v>
      </c>
      <c r="E15" s="56">
        <f>E16</f>
        <v>29897.2</v>
      </c>
      <c r="F15" s="56">
        <f>F16</f>
        <v>29897.2</v>
      </c>
      <c r="G15" s="57">
        <f t="shared" si="0"/>
        <v>100</v>
      </c>
      <c r="H15" s="56">
        <f t="shared" si="1"/>
        <v>0</v>
      </c>
    </row>
    <row r="16" spans="1:8" ht="47.25">
      <c r="A16" s="71" t="s">
        <v>430</v>
      </c>
      <c r="B16" s="74" t="s">
        <v>80</v>
      </c>
      <c r="C16" s="72" t="s">
        <v>589</v>
      </c>
      <c r="D16" s="56">
        <f>'[1]2020'!F33</f>
        <v>29897.2</v>
      </c>
      <c r="E16" s="56">
        <f>'приложение 4'!G29</f>
        <v>29897.2</v>
      </c>
      <c r="F16" s="56">
        <f>'приложение 4'!H29</f>
        <v>29897.2</v>
      </c>
      <c r="G16" s="57">
        <f t="shared" si="0"/>
        <v>100</v>
      </c>
      <c r="H16" s="56">
        <f t="shared" si="1"/>
        <v>0</v>
      </c>
    </row>
    <row r="17" spans="1:8" ht="78.75">
      <c r="A17" s="89" t="s">
        <v>432</v>
      </c>
      <c r="B17" s="90"/>
      <c r="C17" s="91" t="s">
        <v>433</v>
      </c>
      <c r="D17" s="56">
        <f>D18</f>
        <v>997</v>
      </c>
      <c r="E17" s="56">
        <f>E18</f>
        <v>653.6</v>
      </c>
      <c r="F17" s="56">
        <f>F18</f>
        <v>653.6</v>
      </c>
      <c r="G17" s="57">
        <f t="shared" si="0"/>
        <v>100</v>
      </c>
      <c r="H17" s="56">
        <f t="shared" si="1"/>
        <v>0</v>
      </c>
    </row>
    <row r="18" spans="1:8" ht="47.25">
      <c r="A18" s="71" t="s">
        <v>432</v>
      </c>
      <c r="B18" s="64" t="s">
        <v>80</v>
      </c>
      <c r="C18" s="75" t="s">
        <v>81</v>
      </c>
      <c r="D18" s="56">
        <f>'[1]2020'!F35</f>
        <v>997</v>
      </c>
      <c r="E18" s="56">
        <f>'приложение 4'!G31</f>
        <v>653.6</v>
      </c>
      <c r="F18" s="56">
        <f>'приложение 4'!H31</f>
        <v>653.6</v>
      </c>
      <c r="G18" s="57">
        <f t="shared" si="0"/>
        <v>100</v>
      </c>
      <c r="H18" s="56">
        <f t="shared" si="1"/>
        <v>0</v>
      </c>
    </row>
    <row r="19" spans="1:8" ht="45">
      <c r="A19" s="71" t="s">
        <v>594</v>
      </c>
      <c r="B19" s="64"/>
      <c r="C19" s="129" t="s">
        <v>595</v>
      </c>
      <c r="D19" s="56" t="s">
        <v>533</v>
      </c>
      <c r="E19" s="56">
        <f>E20</f>
        <v>1169</v>
      </c>
      <c r="F19" s="56">
        <f>F20</f>
        <v>1169</v>
      </c>
      <c r="G19" s="57">
        <f t="shared" si="0"/>
        <v>100</v>
      </c>
      <c r="H19" s="56">
        <f t="shared" si="1"/>
        <v>0</v>
      </c>
    </row>
    <row r="20" spans="1:8" ht="47.25">
      <c r="A20" s="71" t="s">
        <v>594</v>
      </c>
      <c r="B20" s="64" t="s">
        <v>80</v>
      </c>
      <c r="C20" s="75" t="s">
        <v>81</v>
      </c>
      <c r="D20" s="56" t="s">
        <v>533</v>
      </c>
      <c r="E20" s="56">
        <f>'приложение 4'!G33</f>
        <v>1169</v>
      </c>
      <c r="F20" s="56">
        <f>'приложение 4'!H33</f>
        <v>1169</v>
      </c>
      <c r="G20" s="57">
        <f t="shared" si="0"/>
        <v>100</v>
      </c>
      <c r="H20" s="56">
        <f t="shared" si="1"/>
        <v>0</v>
      </c>
    </row>
    <row r="21" spans="1:8" ht="60">
      <c r="A21" s="71" t="s">
        <v>596</v>
      </c>
      <c r="B21" s="64"/>
      <c r="C21" s="129" t="s">
        <v>597</v>
      </c>
      <c r="D21" s="56" t="s">
        <v>533</v>
      </c>
      <c r="E21" s="56">
        <f>E22</f>
        <v>174.6</v>
      </c>
      <c r="F21" s="56">
        <f>F22</f>
        <v>174.6</v>
      </c>
      <c r="G21" s="57">
        <f t="shared" si="0"/>
        <v>100</v>
      </c>
      <c r="H21" s="56">
        <f t="shared" si="1"/>
        <v>0</v>
      </c>
    </row>
    <row r="22" spans="1:8" ht="47.25">
      <c r="A22" s="71" t="s">
        <v>596</v>
      </c>
      <c r="B22" s="64" t="s">
        <v>80</v>
      </c>
      <c r="C22" s="75" t="s">
        <v>81</v>
      </c>
      <c r="D22" s="56" t="s">
        <v>533</v>
      </c>
      <c r="E22" s="56">
        <f>'приложение 4'!G35</f>
        <v>174.6</v>
      </c>
      <c r="F22" s="56">
        <f>'приложение 4'!H35</f>
        <v>174.6</v>
      </c>
      <c r="G22" s="57">
        <f t="shared" si="0"/>
        <v>100</v>
      </c>
      <c r="H22" s="56">
        <f t="shared" si="1"/>
        <v>0</v>
      </c>
    </row>
    <row r="23" spans="1:8" ht="90">
      <c r="A23" s="71" t="s">
        <v>598</v>
      </c>
      <c r="B23" s="64"/>
      <c r="C23" s="129" t="s">
        <v>600</v>
      </c>
      <c r="D23" s="56" t="s">
        <v>533</v>
      </c>
      <c r="E23" s="56">
        <f>E24</f>
        <v>520</v>
      </c>
      <c r="F23" s="56">
        <f>F24</f>
        <v>520</v>
      </c>
      <c r="G23" s="57">
        <f t="shared" si="0"/>
        <v>100</v>
      </c>
      <c r="H23" s="56">
        <f t="shared" si="1"/>
        <v>0</v>
      </c>
    </row>
    <row r="24" spans="1:8" ht="47.25">
      <c r="A24" s="71" t="s">
        <v>598</v>
      </c>
      <c r="B24" s="64" t="s">
        <v>80</v>
      </c>
      <c r="C24" s="75" t="s">
        <v>81</v>
      </c>
      <c r="D24" s="56" t="s">
        <v>533</v>
      </c>
      <c r="E24" s="56">
        <f>'приложение 4'!G40</f>
        <v>520</v>
      </c>
      <c r="F24" s="56">
        <f>'приложение 4'!H40</f>
        <v>520</v>
      </c>
      <c r="G24" s="57">
        <f t="shared" si="0"/>
        <v>100</v>
      </c>
      <c r="H24" s="56">
        <f t="shared" si="1"/>
        <v>0</v>
      </c>
    </row>
    <row r="25" spans="1:8" ht="94.5">
      <c r="A25" s="89" t="s">
        <v>478</v>
      </c>
      <c r="B25" s="90"/>
      <c r="C25" s="91" t="s">
        <v>479</v>
      </c>
      <c r="D25" s="56">
        <f>D26</f>
        <v>4523</v>
      </c>
      <c r="E25" s="56">
        <f>E26</f>
        <v>4431</v>
      </c>
      <c r="F25" s="56">
        <f>F26</f>
        <v>3968.7</v>
      </c>
      <c r="G25" s="57">
        <f t="shared" si="0"/>
        <v>89.56668923493568</v>
      </c>
      <c r="H25" s="56">
        <f t="shared" si="1"/>
        <v>-462.3000000000002</v>
      </c>
    </row>
    <row r="26" spans="1:8" ht="126">
      <c r="A26" s="89" t="s">
        <v>480</v>
      </c>
      <c r="B26" s="90"/>
      <c r="C26" s="92" t="s">
        <v>481</v>
      </c>
      <c r="D26" s="56">
        <f>D27+D28</f>
        <v>4523</v>
      </c>
      <c r="E26" s="56">
        <f>E27+E28</f>
        <v>4431</v>
      </c>
      <c r="F26" s="56">
        <f>F27+F28</f>
        <v>3968.7</v>
      </c>
      <c r="G26" s="57">
        <f t="shared" si="0"/>
        <v>89.56668923493568</v>
      </c>
      <c r="H26" s="56">
        <f t="shared" si="1"/>
        <v>-462.3000000000002</v>
      </c>
    </row>
    <row r="27" spans="1:8" ht="31.5">
      <c r="A27" s="67" t="s">
        <v>480</v>
      </c>
      <c r="B27" s="64" t="s">
        <v>362</v>
      </c>
      <c r="C27" s="77" t="s">
        <v>363</v>
      </c>
      <c r="D27" s="56">
        <f>'[1]2020'!F114</f>
        <v>1993</v>
      </c>
      <c r="E27" s="56">
        <f>'приложение 4'!G126</f>
        <v>1981</v>
      </c>
      <c r="F27" s="56">
        <f>'приложение 4'!H126</f>
        <v>1518.7</v>
      </c>
      <c r="G27" s="57">
        <f t="shared" si="0"/>
        <v>76.663301362948</v>
      </c>
      <c r="H27" s="56">
        <f t="shared" si="1"/>
        <v>-462.29999999999995</v>
      </c>
    </row>
    <row r="28" spans="1:8" ht="47.25">
      <c r="A28" s="67" t="s">
        <v>480</v>
      </c>
      <c r="B28" s="64" t="s">
        <v>80</v>
      </c>
      <c r="C28" s="78" t="s">
        <v>589</v>
      </c>
      <c r="D28" s="56">
        <f>'[1]2020'!F115</f>
        <v>2530</v>
      </c>
      <c r="E28" s="56">
        <f>'приложение 4'!G127</f>
        <v>2450</v>
      </c>
      <c r="F28" s="56">
        <f>'приложение 4'!H127</f>
        <v>2450</v>
      </c>
      <c r="G28" s="57">
        <f t="shared" si="0"/>
        <v>100</v>
      </c>
      <c r="H28" s="56">
        <f t="shared" si="1"/>
        <v>0</v>
      </c>
    </row>
    <row r="29" spans="1:8" ht="63">
      <c r="A29" s="89" t="s">
        <v>438</v>
      </c>
      <c r="B29" s="90"/>
      <c r="C29" s="91" t="s">
        <v>439</v>
      </c>
      <c r="D29" s="56">
        <f>D30+D60</f>
        <v>184990.69999999998</v>
      </c>
      <c r="E29" s="56">
        <f>E30+E60+E55</f>
        <v>207711.4</v>
      </c>
      <c r="F29" s="56">
        <f>F30+F60+F55</f>
        <v>206487.09999999998</v>
      </c>
      <c r="G29" s="57">
        <f t="shared" si="0"/>
        <v>99.4105764055319</v>
      </c>
      <c r="H29" s="56">
        <f t="shared" si="1"/>
        <v>-1224.3000000000175</v>
      </c>
    </row>
    <row r="30" spans="1:8" ht="47.25">
      <c r="A30" s="89" t="s">
        <v>440</v>
      </c>
      <c r="B30" s="90"/>
      <c r="C30" s="91" t="s">
        <v>105</v>
      </c>
      <c r="D30" s="56">
        <f>D31+D33+D38+D43</f>
        <v>180176.9</v>
      </c>
      <c r="E30" s="56">
        <f>E31+E33+E38+E43+E47+E35+E49+E52</f>
        <v>202795.6</v>
      </c>
      <c r="F30" s="56">
        <f>F31+F33+F38+F43+F47+F35+F49+F52</f>
        <v>201571.3</v>
      </c>
      <c r="G30" s="57">
        <f t="shared" si="0"/>
        <v>99.39628867687463</v>
      </c>
      <c r="H30" s="56">
        <f t="shared" si="1"/>
        <v>-1224.3000000000175</v>
      </c>
    </row>
    <row r="31" spans="1:8" ht="47.25">
      <c r="A31" s="89" t="s">
        <v>441</v>
      </c>
      <c r="B31" s="90"/>
      <c r="C31" s="91" t="s">
        <v>442</v>
      </c>
      <c r="D31" s="56">
        <f>D32</f>
        <v>25260.6</v>
      </c>
      <c r="E31" s="56">
        <f>E32</f>
        <v>25278.6</v>
      </c>
      <c r="F31" s="56">
        <f>F32</f>
        <v>25278.6</v>
      </c>
      <c r="G31" s="57">
        <f t="shared" si="0"/>
        <v>100</v>
      </c>
      <c r="H31" s="56">
        <f t="shared" si="1"/>
        <v>0</v>
      </c>
    </row>
    <row r="32" spans="1:8" ht="47.25">
      <c r="A32" s="71" t="s">
        <v>441</v>
      </c>
      <c r="B32" s="67" t="s">
        <v>80</v>
      </c>
      <c r="C32" s="79" t="s">
        <v>81</v>
      </c>
      <c r="D32" s="56">
        <f>'[1]2020'!F47</f>
        <v>25260.6</v>
      </c>
      <c r="E32" s="56">
        <f>'приложение 4'!G49</f>
        <v>25278.6</v>
      </c>
      <c r="F32" s="56">
        <f>'приложение 4'!H49</f>
        <v>25278.6</v>
      </c>
      <c r="G32" s="57">
        <f t="shared" si="0"/>
        <v>100</v>
      </c>
      <c r="H32" s="56">
        <f t="shared" si="1"/>
        <v>0</v>
      </c>
    </row>
    <row r="33" spans="1:8" ht="63">
      <c r="A33" s="89" t="s">
        <v>443</v>
      </c>
      <c r="B33" s="90"/>
      <c r="C33" s="91" t="s">
        <v>444</v>
      </c>
      <c r="D33" s="56">
        <f>D34</f>
        <v>3193</v>
      </c>
      <c r="E33" s="56">
        <f>E34</f>
        <v>2106.4</v>
      </c>
      <c r="F33" s="56">
        <f>F34</f>
        <v>2106.4</v>
      </c>
      <c r="G33" s="57">
        <f t="shared" si="0"/>
        <v>100</v>
      </c>
      <c r="H33" s="56">
        <f t="shared" si="1"/>
        <v>0</v>
      </c>
    </row>
    <row r="34" spans="1:8" ht="47.25">
      <c r="A34" s="67" t="s">
        <v>443</v>
      </c>
      <c r="B34" s="73" t="s">
        <v>80</v>
      </c>
      <c r="C34" s="72" t="s">
        <v>81</v>
      </c>
      <c r="D34" s="56">
        <f>'[1]2020'!F49</f>
        <v>3193</v>
      </c>
      <c r="E34" s="56">
        <f>'приложение 4'!G51</f>
        <v>2106.4</v>
      </c>
      <c r="F34" s="56">
        <f>'приложение 4'!H51</f>
        <v>2106.4</v>
      </c>
      <c r="G34" s="57">
        <f t="shared" si="0"/>
        <v>100</v>
      </c>
      <c r="H34" s="56">
        <f t="shared" si="1"/>
        <v>0</v>
      </c>
    </row>
    <row r="35" spans="1:8" ht="60">
      <c r="A35" s="67" t="s">
        <v>599</v>
      </c>
      <c r="B35" s="73"/>
      <c r="C35" s="129" t="s">
        <v>597</v>
      </c>
      <c r="D35" s="56" t="s">
        <v>533</v>
      </c>
      <c r="E35" s="56">
        <f>E36+E37</f>
        <v>2111</v>
      </c>
      <c r="F35" s="56">
        <f>F36+F37</f>
        <v>2111</v>
      </c>
      <c r="G35" s="57">
        <f t="shared" si="0"/>
        <v>100</v>
      </c>
      <c r="H35" s="56">
        <f t="shared" si="1"/>
        <v>0</v>
      </c>
    </row>
    <row r="36" spans="1:8" ht="94.5">
      <c r="A36" s="67" t="s">
        <v>599</v>
      </c>
      <c r="B36" s="73" t="s">
        <v>9</v>
      </c>
      <c r="C36" s="80" t="s">
        <v>10</v>
      </c>
      <c r="D36" s="56" t="s">
        <v>533</v>
      </c>
      <c r="E36" s="56">
        <f>'приложение 4'!G53</f>
        <v>224.8</v>
      </c>
      <c r="F36" s="56">
        <f>'приложение 4'!H53</f>
        <v>224.8</v>
      </c>
      <c r="G36" s="57">
        <f t="shared" si="0"/>
        <v>100</v>
      </c>
      <c r="H36" s="56">
        <f t="shared" si="1"/>
        <v>0</v>
      </c>
    </row>
    <row r="37" spans="1:8" ht="47.25">
      <c r="A37" s="67" t="s">
        <v>599</v>
      </c>
      <c r="B37" s="73" t="s">
        <v>80</v>
      </c>
      <c r="C37" s="72" t="s">
        <v>81</v>
      </c>
      <c r="D37" s="56" t="s">
        <v>533</v>
      </c>
      <c r="E37" s="56">
        <f>'приложение 4'!G54</f>
        <v>1886.2</v>
      </c>
      <c r="F37" s="56">
        <f>'приложение 4'!H54</f>
        <v>1886.2</v>
      </c>
      <c r="G37" s="57">
        <f t="shared" si="0"/>
        <v>100</v>
      </c>
      <c r="H37" s="56">
        <f t="shared" si="1"/>
        <v>0</v>
      </c>
    </row>
    <row r="38" spans="1:8" ht="47.25">
      <c r="A38" s="89" t="s">
        <v>445</v>
      </c>
      <c r="B38" s="90"/>
      <c r="C38" s="91" t="s">
        <v>435</v>
      </c>
      <c r="D38" s="56">
        <f>D39+D40+D42+D41</f>
        <v>147695.5</v>
      </c>
      <c r="E38" s="56">
        <f>E39+E40+E42+E41</f>
        <v>156607.7</v>
      </c>
      <c r="F38" s="56">
        <f>F39+F40+F42+F41</f>
        <v>155992.4</v>
      </c>
      <c r="G38" s="57">
        <f t="shared" si="0"/>
        <v>99.60710744107728</v>
      </c>
      <c r="H38" s="56">
        <f t="shared" si="1"/>
        <v>-615.3000000000175</v>
      </c>
    </row>
    <row r="39" spans="1:8" ht="94.5">
      <c r="A39" s="71" t="s">
        <v>445</v>
      </c>
      <c r="B39" s="64" t="s">
        <v>9</v>
      </c>
      <c r="C39" s="80" t="s">
        <v>10</v>
      </c>
      <c r="D39" s="56">
        <f>'[1]2020'!F51</f>
        <v>16883.6</v>
      </c>
      <c r="E39" s="56">
        <f>'приложение 4'!G56+'приложение 4'!G131</f>
        <v>18001.399999999998</v>
      </c>
      <c r="F39" s="56">
        <f>'приложение 4'!H56+'приложение 4'!H131</f>
        <v>17990.5</v>
      </c>
      <c r="G39" s="57">
        <f t="shared" si="0"/>
        <v>99.93944915395471</v>
      </c>
      <c r="H39" s="56">
        <f t="shared" si="1"/>
        <v>-10.899999999997817</v>
      </c>
    </row>
    <row r="40" spans="1:8" ht="47.25">
      <c r="A40" s="71" t="s">
        <v>445</v>
      </c>
      <c r="B40" s="67" t="s">
        <v>11</v>
      </c>
      <c r="C40" s="68" t="s">
        <v>12</v>
      </c>
      <c r="D40" s="56">
        <f>'[1]2020'!F52</f>
        <v>81.7</v>
      </c>
      <c r="E40" s="56">
        <f>'приложение 4'!G57</f>
        <v>81.7</v>
      </c>
      <c r="F40" s="56">
        <f>'приложение 4'!H57</f>
        <v>81.7</v>
      </c>
      <c r="G40" s="57">
        <f t="shared" si="0"/>
        <v>100</v>
      </c>
      <c r="H40" s="56">
        <f t="shared" si="1"/>
        <v>0</v>
      </c>
    </row>
    <row r="41" spans="1:8" ht="31.5">
      <c r="A41" s="71" t="s">
        <v>445</v>
      </c>
      <c r="B41" s="67">
        <v>300</v>
      </c>
      <c r="C41" s="70" t="s">
        <v>363</v>
      </c>
      <c r="D41" s="56">
        <f>'[1]2020'!F119</f>
        <v>1412.9</v>
      </c>
      <c r="E41" s="56">
        <f>'приложение 4'!G132</f>
        <v>1663.6</v>
      </c>
      <c r="F41" s="56">
        <f>'приложение 4'!H132</f>
        <v>1640.5</v>
      </c>
      <c r="G41" s="57">
        <f t="shared" si="0"/>
        <v>98.6114450589084</v>
      </c>
      <c r="H41" s="56">
        <f t="shared" si="1"/>
        <v>-23.09999999999991</v>
      </c>
    </row>
    <row r="42" spans="1:8" ht="47.25">
      <c r="A42" s="71" t="s">
        <v>445</v>
      </c>
      <c r="B42" s="64" t="s">
        <v>80</v>
      </c>
      <c r="C42" s="72" t="s">
        <v>81</v>
      </c>
      <c r="D42" s="56">
        <f>'[1]2020'!F120+'[1]2020'!F53</f>
        <v>129317.3</v>
      </c>
      <c r="E42" s="56">
        <f>'приложение 4'!G58+'приложение 4'!G133</f>
        <v>136861</v>
      </c>
      <c r="F42" s="56">
        <f>'приложение 4'!H58+'приложение 4'!H133</f>
        <v>136279.69999999998</v>
      </c>
      <c r="G42" s="57">
        <f t="shared" si="0"/>
        <v>99.57526249260196</v>
      </c>
      <c r="H42" s="56">
        <f t="shared" si="1"/>
        <v>-581.3000000000175</v>
      </c>
    </row>
    <row r="43" spans="1:8" ht="268.5" customHeight="1">
      <c r="A43" s="71" t="s">
        <v>446</v>
      </c>
      <c r="B43" s="64"/>
      <c r="C43" s="92" t="s">
        <v>447</v>
      </c>
      <c r="D43" s="56">
        <f>D45+D46+D44</f>
        <v>4027.7999999999997</v>
      </c>
      <c r="E43" s="56">
        <f>E45+E46+E44</f>
        <v>3898</v>
      </c>
      <c r="F43" s="56">
        <f>F45+F46+F44</f>
        <v>3474.5</v>
      </c>
      <c r="G43" s="57">
        <f t="shared" si="0"/>
        <v>89.13545407901488</v>
      </c>
      <c r="H43" s="56">
        <f t="shared" si="1"/>
        <v>-423.5</v>
      </c>
    </row>
    <row r="44" spans="1:8" ht="94.5">
      <c r="A44" s="71" t="s">
        <v>446</v>
      </c>
      <c r="B44" s="64" t="s">
        <v>9</v>
      </c>
      <c r="C44" s="75" t="s">
        <v>10</v>
      </c>
      <c r="D44" s="56">
        <f>'[1]2020'!F55</f>
        <v>9.2</v>
      </c>
      <c r="E44" s="56">
        <f>'приложение 4'!G60</f>
        <v>9.2</v>
      </c>
      <c r="F44" s="56">
        <f>'приложение 4'!H60</f>
        <v>4.5</v>
      </c>
      <c r="G44" s="57">
        <f t="shared" si="0"/>
        <v>48.913043478260875</v>
      </c>
      <c r="H44" s="56">
        <f t="shared" si="1"/>
        <v>-4.699999999999999</v>
      </c>
    </row>
    <row r="45" spans="1:8" ht="47.25">
      <c r="A45" s="71" t="s">
        <v>446</v>
      </c>
      <c r="B45" s="64" t="s">
        <v>11</v>
      </c>
      <c r="C45" s="72" t="s">
        <v>12</v>
      </c>
      <c r="D45" s="56">
        <f>'[1]2020'!F56</f>
        <v>3888.5</v>
      </c>
      <c r="E45" s="56">
        <f>'приложение 4'!G61</f>
        <v>3813.9</v>
      </c>
      <c r="F45" s="56">
        <f>'приложение 4'!H61</f>
        <v>3395.1</v>
      </c>
      <c r="G45" s="57">
        <f t="shared" si="0"/>
        <v>89.01911429245654</v>
      </c>
      <c r="H45" s="56">
        <f t="shared" si="1"/>
        <v>-418.8000000000002</v>
      </c>
    </row>
    <row r="46" spans="1:8" ht="15.75">
      <c r="A46" s="71" t="s">
        <v>446</v>
      </c>
      <c r="B46" s="64" t="s">
        <v>13</v>
      </c>
      <c r="C46" s="72" t="s">
        <v>14</v>
      </c>
      <c r="D46" s="56">
        <f>'[1]2020'!F57</f>
        <v>130.1</v>
      </c>
      <c r="E46" s="56">
        <f>'приложение 4'!G62</f>
        <v>74.9</v>
      </c>
      <c r="F46" s="56">
        <f>'приложение 4'!H62</f>
        <v>74.9</v>
      </c>
      <c r="G46" s="57">
        <f t="shared" si="0"/>
        <v>100</v>
      </c>
      <c r="H46" s="56">
        <f t="shared" si="1"/>
        <v>0</v>
      </c>
    </row>
    <row r="47" spans="1:8" ht="31.5">
      <c r="A47" s="71" t="s">
        <v>585</v>
      </c>
      <c r="B47" s="64"/>
      <c r="C47" s="81" t="s">
        <v>586</v>
      </c>
      <c r="D47" s="56" t="str">
        <f>D48</f>
        <v>-</v>
      </c>
      <c r="E47" s="56">
        <f>E48</f>
        <v>721.1</v>
      </c>
      <c r="F47" s="56">
        <f>F48</f>
        <v>721.1</v>
      </c>
      <c r="G47" s="57">
        <f t="shared" si="0"/>
        <v>100</v>
      </c>
      <c r="H47" s="56">
        <f t="shared" si="1"/>
        <v>0</v>
      </c>
    </row>
    <row r="48" spans="1:8" ht="47.25">
      <c r="A48" s="71" t="s">
        <v>585</v>
      </c>
      <c r="B48" s="64" t="s">
        <v>80</v>
      </c>
      <c r="C48" s="72" t="s">
        <v>589</v>
      </c>
      <c r="D48" s="56" t="str">
        <f>'[1]2020'!F146</f>
        <v>-</v>
      </c>
      <c r="E48" s="56">
        <f>'приложение 4'!G161</f>
        <v>721.1</v>
      </c>
      <c r="F48" s="56">
        <f>'[1]2020'!I146</f>
        <v>721.1</v>
      </c>
      <c r="G48" s="57">
        <f t="shared" si="0"/>
        <v>100</v>
      </c>
      <c r="H48" s="56">
        <f t="shared" si="1"/>
        <v>0</v>
      </c>
    </row>
    <row r="49" spans="1:8" ht="60">
      <c r="A49" s="150" t="s">
        <v>608</v>
      </c>
      <c r="B49" s="151"/>
      <c r="C49" s="37" t="s">
        <v>609</v>
      </c>
      <c r="D49" s="148"/>
      <c r="E49" s="148">
        <f>E50+E51</f>
        <v>4462</v>
      </c>
      <c r="F49" s="148">
        <f>F50+F51</f>
        <v>4330.3</v>
      </c>
      <c r="G49" s="57">
        <f t="shared" si="0"/>
        <v>97.04840878529808</v>
      </c>
      <c r="H49" s="56">
        <f t="shared" si="1"/>
        <v>-131.69999999999982</v>
      </c>
    </row>
    <row r="50" spans="1:8" ht="94.5">
      <c r="A50" s="150" t="s">
        <v>608</v>
      </c>
      <c r="B50" s="151" t="s">
        <v>9</v>
      </c>
      <c r="C50" s="75" t="s">
        <v>10</v>
      </c>
      <c r="D50" s="148"/>
      <c r="E50" s="148">
        <f>'приложение 4'!G64</f>
        <v>299.5</v>
      </c>
      <c r="F50" s="148">
        <f>'приложение 4'!H64</f>
        <v>287.6</v>
      </c>
      <c r="G50" s="57">
        <f t="shared" si="0"/>
        <v>96.02671118530886</v>
      </c>
      <c r="H50" s="56">
        <f t="shared" si="1"/>
        <v>-11.899999999999977</v>
      </c>
    </row>
    <row r="51" spans="1:8" ht="47.25">
      <c r="A51" s="150" t="s">
        <v>608</v>
      </c>
      <c r="B51" s="151" t="s">
        <v>80</v>
      </c>
      <c r="C51" s="72" t="s">
        <v>589</v>
      </c>
      <c r="D51" s="148"/>
      <c r="E51" s="148">
        <f>'приложение 4'!G65</f>
        <v>4162.5</v>
      </c>
      <c r="F51" s="148">
        <f>'приложение 4'!H65</f>
        <v>4042.7</v>
      </c>
      <c r="G51" s="57">
        <f t="shared" si="0"/>
        <v>97.12192192192191</v>
      </c>
      <c r="H51" s="56">
        <f t="shared" si="1"/>
        <v>-119.80000000000018</v>
      </c>
    </row>
    <row r="52" spans="1:8" ht="60">
      <c r="A52" s="150" t="s">
        <v>610</v>
      </c>
      <c r="B52" s="151"/>
      <c r="C52" s="37" t="s">
        <v>611</v>
      </c>
      <c r="D52" s="148"/>
      <c r="E52" s="148">
        <f>E54+E53</f>
        <v>7610.8</v>
      </c>
      <c r="F52" s="148">
        <f>F54+F53</f>
        <v>7557</v>
      </c>
      <c r="G52" s="57">
        <f t="shared" si="0"/>
        <v>99.29310979134914</v>
      </c>
      <c r="H52" s="56">
        <f t="shared" si="1"/>
        <v>-53.80000000000018</v>
      </c>
    </row>
    <row r="53" spans="1:8" ht="47.25">
      <c r="A53" s="150" t="s">
        <v>610</v>
      </c>
      <c r="B53" s="151" t="s">
        <v>11</v>
      </c>
      <c r="C53" s="72" t="s">
        <v>12</v>
      </c>
      <c r="D53" s="148"/>
      <c r="E53" s="148">
        <f>'приложение 4'!G67</f>
        <v>118.7</v>
      </c>
      <c r="F53" s="148">
        <f>'приложение 4'!H67</f>
        <v>91.8</v>
      </c>
      <c r="G53" s="57">
        <f t="shared" si="0"/>
        <v>77.33782645324347</v>
      </c>
      <c r="H53" s="56">
        <f t="shared" si="1"/>
        <v>-26.900000000000006</v>
      </c>
    </row>
    <row r="54" spans="1:8" ht="47.25">
      <c r="A54" s="150" t="s">
        <v>610</v>
      </c>
      <c r="B54" s="151" t="s">
        <v>80</v>
      </c>
      <c r="C54" s="72" t="s">
        <v>589</v>
      </c>
      <c r="D54" s="148"/>
      <c r="E54" s="148">
        <f>'приложение 4'!G68</f>
        <v>7492.1</v>
      </c>
      <c r="F54" s="148">
        <f>'приложение 4'!H68</f>
        <v>7465.2</v>
      </c>
      <c r="G54" s="57">
        <f t="shared" si="0"/>
        <v>99.6409551394135</v>
      </c>
      <c r="H54" s="56">
        <f t="shared" si="1"/>
        <v>-26.900000000000546</v>
      </c>
    </row>
    <row r="55" spans="1:8" ht="47.25">
      <c r="A55" s="71" t="s">
        <v>581</v>
      </c>
      <c r="B55" s="64"/>
      <c r="C55" s="82" t="s">
        <v>582</v>
      </c>
      <c r="D55" s="56" t="s">
        <v>533</v>
      </c>
      <c r="E55" s="56">
        <f>E58+E56</f>
        <v>10</v>
      </c>
      <c r="F55" s="56">
        <f>F58+F56</f>
        <v>10</v>
      </c>
      <c r="G55" s="57">
        <f t="shared" si="0"/>
        <v>100</v>
      </c>
      <c r="H55" s="56">
        <f t="shared" si="1"/>
        <v>0</v>
      </c>
    </row>
    <row r="56" spans="1:8" ht="47.25">
      <c r="A56" s="150" t="s">
        <v>657</v>
      </c>
      <c r="B56" s="151"/>
      <c r="C56" s="200" t="s">
        <v>584</v>
      </c>
      <c r="D56" s="148"/>
      <c r="E56" s="148">
        <f>E57</f>
        <v>5</v>
      </c>
      <c r="F56" s="148">
        <f>F57</f>
        <v>5</v>
      </c>
      <c r="G56" s="57">
        <f t="shared" si="0"/>
        <v>100</v>
      </c>
      <c r="H56" s="56">
        <f t="shared" si="1"/>
        <v>0</v>
      </c>
    </row>
    <row r="57" spans="1:8" ht="31.5">
      <c r="A57" s="150"/>
      <c r="B57" s="151" t="s">
        <v>362</v>
      </c>
      <c r="C57" s="72" t="s">
        <v>363</v>
      </c>
      <c r="D57" s="148"/>
      <c r="E57" s="148">
        <f>'приложение 4'!G136</f>
        <v>5</v>
      </c>
      <c r="F57" s="148">
        <f>'приложение 4'!H136</f>
        <v>5</v>
      </c>
      <c r="G57" s="57">
        <f t="shared" si="0"/>
        <v>100</v>
      </c>
      <c r="H57" s="56">
        <f t="shared" si="1"/>
        <v>0</v>
      </c>
    </row>
    <row r="58" spans="1:8" ht="47.25">
      <c r="A58" s="71" t="s">
        <v>583</v>
      </c>
      <c r="B58" s="64"/>
      <c r="C58" s="82" t="s">
        <v>584</v>
      </c>
      <c r="D58" s="56" t="s">
        <v>533</v>
      </c>
      <c r="E58" s="56">
        <f>E59</f>
        <v>5</v>
      </c>
      <c r="F58" s="56">
        <f>F59</f>
        <v>5</v>
      </c>
      <c r="G58" s="57">
        <f t="shared" si="0"/>
        <v>100</v>
      </c>
      <c r="H58" s="56">
        <f t="shared" si="1"/>
        <v>0</v>
      </c>
    </row>
    <row r="59" spans="1:8" ht="31.5">
      <c r="A59" s="71" t="s">
        <v>583</v>
      </c>
      <c r="B59" s="64" t="s">
        <v>362</v>
      </c>
      <c r="C59" s="76" t="s">
        <v>363</v>
      </c>
      <c r="D59" s="56" t="s">
        <v>533</v>
      </c>
      <c r="E59" s="56">
        <f>'приложение 4'!G138</f>
        <v>5</v>
      </c>
      <c r="F59" s="56">
        <f>'приложение 4'!H138</f>
        <v>5</v>
      </c>
      <c r="G59" s="57">
        <f t="shared" si="0"/>
        <v>100</v>
      </c>
      <c r="H59" s="56">
        <f t="shared" si="1"/>
        <v>0</v>
      </c>
    </row>
    <row r="60" spans="1:8" ht="94.5">
      <c r="A60" s="89" t="s">
        <v>482</v>
      </c>
      <c r="B60" s="90"/>
      <c r="C60" s="91" t="s">
        <v>479</v>
      </c>
      <c r="D60" s="56">
        <f>D61</f>
        <v>4813.8</v>
      </c>
      <c r="E60" s="56">
        <f>E61</f>
        <v>4905.8</v>
      </c>
      <c r="F60" s="56">
        <f>F61</f>
        <v>4905.8</v>
      </c>
      <c r="G60" s="57">
        <f t="shared" si="0"/>
        <v>100</v>
      </c>
      <c r="H60" s="56">
        <f t="shared" si="1"/>
        <v>0</v>
      </c>
    </row>
    <row r="61" spans="1:8" ht="126">
      <c r="A61" s="89" t="s">
        <v>483</v>
      </c>
      <c r="B61" s="90"/>
      <c r="C61" s="92" t="s">
        <v>481</v>
      </c>
      <c r="D61" s="56">
        <f>D62+D63+D64</f>
        <v>4813.8</v>
      </c>
      <c r="E61" s="56">
        <f>E62+E63+E64</f>
        <v>4905.8</v>
      </c>
      <c r="F61" s="56">
        <f>F62+F63+F64</f>
        <v>4905.8</v>
      </c>
      <c r="G61" s="57">
        <f t="shared" si="0"/>
        <v>100</v>
      </c>
      <c r="H61" s="56">
        <f t="shared" si="1"/>
        <v>0</v>
      </c>
    </row>
    <row r="62" spans="1:8" ht="94.5">
      <c r="A62" s="71" t="s">
        <v>483</v>
      </c>
      <c r="B62" s="64" t="s">
        <v>9</v>
      </c>
      <c r="C62" s="72" t="s">
        <v>10</v>
      </c>
      <c r="D62" s="56">
        <f>'[1]2020'!F126</f>
        <v>469</v>
      </c>
      <c r="E62" s="56">
        <f>'приложение 4'!G141</f>
        <v>534</v>
      </c>
      <c r="F62" s="56">
        <f>'приложение 4'!H141</f>
        <v>534</v>
      </c>
      <c r="G62" s="57">
        <f t="shared" si="0"/>
        <v>100</v>
      </c>
      <c r="H62" s="56">
        <f t="shared" si="1"/>
        <v>0</v>
      </c>
    </row>
    <row r="63" spans="1:8" ht="31.5">
      <c r="A63" s="71" t="s">
        <v>483</v>
      </c>
      <c r="B63" s="73">
        <v>300</v>
      </c>
      <c r="C63" s="72" t="s">
        <v>363</v>
      </c>
      <c r="D63" s="56">
        <f>'[1]2020'!F127</f>
        <v>1940.5</v>
      </c>
      <c r="E63" s="56">
        <f>'приложение 4'!G142</f>
        <v>1997.5</v>
      </c>
      <c r="F63" s="56">
        <f>'приложение 4'!H142</f>
        <v>1997.5</v>
      </c>
      <c r="G63" s="57">
        <f t="shared" si="0"/>
        <v>100</v>
      </c>
      <c r="H63" s="56">
        <f t="shared" si="1"/>
        <v>0</v>
      </c>
    </row>
    <row r="64" spans="1:8" ht="47.25">
      <c r="A64" s="71" t="s">
        <v>483</v>
      </c>
      <c r="B64" s="73" t="s">
        <v>80</v>
      </c>
      <c r="C64" s="72" t="s">
        <v>589</v>
      </c>
      <c r="D64" s="56">
        <f>'[1]2020'!F128</f>
        <v>2404.3</v>
      </c>
      <c r="E64" s="56">
        <f>'приложение 4'!G143</f>
        <v>2374.3</v>
      </c>
      <c r="F64" s="56">
        <f>'приложение 4'!H143</f>
        <v>2374.3</v>
      </c>
      <c r="G64" s="57">
        <f t="shared" si="0"/>
        <v>100</v>
      </c>
      <c r="H64" s="56">
        <f t="shared" si="1"/>
        <v>0</v>
      </c>
    </row>
    <row r="65" spans="1:8" ht="47.25">
      <c r="A65" s="89" t="s">
        <v>450</v>
      </c>
      <c r="B65" s="90"/>
      <c r="C65" s="91" t="s">
        <v>451</v>
      </c>
      <c r="D65" s="83">
        <f>D66+D72+D69</f>
        <v>25897</v>
      </c>
      <c r="E65" s="83">
        <f>E66+E72+E69</f>
        <v>25897</v>
      </c>
      <c r="F65" s="83">
        <f>F66+F72+F69</f>
        <v>25897</v>
      </c>
      <c r="G65" s="57">
        <f t="shared" si="0"/>
        <v>100</v>
      </c>
      <c r="H65" s="56">
        <f t="shared" si="1"/>
        <v>0</v>
      </c>
    </row>
    <row r="66" spans="1:8" ht="43.5" customHeight="1">
      <c r="A66" s="89" t="s">
        <v>452</v>
      </c>
      <c r="B66" s="90"/>
      <c r="C66" s="91" t="s">
        <v>105</v>
      </c>
      <c r="D66" s="56">
        <f aca="true" t="shared" si="2" ref="D66:F67">D67</f>
        <v>25342</v>
      </c>
      <c r="E66" s="56">
        <f t="shared" si="2"/>
        <v>25342</v>
      </c>
      <c r="F66" s="56">
        <f t="shared" si="2"/>
        <v>25342</v>
      </c>
      <c r="G66" s="57">
        <f t="shared" si="0"/>
        <v>100</v>
      </c>
      <c r="H66" s="56">
        <f t="shared" si="1"/>
        <v>0</v>
      </c>
    </row>
    <row r="67" spans="1:8" ht="31.5">
      <c r="A67" s="71" t="s">
        <v>453</v>
      </c>
      <c r="B67" s="73"/>
      <c r="C67" s="72" t="s">
        <v>454</v>
      </c>
      <c r="D67" s="56">
        <f t="shared" si="2"/>
        <v>25342</v>
      </c>
      <c r="E67" s="56">
        <f t="shared" si="2"/>
        <v>25342</v>
      </c>
      <c r="F67" s="56">
        <f t="shared" si="2"/>
        <v>25342</v>
      </c>
      <c r="G67" s="57">
        <f t="shared" si="0"/>
        <v>100</v>
      </c>
      <c r="H67" s="56">
        <f t="shared" si="1"/>
        <v>0</v>
      </c>
    </row>
    <row r="68" spans="1:8" ht="47.25">
      <c r="A68" s="71" t="s">
        <v>453</v>
      </c>
      <c r="B68" s="73" t="s">
        <v>80</v>
      </c>
      <c r="C68" s="72" t="s">
        <v>589</v>
      </c>
      <c r="D68" s="56">
        <f>'[1]2020'!F71</f>
        <v>25342</v>
      </c>
      <c r="E68" s="56">
        <f>'приложение 4'!G82</f>
        <v>25342</v>
      </c>
      <c r="F68" s="56">
        <f>'приложение 4'!H82</f>
        <v>25342</v>
      </c>
      <c r="G68" s="57">
        <f t="shared" si="0"/>
        <v>100</v>
      </c>
      <c r="H68" s="56">
        <f t="shared" si="1"/>
        <v>0</v>
      </c>
    </row>
    <row r="69" spans="1:8" ht="63">
      <c r="A69" s="71" t="s">
        <v>455</v>
      </c>
      <c r="B69" s="73"/>
      <c r="C69" s="84" t="s">
        <v>456</v>
      </c>
      <c r="D69" s="56">
        <f aca="true" t="shared" si="3" ref="D69:F70">D70</f>
        <v>120</v>
      </c>
      <c r="E69" s="56">
        <f t="shared" si="3"/>
        <v>120</v>
      </c>
      <c r="F69" s="56">
        <f t="shared" si="3"/>
        <v>120</v>
      </c>
      <c r="G69" s="57">
        <f t="shared" si="0"/>
        <v>100</v>
      </c>
      <c r="H69" s="56">
        <f t="shared" si="1"/>
        <v>0</v>
      </c>
    </row>
    <row r="70" spans="1:8" ht="47.25">
      <c r="A70" s="71" t="s">
        <v>457</v>
      </c>
      <c r="B70" s="73"/>
      <c r="C70" s="85" t="s">
        <v>458</v>
      </c>
      <c r="D70" s="56">
        <f t="shared" si="3"/>
        <v>120</v>
      </c>
      <c r="E70" s="56">
        <f t="shared" si="3"/>
        <v>120</v>
      </c>
      <c r="F70" s="56">
        <f t="shared" si="3"/>
        <v>120</v>
      </c>
      <c r="G70" s="57">
        <f t="shared" si="0"/>
        <v>100</v>
      </c>
      <c r="H70" s="56">
        <f t="shared" si="1"/>
        <v>0</v>
      </c>
    </row>
    <row r="71" spans="1:8" ht="47.25">
      <c r="A71" s="71" t="s">
        <v>457</v>
      </c>
      <c r="B71" s="73" t="s">
        <v>80</v>
      </c>
      <c r="C71" s="75" t="s">
        <v>81</v>
      </c>
      <c r="D71" s="56">
        <f>'[1]2020'!F74</f>
        <v>120</v>
      </c>
      <c r="E71" s="56">
        <f>'приложение 4'!G85</f>
        <v>120</v>
      </c>
      <c r="F71" s="56">
        <f>'приложение 4'!H85</f>
        <v>120</v>
      </c>
      <c r="G71" s="57">
        <f t="shared" si="0"/>
        <v>100</v>
      </c>
      <c r="H71" s="56">
        <f t="shared" si="1"/>
        <v>0</v>
      </c>
    </row>
    <row r="72" spans="1:8" ht="94.5">
      <c r="A72" s="71" t="s">
        <v>484</v>
      </c>
      <c r="B72" s="64"/>
      <c r="C72" s="72" t="s">
        <v>479</v>
      </c>
      <c r="D72" s="56">
        <f>D73</f>
        <v>435</v>
      </c>
      <c r="E72" s="56">
        <f>E73</f>
        <v>435</v>
      </c>
      <c r="F72" s="56">
        <f>F73</f>
        <v>435</v>
      </c>
      <c r="G72" s="57">
        <f t="shared" si="0"/>
        <v>100</v>
      </c>
      <c r="H72" s="56">
        <f t="shared" si="1"/>
        <v>0</v>
      </c>
    </row>
    <row r="73" spans="1:8" ht="126">
      <c r="A73" s="71" t="s">
        <v>485</v>
      </c>
      <c r="B73" s="71"/>
      <c r="C73" s="72" t="s">
        <v>481</v>
      </c>
      <c r="D73" s="56">
        <f>D74+D75</f>
        <v>435</v>
      </c>
      <c r="E73" s="56">
        <f>E74+E75</f>
        <v>435</v>
      </c>
      <c r="F73" s="56">
        <f>F74+F75</f>
        <v>435</v>
      </c>
      <c r="G73" s="57">
        <f t="shared" si="0"/>
        <v>100</v>
      </c>
      <c r="H73" s="56">
        <f t="shared" si="1"/>
        <v>0</v>
      </c>
    </row>
    <row r="74" spans="1:8" ht="31.5">
      <c r="A74" s="71" t="s">
        <v>485</v>
      </c>
      <c r="B74" s="64">
        <v>300</v>
      </c>
      <c r="C74" s="86" t="s">
        <v>363</v>
      </c>
      <c r="D74" s="56">
        <f>'[1]2020'!F132</f>
        <v>25</v>
      </c>
      <c r="E74" s="56">
        <f>'приложение 4'!G147</f>
        <v>25</v>
      </c>
      <c r="F74" s="56">
        <f>'приложение 4'!H147</f>
        <v>25</v>
      </c>
      <c r="G74" s="57">
        <f t="shared" si="0"/>
        <v>100</v>
      </c>
      <c r="H74" s="56">
        <f t="shared" si="1"/>
        <v>0</v>
      </c>
    </row>
    <row r="75" spans="1:8" ht="47.25">
      <c r="A75" s="71" t="s">
        <v>485</v>
      </c>
      <c r="B75" s="64" t="s">
        <v>80</v>
      </c>
      <c r="C75" s="72" t="s">
        <v>589</v>
      </c>
      <c r="D75" s="56">
        <f>'[1]2020'!F133</f>
        <v>410</v>
      </c>
      <c r="E75" s="56">
        <f>'приложение 4'!G148</f>
        <v>410</v>
      </c>
      <c r="F75" s="56">
        <f>'приложение 4'!H148</f>
        <v>410</v>
      </c>
      <c r="G75" s="57">
        <f aca="true" t="shared" si="4" ref="G75:G138">F75/E75*100</f>
        <v>100</v>
      </c>
      <c r="H75" s="56">
        <f aca="true" t="shared" si="5" ref="H75:H138">F75-E75</f>
        <v>0</v>
      </c>
    </row>
    <row r="76" spans="1:8" ht="68.25" customHeight="1">
      <c r="A76" s="89" t="s">
        <v>469</v>
      </c>
      <c r="B76" s="90"/>
      <c r="C76" s="91" t="s">
        <v>470</v>
      </c>
      <c r="D76" s="56">
        <f>D77+D81</f>
        <v>12404.199999999999</v>
      </c>
      <c r="E76" s="83">
        <f>E77+E81</f>
        <v>12404.3</v>
      </c>
      <c r="F76" s="83">
        <f>F77+F81</f>
        <v>12074.599999999999</v>
      </c>
      <c r="G76" s="57">
        <f t="shared" si="4"/>
        <v>97.34205074046902</v>
      </c>
      <c r="H76" s="56">
        <f t="shared" si="5"/>
        <v>-329.7000000000007</v>
      </c>
    </row>
    <row r="77" spans="1:8" ht="63">
      <c r="A77" s="89" t="s">
        <v>471</v>
      </c>
      <c r="B77" s="90"/>
      <c r="C77" s="91" t="s">
        <v>472</v>
      </c>
      <c r="D77" s="56">
        <f>D78</f>
        <v>3573.5</v>
      </c>
      <c r="E77" s="56">
        <f>E78</f>
        <v>3573.5</v>
      </c>
      <c r="F77" s="56">
        <f>F78</f>
        <v>3243.7999999999997</v>
      </c>
      <c r="G77" s="57">
        <f t="shared" si="4"/>
        <v>90.7737512242899</v>
      </c>
      <c r="H77" s="56">
        <f t="shared" si="5"/>
        <v>-329.7000000000003</v>
      </c>
    </row>
    <row r="78" spans="1:8" ht="31.5">
      <c r="A78" s="89" t="s">
        <v>473</v>
      </c>
      <c r="B78" s="90"/>
      <c r="C78" s="91" t="s">
        <v>8</v>
      </c>
      <c r="D78" s="56">
        <f>D79+D80</f>
        <v>3573.5</v>
      </c>
      <c r="E78" s="56">
        <f>E79+E80</f>
        <v>3573.5</v>
      </c>
      <c r="F78" s="56">
        <f>F79+F80</f>
        <v>3243.7999999999997</v>
      </c>
      <c r="G78" s="57">
        <f t="shared" si="4"/>
        <v>90.7737512242899</v>
      </c>
      <c r="H78" s="56">
        <f t="shared" si="5"/>
        <v>-329.7000000000003</v>
      </c>
    </row>
    <row r="79" spans="1:8" ht="94.5">
      <c r="A79" s="87" t="s">
        <v>473</v>
      </c>
      <c r="B79" s="71" t="s">
        <v>9</v>
      </c>
      <c r="C79" s="65" t="s">
        <v>10</v>
      </c>
      <c r="D79" s="56">
        <f>'[1]2020'!F94</f>
        <v>3040.4</v>
      </c>
      <c r="E79" s="56">
        <f>'приложение 4'!G105</f>
        <v>3040.4</v>
      </c>
      <c r="F79" s="56">
        <f>'приложение 4'!H105</f>
        <v>2710.7</v>
      </c>
      <c r="G79" s="57">
        <f t="shared" si="4"/>
        <v>89.15603210103933</v>
      </c>
      <c r="H79" s="56">
        <f t="shared" si="5"/>
        <v>-329.7000000000003</v>
      </c>
    </row>
    <row r="80" spans="1:8" ht="47.25">
      <c r="A80" s="87" t="s">
        <v>473</v>
      </c>
      <c r="B80" s="67" t="s">
        <v>11</v>
      </c>
      <c r="C80" s="79" t="s">
        <v>12</v>
      </c>
      <c r="D80" s="56">
        <f>'[1]2020'!F95</f>
        <v>533.1</v>
      </c>
      <c r="E80" s="56">
        <f>'приложение 4'!G106</f>
        <v>533.1</v>
      </c>
      <c r="F80" s="56">
        <f>'приложение 4'!H106</f>
        <v>533.1</v>
      </c>
      <c r="G80" s="57">
        <f t="shared" si="4"/>
        <v>100</v>
      </c>
      <c r="H80" s="56">
        <f t="shared" si="5"/>
        <v>0</v>
      </c>
    </row>
    <row r="81" spans="1:8" ht="47.25">
      <c r="A81" s="89" t="s">
        <v>474</v>
      </c>
      <c r="B81" s="90"/>
      <c r="C81" s="91" t="s">
        <v>105</v>
      </c>
      <c r="D81" s="56">
        <f>D82+D87</f>
        <v>8830.699999999999</v>
      </c>
      <c r="E81" s="56">
        <f>E82+E87</f>
        <v>8830.8</v>
      </c>
      <c r="F81" s="56">
        <f>F82+F87</f>
        <v>8830.8</v>
      </c>
      <c r="G81" s="57">
        <f t="shared" si="4"/>
        <v>100</v>
      </c>
      <c r="H81" s="56">
        <f t="shared" si="5"/>
        <v>0</v>
      </c>
    </row>
    <row r="82" spans="1:8" ht="63">
      <c r="A82" s="89" t="s">
        <v>475</v>
      </c>
      <c r="B82" s="90"/>
      <c r="C82" s="91" t="s">
        <v>476</v>
      </c>
      <c r="D82" s="56">
        <f>D83+D84+D86</f>
        <v>8693.699999999999</v>
      </c>
      <c r="E82" s="56">
        <f>E83+E84+E86+E85</f>
        <v>8693.8</v>
      </c>
      <c r="F82" s="56">
        <f>F83+F84+F86+F85</f>
        <v>8693.8</v>
      </c>
      <c r="G82" s="57">
        <f t="shared" si="4"/>
        <v>100</v>
      </c>
      <c r="H82" s="56">
        <f t="shared" si="5"/>
        <v>0</v>
      </c>
    </row>
    <row r="83" spans="1:8" ht="94.5">
      <c r="A83" s="87" t="s">
        <v>475</v>
      </c>
      <c r="B83" s="64" t="s">
        <v>9</v>
      </c>
      <c r="C83" s="72" t="s">
        <v>10</v>
      </c>
      <c r="D83" s="56">
        <f>'[1]2020'!F98</f>
        <v>7954.9</v>
      </c>
      <c r="E83" s="56">
        <f>'приложение 4'!G109</f>
        <v>7954.1</v>
      </c>
      <c r="F83" s="56">
        <f>'приложение 4'!H109</f>
        <v>7954.1</v>
      </c>
      <c r="G83" s="57">
        <f t="shared" si="4"/>
        <v>100</v>
      </c>
      <c r="H83" s="56">
        <f t="shared" si="5"/>
        <v>0</v>
      </c>
    </row>
    <row r="84" spans="1:8" ht="47.25">
      <c r="A84" s="87" t="s">
        <v>475</v>
      </c>
      <c r="B84" s="64" t="s">
        <v>11</v>
      </c>
      <c r="C84" s="80" t="s">
        <v>12</v>
      </c>
      <c r="D84" s="56">
        <f>'[1]2020'!F99</f>
        <v>736.5</v>
      </c>
      <c r="E84" s="56">
        <f>'приложение 4'!G110</f>
        <v>736.5</v>
      </c>
      <c r="F84" s="56">
        <f>'приложение 4'!H110</f>
        <v>736.5</v>
      </c>
      <c r="G84" s="57">
        <f t="shared" si="4"/>
        <v>100</v>
      </c>
      <c r="H84" s="56">
        <f t="shared" si="5"/>
        <v>0</v>
      </c>
    </row>
    <row r="85" spans="1:8" ht="31.5">
      <c r="A85" s="87" t="s">
        <v>475</v>
      </c>
      <c r="B85" s="64" t="s">
        <v>362</v>
      </c>
      <c r="C85" s="79" t="s">
        <v>363</v>
      </c>
      <c r="D85" s="56"/>
      <c r="E85" s="56">
        <f>'приложение 4'!G111</f>
        <v>0.9</v>
      </c>
      <c r="F85" s="56">
        <f>'приложение 4'!H111</f>
        <v>0.9</v>
      </c>
      <c r="G85" s="57">
        <f t="shared" si="4"/>
        <v>100</v>
      </c>
      <c r="H85" s="56">
        <f t="shared" si="5"/>
        <v>0</v>
      </c>
    </row>
    <row r="86" spans="1:8" ht="15.75">
      <c r="A86" s="87" t="s">
        <v>475</v>
      </c>
      <c r="B86" s="67" t="s">
        <v>13</v>
      </c>
      <c r="C86" s="79" t="s">
        <v>14</v>
      </c>
      <c r="D86" s="56">
        <f>'[1]2020'!F100</f>
        <v>2.3</v>
      </c>
      <c r="E86" s="56">
        <f>'[1]2020'!G100</f>
        <v>2.3</v>
      </c>
      <c r="F86" s="56">
        <f>'приложение 4'!H112</f>
        <v>2.3</v>
      </c>
      <c r="G86" s="57">
        <f t="shared" si="4"/>
        <v>100</v>
      </c>
      <c r="H86" s="56">
        <f t="shared" si="5"/>
        <v>0</v>
      </c>
    </row>
    <row r="87" spans="1:8" ht="47.25">
      <c r="A87" s="67" t="s">
        <v>477</v>
      </c>
      <c r="B87" s="71"/>
      <c r="C87" s="79" t="s">
        <v>435</v>
      </c>
      <c r="D87" s="56">
        <f>D88+D89</f>
        <v>137</v>
      </c>
      <c r="E87" s="56">
        <f>E88+E89</f>
        <v>137</v>
      </c>
      <c r="F87" s="56">
        <f>F88+F89</f>
        <v>137</v>
      </c>
      <c r="G87" s="57">
        <f t="shared" si="4"/>
        <v>100</v>
      </c>
      <c r="H87" s="56">
        <f t="shared" si="5"/>
        <v>0</v>
      </c>
    </row>
    <row r="88" spans="1:8" ht="94.5">
      <c r="A88" s="67" t="s">
        <v>477</v>
      </c>
      <c r="B88" s="73" t="s">
        <v>9</v>
      </c>
      <c r="C88" s="72" t="s">
        <v>10</v>
      </c>
      <c r="D88" s="56">
        <f>'[1]2020'!F102</f>
        <v>133.3</v>
      </c>
      <c r="E88" s="56">
        <f>'приложение 4'!G114</f>
        <v>133.3</v>
      </c>
      <c r="F88" s="56">
        <f>'приложение 4'!H114</f>
        <v>133.3</v>
      </c>
      <c r="G88" s="57">
        <f t="shared" si="4"/>
        <v>100</v>
      </c>
      <c r="H88" s="56">
        <f t="shared" si="5"/>
        <v>0</v>
      </c>
    </row>
    <row r="89" spans="1:8" ht="47.25">
      <c r="A89" s="67" t="s">
        <v>477</v>
      </c>
      <c r="B89" s="71" t="s">
        <v>11</v>
      </c>
      <c r="C89" s="65" t="s">
        <v>12</v>
      </c>
      <c r="D89" s="56">
        <f>'[1]2020'!F103</f>
        <v>3.7</v>
      </c>
      <c r="E89" s="56">
        <f>'приложение 4'!G115</f>
        <v>3.7</v>
      </c>
      <c r="F89" s="56">
        <f>'приложение 4'!H115</f>
        <v>3.7</v>
      </c>
      <c r="G89" s="57">
        <f t="shared" si="4"/>
        <v>100</v>
      </c>
      <c r="H89" s="56">
        <f t="shared" si="5"/>
        <v>0</v>
      </c>
    </row>
    <row r="90" spans="1:8" ht="60" customHeight="1">
      <c r="A90" s="89" t="s">
        <v>459</v>
      </c>
      <c r="B90" s="90"/>
      <c r="C90" s="91" t="s">
        <v>460</v>
      </c>
      <c r="D90" s="56">
        <f>D91</f>
        <v>7550.7</v>
      </c>
      <c r="E90" s="83">
        <f>E91</f>
        <v>4130.7</v>
      </c>
      <c r="F90" s="83">
        <f>F91</f>
        <v>1164.8</v>
      </c>
      <c r="G90" s="57">
        <f t="shared" si="4"/>
        <v>28.1986104050161</v>
      </c>
      <c r="H90" s="56">
        <f t="shared" si="5"/>
        <v>-2965.8999999999996</v>
      </c>
    </row>
    <row r="91" spans="1:8" ht="47.25">
      <c r="A91" s="89" t="s">
        <v>461</v>
      </c>
      <c r="B91" s="90"/>
      <c r="C91" s="91" t="s">
        <v>462</v>
      </c>
      <c r="D91" s="56">
        <f>D92+D94</f>
        <v>7550.7</v>
      </c>
      <c r="E91" s="56">
        <f>E92+E94</f>
        <v>4130.7</v>
      </c>
      <c r="F91" s="56">
        <f>F92+F94</f>
        <v>1164.8</v>
      </c>
      <c r="G91" s="57">
        <f t="shared" si="4"/>
        <v>28.1986104050161</v>
      </c>
      <c r="H91" s="56">
        <f t="shared" si="5"/>
        <v>-2965.8999999999996</v>
      </c>
    </row>
    <row r="92" spans="1:8" ht="31.5">
      <c r="A92" s="89" t="s">
        <v>463</v>
      </c>
      <c r="B92" s="90"/>
      <c r="C92" s="91" t="s">
        <v>464</v>
      </c>
      <c r="D92" s="56">
        <f>D93</f>
        <v>1322.8</v>
      </c>
      <c r="E92" s="56">
        <f>E93</f>
        <v>902.8</v>
      </c>
      <c r="F92" s="56">
        <f>F93</f>
        <v>902.8</v>
      </c>
      <c r="G92" s="57">
        <f t="shared" si="4"/>
        <v>100</v>
      </c>
      <c r="H92" s="56">
        <f t="shared" si="5"/>
        <v>0</v>
      </c>
    </row>
    <row r="93" spans="1:8" ht="47.25">
      <c r="A93" s="63"/>
      <c r="B93" s="64" t="s">
        <v>80</v>
      </c>
      <c r="C93" s="88" t="s">
        <v>81</v>
      </c>
      <c r="D93" s="56">
        <f>'[1]2020'!F83</f>
        <v>1322.8</v>
      </c>
      <c r="E93" s="56">
        <f>'приложение 4'!G94</f>
        <v>902.8</v>
      </c>
      <c r="F93" s="56">
        <f>'приложение 4'!H94</f>
        <v>902.8</v>
      </c>
      <c r="G93" s="57">
        <f t="shared" si="4"/>
        <v>100</v>
      </c>
      <c r="H93" s="56">
        <f t="shared" si="5"/>
        <v>0</v>
      </c>
    </row>
    <row r="94" spans="1:8" ht="31.5">
      <c r="A94" s="63" t="s">
        <v>465</v>
      </c>
      <c r="B94" s="64"/>
      <c r="C94" s="88" t="s">
        <v>466</v>
      </c>
      <c r="D94" s="56">
        <f>D95+D96+D97+D98+D99</f>
        <v>6227.9</v>
      </c>
      <c r="E94" s="56">
        <f>E95+E96+E97+E98+E99</f>
        <v>3227.9</v>
      </c>
      <c r="F94" s="56">
        <f>F95+F96+F97+F98+F99</f>
        <v>262</v>
      </c>
      <c r="G94" s="57">
        <f t="shared" si="4"/>
        <v>8.116732240775736</v>
      </c>
      <c r="H94" s="56">
        <f t="shared" si="5"/>
        <v>-2965.9</v>
      </c>
    </row>
    <row r="95" spans="1:8" ht="94.5">
      <c r="A95" s="63" t="s">
        <v>465</v>
      </c>
      <c r="B95" s="64" t="s">
        <v>9</v>
      </c>
      <c r="C95" s="88" t="s">
        <v>10</v>
      </c>
      <c r="D95" s="56">
        <f>'[1]2020'!F107</f>
        <v>186.8</v>
      </c>
      <c r="E95" s="56">
        <f>'приложение 4'!G119</f>
        <v>86.8</v>
      </c>
      <c r="F95" s="56">
        <f>'приложение 4'!H119</f>
        <v>0</v>
      </c>
      <c r="G95" s="57">
        <f t="shared" si="4"/>
        <v>0</v>
      </c>
      <c r="H95" s="56">
        <f t="shared" si="5"/>
        <v>-86.8</v>
      </c>
    </row>
    <row r="96" spans="1:8" ht="47.25">
      <c r="A96" s="63" t="s">
        <v>465</v>
      </c>
      <c r="B96" s="71" t="s">
        <v>11</v>
      </c>
      <c r="C96" s="79" t="s">
        <v>12</v>
      </c>
      <c r="D96" s="56">
        <f>'[1]2020'!F85</f>
        <v>1999.6</v>
      </c>
      <c r="E96" s="56">
        <f>'приложение 4'!G96</f>
        <v>1999.6</v>
      </c>
      <c r="F96" s="56">
        <f>'приложение 4'!H96</f>
        <v>231.2</v>
      </c>
      <c r="G96" s="57">
        <f t="shared" si="4"/>
        <v>11.562312462492498</v>
      </c>
      <c r="H96" s="56">
        <f t="shared" si="5"/>
        <v>-1768.3999999999999</v>
      </c>
    </row>
    <row r="97" spans="1:8" ht="31.5">
      <c r="A97" s="63" t="s">
        <v>465</v>
      </c>
      <c r="B97" s="64" t="s">
        <v>362</v>
      </c>
      <c r="C97" s="79" t="s">
        <v>363</v>
      </c>
      <c r="D97" s="56">
        <f>'[1]2020'!F86</f>
        <v>300</v>
      </c>
      <c r="E97" s="56">
        <f>'приложение 4'!G97</f>
        <v>300</v>
      </c>
      <c r="F97" s="56">
        <f>'приложение 4'!H97</f>
        <v>0</v>
      </c>
      <c r="G97" s="57">
        <f t="shared" si="4"/>
        <v>0</v>
      </c>
      <c r="H97" s="56">
        <f t="shared" si="5"/>
        <v>-300</v>
      </c>
    </row>
    <row r="98" spans="1:8" ht="47.25">
      <c r="A98" s="63" t="s">
        <v>465</v>
      </c>
      <c r="B98" s="64" t="s">
        <v>80</v>
      </c>
      <c r="C98" s="88" t="s">
        <v>81</v>
      </c>
      <c r="D98" s="56">
        <f>'[1]2020'!F87</f>
        <v>3541.5</v>
      </c>
      <c r="E98" s="56">
        <f>'приложение 4'!G98</f>
        <v>641.5</v>
      </c>
      <c r="F98" s="56">
        <f>'приложение 4'!H98</f>
        <v>0</v>
      </c>
      <c r="G98" s="57">
        <f t="shared" si="4"/>
        <v>0</v>
      </c>
      <c r="H98" s="56">
        <f t="shared" si="5"/>
        <v>-641.5</v>
      </c>
    </row>
    <row r="99" spans="1:8" ht="15.75">
      <c r="A99" s="63" t="s">
        <v>465</v>
      </c>
      <c r="B99" s="67" t="s">
        <v>13</v>
      </c>
      <c r="C99" s="79" t="s">
        <v>14</v>
      </c>
      <c r="D99" s="56">
        <f>'[1]2020'!F88</f>
        <v>200</v>
      </c>
      <c r="E99" s="56">
        <f>'приложение 4'!G99</f>
        <v>200</v>
      </c>
      <c r="F99" s="56">
        <f>'приложение 4'!H99</f>
        <v>30.8</v>
      </c>
      <c r="G99" s="57">
        <f t="shared" si="4"/>
        <v>15.4</v>
      </c>
      <c r="H99" s="56">
        <f t="shared" si="5"/>
        <v>-169.2</v>
      </c>
    </row>
    <row r="100" spans="1:8" ht="63">
      <c r="A100" s="187" t="s">
        <v>271</v>
      </c>
      <c r="B100" s="188"/>
      <c r="C100" s="189" t="s">
        <v>272</v>
      </c>
      <c r="D100" s="190">
        <v>29888.7</v>
      </c>
      <c r="E100" s="125">
        <f>E101+E117+E122</f>
        <v>34005.7</v>
      </c>
      <c r="F100" s="125">
        <f>F101+F117+F122</f>
        <v>33421.1</v>
      </c>
      <c r="G100" s="124">
        <f t="shared" si="4"/>
        <v>98.2808764413025</v>
      </c>
      <c r="H100" s="125">
        <f t="shared" si="5"/>
        <v>-584.5999999999985</v>
      </c>
    </row>
    <row r="101" spans="1:8" ht="47.25">
      <c r="A101" s="51" t="s">
        <v>273</v>
      </c>
      <c r="B101" s="60"/>
      <c r="C101" s="61" t="s">
        <v>274</v>
      </c>
      <c r="D101" s="49">
        <v>14731.4</v>
      </c>
      <c r="E101" s="56">
        <f>E102+E104+E107+E109+E113+E111+E115</f>
        <v>18841.2</v>
      </c>
      <c r="F101" s="56">
        <f>F102+F104+F107+F109+F113+F111+F115</f>
        <v>18332.4</v>
      </c>
      <c r="G101" s="57">
        <f t="shared" si="4"/>
        <v>97.29953506146106</v>
      </c>
      <c r="H101" s="56">
        <f t="shared" si="5"/>
        <v>-508.7999999999993</v>
      </c>
    </row>
    <row r="102" spans="1:8" ht="47.25">
      <c r="A102" s="51" t="s">
        <v>275</v>
      </c>
      <c r="B102" s="60"/>
      <c r="C102" s="61" t="s">
        <v>276</v>
      </c>
      <c r="D102" s="49">
        <v>2270</v>
      </c>
      <c r="E102" s="56">
        <f>E103</f>
        <v>2861.6</v>
      </c>
      <c r="F102" s="56">
        <f>F103</f>
        <v>2809.5</v>
      </c>
      <c r="G102" s="57">
        <f t="shared" si="4"/>
        <v>98.17934022924238</v>
      </c>
      <c r="H102" s="56">
        <f t="shared" si="5"/>
        <v>-52.09999999999991</v>
      </c>
    </row>
    <row r="103" spans="1:8" ht="47.25">
      <c r="A103" s="51" t="s">
        <v>275</v>
      </c>
      <c r="B103" s="51" t="s">
        <v>11</v>
      </c>
      <c r="C103" s="50" t="s">
        <v>12</v>
      </c>
      <c r="D103" s="49">
        <v>2270</v>
      </c>
      <c r="E103" s="56">
        <f>'приложение 4'!G975</f>
        <v>2861.6</v>
      </c>
      <c r="F103" s="56">
        <f>'приложение 4'!H975</f>
        <v>2809.5</v>
      </c>
      <c r="G103" s="57">
        <f t="shared" si="4"/>
        <v>98.17934022924238</v>
      </c>
      <c r="H103" s="56">
        <f t="shared" si="5"/>
        <v>-52.09999999999991</v>
      </c>
    </row>
    <row r="104" spans="1:8" ht="63">
      <c r="A104" s="51" t="s">
        <v>277</v>
      </c>
      <c r="B104" s="60"/>
      <c r="C104" s="123" t="s">
        <v>562</v>
      </c>
      <c r="D104" s="49">
        <v>1889.6</v>
      </c>
      <c r="E104" s="56">
        <f>E105+E106</f>
        <v>1955</v>
      </c>
      <c r="F104" s="56">
        <f>F105+F106</f>
        <v>1734.5</v>
      </c>
      <c r="G104" s="57">
        <f t="shared" si="4"/>
        <v>88.72122762148338</v>
      </c>
      <c r="H104" s="56">
        <f t="shared" si="5"/>
        <v>-220.5</v>
      </c>
    </row>
    <row r="105" spans="1:8" ht="47.25">
      <c r="A105" s="51" t="s">
        <v>277</v>
      </c>
      <c r="B105" s="51" t="s">
        <v>11</v>
      </c>
      <c r="C105" s="50" t="s">
        <v>12</v>
      </c>
      <c r="D105" s="49">
        <v>1889.6</v>
      </c>
      <c r="E105" s="56">
        <v>0</v>
      </c>
      <c r="F105" s="56">
        <v>0</v>
      </c>
      <c r="G105" s="57">
        <v>0</v>
      </c>
      <c r="H105" s="56">
        <f t="shared" si="5"/>
        <v>0</v>
      </c>
    </row>
    <row r="106" spans="1:8" ht="15.75">
      <c r="A106" s="51" t="s">
        <v>277</v>
      </c>
      <c r="B106" s="51" t="s">
        <v>13</v>
      </c>
      <c r="C106" s="50" t="s">
        <v>14</v>
      </c>
      <c r="D106" s="49" t="s">
        <v>533</v>
      </c>
      <c r="E106" s="56">
        <f>'приложение 4'!G977</f>
        <v>1955</v>
      </c>
      <c r="F106" s="56">
        <f>'приложение 4'!H977</f>
        <v>1734.5</v>
      </c>
      <c r="G106" s="57">
        <f t="shared" si="4"/>
        <v>88.72122762148338</v>
      </c>
      <c r="H106" s="56">
        <f t="shared" si="5"/>
        <v>-220.5</v>
      </c>
    </row>
    <row r="107" spans="1:8" ht="31.5">
      <c r="A107" s="51" t="s">
        <v>278</v>
      </c>
      <c r="B107" s="60"/>
      <c r="C107" s="61" t="s">
        <v>279</v>
      </c>
      <c r="D107" s="49">
        <v>481.6</v>
      </c>
      <c r="E107" s="56">
        <f>E108</f>
        <v>481.6</v>
      </c>
      <c r="F107" s="56">
        <f>F108</f>
        <v>481.6</v>
      </c>
      <c r="G107" s="57">
        <f t="shared" si="4"/>
        <v>100</v>
      </c>
      <c r="H107" s="56">
        <f t="shared" si="5"/>
        <v>0</v>
      </c>
    </row>
    <row r="108" spans="1:8" ht="47.25">
      <c r="A108" s="51" t="s">
        <v>278</v>
      </c>
      <c r="B108" s="51" t="s">
        <v>11</v>
      </c>
      <c r="C108" s="50" t="s">
        <v>12</v>
      </c>
      <c r="D108" s="49">
        <v>481.6</v>
      </c>
      <c r="E108" s="56">
        <f>'приложение 4'!G979</f>
        <v>481.6</v>
      </c>
      <c r="F108" s="56">
        <f>'приложение 4'!H979</f>
        <v>481.6</v>
      </c>
      <c r="G108" s="57">
        <f t="shared" si="4"/>
        <v>100</v>
      </c>
      <c r="H108" s="56">
        <f t="shared" si="5"/>
        <v>0</v>
      </c>
    </row>
    <row r="109" spans="1:8" ht="31.5">
      <c r="A109" s="51" t="s">
        <v>280</v>
      </c>
      <c r="B109" s="60"/>
      <c r="C109" s="61" t="s">
        <v>281</v>
      </c>
      <c r="D109" s="49">
        <v>7673</v>
      </c>
      <c r="E109" s="56">
        <f>E110</f>
        <v>9837.6</v>
      </c>
      <c r="F109" s="56">
        <f>F110</f>
        <v>9820.6</v>
      </c>
      <c r="G109" s="57">
        <f t="shared" si="4"/>
        <v>99.82719362446126</v>
      </c>
      <c r="H109" s="56">
        <f t="shared" si="5"/>
        <v>-17</v>
      </c>
    </row>
    <row r="110" spans="1:8" ht="47.25">
      <c r="A110" s="51" t="s">
        <v>280</v>
      </c>
      <c r="B110" s="51" t="s">
        <v>11</v>
      </c>
      <c r="C110" s="50" t="s">
        <v>12</v>
      </c>
      <c r="D110" s="49">
        <v>7673</v>
      </c>
      <c r="E110" s="56">
        <f>'приложение 4'!G981</f>
        <v>9837.6</v>
      </c>
      <c r="F110" s="56">
        <f>'приложение 4'!H981</f>
        <v>9820.6</v>
      </c>
      <c r="G110" s="57">
        <f t="shared" si="4"/>
        <v>99.82719362446126</v>
      </c>
      <c r="H110" s="56">
        <f t="shared" si="5"/>
        <v>-17</v>
      </c>
    </row>
    <row r="111" spans="1:8" ht="63" customHeight="1">
      <c r="A111" s="14" t="s">
        <v>605</v>
      </c>
      <c r="B111" s="14"/>
      <c r="C111" s="15" t="s">
        <v>606</v>
      </c>
      <c r="D111" s="6" t="s">
        <v>533</v>
      </c>
      <c r="E111" s="148">
        <f>E112</f>
        <v>247</v>
      </c>
      <c r="F111" s="148">
        <f>F112</f>
        <v>247</v>
      </c>
      <c r="G111" s="57">
        <f t="shared" si="4"/>
        <v>100</v>
      </c>
      <c r="H111" s="56">
        <f t="shared" si="5"/>
        <v>0</v>
      </c>
    </row>
    <row r="112" spans="1:8" ht="47.25">
      <c r="A112" s="14" t="s">
        <v>605</v>
      </c>
      <c r="B112" s="14" t="s">
        <v>11</v>
      </c>
      <c r="C112" s="16" t="s">
        <v>12</v>
      </c>
      <c r="D112" s="6" t="s">
        <v>533</v>
      </c>
      <c r="E112" s="148">
        <f>'приложение 4'!G983</f>
        <v>247</v>
      </c>
      <c r="F112" s="148">
        <f>'приложение 4'!H983</f>
        <v>247</v>
      </c>
      <c r="G112" s="57">
        <f t="shared" si="4"/>
        <v>100</v>
      </c>
      <c r="H112" s="56">
        <f t="shared" si="5"/>
        <v>0</v>
      </c>
    </row>
    <row r="113" spans="1:8" ht="47.25">
      <c r="A113" s="51" t="s">
        <v>282</v>
      </c>
      <c r="B113" s="60"/>
      <c r="C113" s="61" t="s">
        <v>283</v>
      </c>
      <c r="D113" s="49">
        <v>2417.2</v>
      </c>
      <c r="E113" s="56">
        <f>E114</f>
        <v>3445.6</v>
      </c>
      <c r="F113" s="56">
        <f>F114+F118</f>
        <v>3239.2</v>
      </c>
      <c r="G113" s="57">
        <f t="shared" si="4"/>
        <v>94.00975156721616</v>
      </c>
      <c r="H113" s="56">
        <f t="shared" si="5"/>
        <v>-206.4000000000001</v>
      </c>
    </row>
    <row r="114" spans="1:8" ht="47.25">
      <c r="A114" s="51" t="s">
        <v>282</v>
      </c>
      <c r="B114" s="51" t="s">
        <v>11</v>
      </c>
      <c r="C114" s="50" t="s">
        <v>12</v>
      </c>
      <c r="D114" s="49">
        <v>2417.2</v>
      </c>
      <c r="E114" s="56">
        <f>'приложение 4'!G985</f>
        <v>3445.6</v>
      </c>
      <c r="F114" s="56">
        <f>'приложение 4'!H985</f>
        <v>3239.2</v>
      </c>
      <c r="G114" s="57">
        <f t="shared" si="4"/>
        <v>94.00975156721616</v>
      </c>
      <c r="H114" s="56">
        <f t="shared" si="5"/>
        <v>-206.4000000000001</v>
      </c>
    </row>
    <row r="115" spans="1:8" ht="63">
      <c r="A115" s="169" t="s">
        <v>625</v>
      </c>
      <c r="B115" s="169"/>
      <c r="C115" s="170" t="s">
        <v>626</v>
      </c>
      <c r="D115" s="6" t="s">
        <v>533</v>
      </c>
      <c r="E115" s="148">
        <f>E116</f>
        <v>12.8</v>
      </c>
      <c r="F115" s="148">
        <f>F116</f>
        <v>0</v>
      </c>
      <c r="G115" s="57">
        <f t="shared" si="4"/>
        <v>0</v>
      </c>
      <c r="H115" s="56">
        <f t="shared" si="5"/>
        <v>-12.8</v>
      </c>
    </row>
    <row r="116" spans="1:8" ht="47.25">
      <c r="A116" s="169" t="s">
        <v>625</v>
      </c>
      <c r="B116" s="17" t="s">
        <v>11</v>
      </c>
      <c r="C116" s="18" t="s">
        <v>12</v>
      </c>
      <c r="D116" s="6" t="s">
        <v>533</v>
      </c>
      <c r="E116" s="148">
        <f>'приложение 4'!G910</f>
        <v>12.8</v>
      </c>
      <c r="F116" s="148">
        <f>'приложение 4'!H910</f>
        <v>0</v>
      </c>
      <c r="G116" s="57">
        <f t="shared" si="4"/>
        <v>0</v>
      </c>
      <c r="H116" s="56">
        <f t="shared" si="5"/>
        <v>-12.8</v>
      </c>
    </row>
    <row r="117" spans="1:8" ht="52.5" customHeight="1">
      <c r="A117" s="51" t="s">
        <v>284</v>
      </c>
      <c r="B117" s="60"/>
      <c r="C117" s="61" t="s">
        <v>285</v>
      </c>
      <c r="D117" s="49">
        <v>5023.9</v>
      </c>
      <c r="E117" s="56">
        <f>E118+E120</f>
        <v>3905.2</v>
      </c>
      <c r="F117" s="56">
        <f>F118+F120</f>
        <v>3885.8</v>
      </c>
      <c r="G117" s="57">
        <f t="shared" si="4"/>
        <v>99.5032264672744</v>
      </c>
      <c r="H117" s="56">
        <f t="shared" si="5"/>
        <v>-19.399999999999636</v>
      </c>
    </row>
    <row r="118" spans="1:8" ht="15.75">
      <c r="A118" s="51" t="s">
        <v>286</v>
      </c>
      <c r="B118" s="60"/>
      <c r="C118" s="61" t="s">
        <v>287</v>
      </c>
      <c r="D118" s="49">
        <v>1509.2</v>
      </c>
      <c r="E118" s="66">
        <f>E119</f>
        <v>0</v>
      </c>
      <c r="F118" s="66">
        <f>F119</f>
        <v>0</v>
      </c>
      <c r="G118" s="57">
        <v>0</v>
      </c>
      <c r="H118" s="56">
        <f t="shared" si="5"/>
        <v>0</v>
      </c>
    </row>
    <row r="119" spans="1:8" ht="47.25">
      <c r="A119" s="51" t="s">
        <v>286</v>
      </c>
      <c r="B119" s="51" t="s">
        <v>11</v>
      </c>
      <c r="C119" s="50" t="s">
        <v>12</v>
      </c>
      <c r="D119" s="49">
        <v>1509.2</v>
      </c>
      <c r="E119" s="66">
        <v>0</v>
      </c>
      <c r="F119" s="66">
        <f>'[1]2020'!I302</f>
        <v>0</v>
      </c>
      <c r="G119" s="57">
        <v>0</v>
      </c>
      <c r="H119" s="56">
        <f t="shared" si="5"/>
        <v>0</v>
      </c>
    </row>
    <row r="120" spans="1:8" ht="63">
      <c r="A120" s="51" t="s">
        <v>288</v>
      </c>
      <c r="B120" s="60"/>
      <c r="C120" s="61" t="s">
        <v>289</v>
      </c>
      <c r="D120" s="49">
        <v>3514.7</v>
      </c>
      <c r="E120" s="56">
        <f>E121</f>
        <v>3905.2</v>
      </c>
      <c r="F120" s="56">
        <f>F121</f>
        <v>3885.8</v>
      </c>
      <c r="G120" s="57">
        <f t="shared" si="4"/>
        <v>99.5032264672744</v>
      </c>
      <c r="H120" s="56">
        <f t="shared" si="5"/>
        <v>-19.399999999999636</v>
      </c>
    </row>
    <row r="121" spans="1:8" ht="47.25">
      <c r="A121" s="51" t="s">
        <v>288</v>
      </c>
      <c r="B121" s="51" t="s">
        <v>11</v>
      </c>
      <c r="C121" s="50" t="s">
        <v>12</v>
      </c>
      <c r="D121" s="49">
        <v>3514.7</v>
      </c>
      <c r="E121" s="56">
        <f>'приложение 4'!G988</f>
        <v>3905.2</v>
      </c>
      <c r="F121" s="56">
        <f>'приложение 4'!H988</f>
        <v>3885.8</v>
      </c>
      <c r="G121" s="57">
        <f t="shared" si="4"/>
        <v>99.5032264672744</v>
      </c>
      <c r="H121" s="56">
        <f t="shared" si="5"/>
        <v>-19.399999999999636</v>
      </c>
    </row>
    <row r="122" spans="1:8" ht="47.25">
      <c r="A122" s="51" t="s">
        <v>290</v>
      </c>
      <c r="B122" s="60"/>
      <c r="C122" s="61" t="s">
        <v>291</v>
      </c>
      <c r="D122" s="49">
        <v>10133.4</v>
      </c>
      <c r="E122" s="56">
        <f>E123</f>
        <v>11259.3</v>
      </c>
      <c r="F122" s="56">
        <f>F123</f>
        <v>11202.9</v>
      </c>
      <c r="G122" s="57">
        <f t="shared" si="4"/>
        <v>99.49908075990514</v>
      </c>
      <c r="H122" s="56">
        <f t="shared" si="5"/>
        <v>-56.399999999999636</v>
      </c>
    </row>
    <row r="123" spans="1:8" ht="31.5">
      <c r="A123" s="51" t="s">
        <v>292</v>
      </c>
      <c r="B123" s="60"/>
      <c r="C123" s="61" t="s">
        <v>293</v>
      </c>
      <c r="D123" s="49">
        <v>10133.4</v>
      </c>
      <c r="E123" s="56">
        <f>E124</f>
        <v>11259.3</v>
      </c>
      <c r="F123" s="56">
        <f>F124</f>
        <v>11202.9</v>
      </c>
      <c r="G123" s="57">
        <f t="shared" si="4"/>
        <v>99.49908075990514</v>
      </c>
      <c r="H123" s="56">
        <f t="shared" si="5"/>
        <v>-56.399999999999636</v>
      </c>
    </row>
    <row r="124" spans="1:8" ht="47.25">
      <c r="A124" s="51" t="s">
        <v>292</v>
      </c>
      <c r="B124" s="51" t="s">
        <v>11</v>
      </c>
      <c r="C124" s="50" t="s">
        <v>12</v>
      </c>
      <c r="D124" s="49">
        <v>10133.4</v>
      </c>
      <c r="E124" s="56">
        <f>'приложение 4'!G991</f>
        <v>11259.3</v>
      </c>
      <c r="F124" s="56">
        <f>'приложение 4'!H991</f>
        <v>11202.9</v>
      </c>
      <c r="G124" s="57">
        <f t="shared" si="4"/>
        <v>99.49908075990514</v>
      </c>
      <c r="H124" s="56">
        <f t="shared" si="5"/>
        <v>-56.399999999999636</v>
      </c>
    </row>
    <row r="125" spans="1:8" ht="61.5" customHeight="1">
      <c r="A125" s="187" t="s">
        <v>200</v>
      </c>
      <c r="B125" s="188"/>
      <c r="C125" s="189" t="s">
        <v>201</v>
      </c>
      <c r="D125" s="190">
        <v>245</v>
      </c>
      <c r="E125" s="125">
        <f>E126</f>
        <v>0</v>
      </c>
      <c r="F125" s="125">
        <f>F126</f>
        <v>0</v>
      </c>
      <c r="G125" s="124">
        <v>0</v>
      </c>
      <c r="H125" s="125">
        <f t="shared" si="5"/>
        <v>0</v>
      </c>
    </row>
    <row r="126" spans="1:8" ht="63">
      <c r="A126" s="51" t="s">
        <v>202</v>
      </c>
      <c r="B126" s="60"/>
      <c r="C126" s="61" t="s">
        <v>203</v>
      </c>
      <c r="D126" s="49">
        <v>245</v>
      </c>
      <c r="E126" s="56">
        <f>E127</f>
        <v>0</v>
      </c>
      <c r="F126" s="56">
        <f>F127</f>
        <v>0</v>
      </c>
      <c r="G126" s="57">
        <v>0</v>
      </c>
      <c r="H126" s="56">
        <f t="shared" si="5"/>
        <v>0</v>
      </c>
    </row>
    <row r="127" spans="1:8" ht="91.5" customHeight="1">
      <c r="A127" s="51" t="s">
        <v>204</v>
      </c>
      <c r="B127" s="60"/>
      <c r="C127" s="62" t="s">
        <v>516</v>
      </c>
      <c r="D127" s="49">
        <v>245</v>
      </c>
      <c r="E127" s="56">
        <f>E128+E130+E132+E134</f>
        <v>0</v>
      </c>
      <c r="F127" s="56">
        <f>F128+F130+F132+F134</f>
        <v>0</v>
      </c>
      <c r="G127" s="57">
        <v>0</v>
      </c>
      <c r="H127" s="56">
        <f t="shared" si="5"/>
        <v>0</v>
      </c>
    </row>
    <row r="128" spans="1:8" ht="63">
      <c r="A128" s="51" t="s">
        <v>205</v>
      </c>
      <c r="B128" s="60"/>
      <c r="C128" s="61" t="s">
        <v>206</v>
      </c>
      <c r="D128" s="49">
        <v>75</v>
      </c>
      <c r="E128" s="56">
        <f>E129</f>
        <v>0</v>
      </c>
      <c r="F128" s="56">
        <f>F129</f>
        <v>0</v>
      </c>
      <c r="G128" s="57">
        <v>0</v>
      </c>
      <c r="H128" s="56">
        <f t="shared" si="5"/>
        <v>0</v>
      </c>
    </row>
    <row r="129" spans="1:8" ht="47.25">
      <c r="A129" s="51" t="s">
        <v>205</v>
      </c>
      <c r="B129" s="51" t="s">
        <v>11</v>
      </c>
      <c r="C129" s="50" t="s">
        <v>12</v>
      </c>
      <c r="D129" s="49">
        <v>75</v>
      </c>
      <c r="E129" s="56">
        <v>0</v>
      </c>
      <c r="F129" s="56">
        <v>0</v>
      </c>
      <c r="G129" s="57">
        <v>0</v>
      </c>
      <c r="H129" s="56">
        <f t="shared" si="5"/>
        <v>0</v>
      </c>
    </row>
    <row r="130" spans="1:8" ht="31.5">
      <c r="A130" s="51" t="s">
        <v>207</v>
      </c>
      <c r="B130" s="60"/>
      <c r="C130" s="61" t="s">
        <v>208</v>
      </c>
      <c r="D130" s="49">
        <v>106</v>
      </c>
      <c r="E130" s="56">
        <v>0</v>
      </c>
      <c r="F130" s="56">
        <f>F131+F133</f>
        <v>0</v>
      </c>
      <c r="G130" s="57">
        <v>0</v>
      </c>
      <c r="H130" s="56">
        <f t="shared" si="5"/>
        <v>0</v>
      </c>
    </row>
    <row r="131" spans="1:8" ht="47.25">
      <c r="A131" s="51" t="s">
        <v>207</v>
      </c>
      <c r="B131" s="51" t="s">
        <v>11</v>
      </c>
      <c r="C131" s="50" t="s">
        <v>12</v>
      </c>
      <c r="D131" s="49">
        <v>106</v>
      </c>
      <c r="E131" s="56">
        <v>0</v>
      </c>
      <c r="F131" s="56">
        <v>0</v>
      </c>
      <c r="G131" s="57">
        <v>0</v>
      </c>
      <c r="H131" s="56">
        <f t="shared" si="5"/>
        <v>0</v>
      </c>
    </row>
    <row r="132" spans="1:8" ht="45" customHeight="1">
      <c r="A132" s="51" t="s">
        <v>209</v>
      </c>
      <c r="B132" s="60"/>
      <c r="C132" s="61" t="s">
        <v>210</v>
      </c>
      <c r="D132" s="49">
        <v>60</v>
      </c>
      <c r="E132" s="56">
        <f>E133</f>
        <v>0</v>
      </c>
      <c r="F132" s="56">
        <f>F133</f>
        <v>0</v>
      </c>
      <c r="G132" s="57">
        <v>0</v>
      </c>
      <c r="H132" s="56">
        <f t="shared" si="5"/>
        <v>0</v>
      </c>
    </row>
    <row r="133" spans="1:8" ht="47.25">
      <c r="A133" s="51" t="s">
        <v>209</v>
      </c>
      <c r="B133" s="51" t="s">
        <v>11</v>
      </c>
      <c r="C133" s="50" t="s">
        <v>12</v>
      </c>
      <c r="D133" s="49">
        <v>60</v>
      </c>
      <c r="E133" s="56">
        <v>0</v>
      </c>
      <c r="F133" s="56">
        <v>0</v>
      </c>
      <c r="G133" s="57">
        <v>0</v>
      </c>
      <c r="H133" s="56">
        <f t="shared" si="5"/>
        <v>0</v>
      </c>
    </row>
    <row r="134" spans="1:8" ht="47.25">
      <c r="A134" s="51" t="s">
        <v>211</v>
      </c>
      <c r="B134" s="60"/>
      <c r="C134" s="61" t="s">
        <v>212</v>
      </c>
      <c r="D134" s="49">
        <v>4</v>
      </c>
      <c r="E134" s="56">
        <f>E135</f>
        <v>0</v>
      </c>
      <c r="F134" s="56">
        <f>F135</f>
        <v>0</v>
      </c>
      <c r="G134" s="57">
        <v>0</v>
      </c>
      <c r="H134" s="56">
        <f t="shared" si="5"/>
        <v>0</v>
      </c>
    </row>
    <row r="135" spans="1:8" ht="47.25">
      <c r="A135" s="51" t="s">
        <v>211</v>
      </c>
      <c r="B135" s="51" t="s">
        <v>11</v>
      </c>
      <c r="C135" s="50" t="s">
        <v>12</v>
      </c>
      <c r="D135" s="49">
        <v>4</v>
      </c>
      <c r="E135" s="56">
        <v>0</v>
      </c>
      <c r="F135" s="56">
        <v>0</v>
      </c>
      <c r="G135" s="57">
        <v>0</v>
      </c>
      <c r="H135" s="56">
        <f t="shared" si="5"/>
        <v>0</v>
      </c>
    </row>
    <row r="136" spans="1:8" ht="47.25" customHeight="1">
      <c r="A136" s="187" t="s">
        <v>125</v>
      </c>
      <c r="B136" s="188"/>
      <c r="C136" s="189" t="s">
        <v>126</v>
      </c>
      <c r="D136" s="190">
        <v>4382</v>
      </c>
      <c r="E136" s="125">
        <f>E137+E149+E154+E160</f>
        <v>4039.1000000000004</v>
      </c>
      <c r="F136" s="125">
        <f>F137+F149+F154+F160</f>
        <v>3880.7</v>
      </c>
      <c r="G136" s="124">
        <f t="shared" si="4"/>
        <v>96.07833428238963</v>
      </c>
      <c r="H136" s="125">
        <f t="shared" si="5"/>
        <v>-158.40000000000055</v>
      </c>
    </row>
    <row r="137" spans="1:8" ht="47.25">
      <c r="A137" s="51" t="s">
        <v>127</v>
      </c>
      <c r="B137" s="60"/>
      <c r="C137" s="61" t="s">
        <v>588</v>
      </c>
      <c r="D137" s="49">
        <v>2978.5</v>
      </c>
      <c r="E137" s="56">
        <f>E138+E143</f>
        <v>3065.4</v>
      </c>
      <c r="F137" s="56">
        <f>F138+F143</f>
        <v>3063</v>
      </c>
      <c r="G137" s="57">
        <f t="shared" si="4"/>
        <v>99.92170679193579</v>
      </c>
      <c r="H137" s="56">
        <f t="shared" si="5"/>
        <v>-2.400000000000091</v>
      </c>
    </row>
    <row r="138" spans="1:8" ht="78.75">
      <c r="A138" s="51" t="s">
        <v>144</v>
      </c>
      <c r="B138" s="60"/>
      <c r="C138" s="61" t="s">
        <v>145</v>
      </c>
      <c r="D138" s="49">
        <v>572</v>
      </c>
      <c r="E138" s="56">
        <f>E139+E141</f>
        <v>646.6</v>
      </c>
      <c r="F138" s="56">
        <f>F139+F141</f>
        <v>646.6</v>
      </c>
      <c r="G138" s="57">
        <f t="shared" si="4"/>
        <v>100</v>
      </c>
      <c r="H138" s="56">
        <f t="shared" si="5"/>
        <v>0</v>
      </c>
    </row>
    <row r="139" spans="1:8" ht="47.25">
      <c r="A139" s="51" t="s">
        <v>146</v>
      </c>
      <c r="B139" s="60"/>
      <c r="C139" s="61" t="s">
        <v>147</v>
      </c>
      <c r="D139" s="49">
        <v>372</v>
      </c>
      <c r="E139" s="56">
        <f>E140</f>
        <v>372</v>
      </c>
      <c r="F139" s="56">
        <f>F140</f>
        <v>372</v>
      </c>
      <c r="G139" s="57">
        <f aca="true" t="shared" si="6" ref="G139:G201">F139/E139*100</f>
        <v>100</v>
      </c>
      <c r="H139" s="56">
        <f aca="true" t="shared" si="7" ref="H139:H201">F139-E139</f>
        <v>0</v>
      </c>
    </row>
    <row r="140" spans="1:8" ht="47.25">
      <c r="A140" s="51" t="s">
        <v>146</v>
      </c>
      <c r="B140" s="51" t="s">
        <v>80</v>
      </c>
      <c r="C140" s="50" t="s">
        <v>81</v>
      </c>
      <c r="D140" s="49">
        <v>372</v>
      </c>
      <c r="E140" s="119">
        <f>'приложение 4'!G857</f>
        <v>372</v>
      </c>
      <c r="F140" s="119">
        <f>'приложение 4'!H857</f>
        <v>372</v>
      </c>
      <c r="G140" s="57">
        <f t="shared" si="6"/>
        <v>100</v>
      </c>
      <c r="H140" s="56">
        <f t="shared" si="7"/>
        <v>0</v>
      </c>
    </row>
    <row r="141" spans="1:8" ht="78.75">
      <c r="A141" s="51" t="s">
        <v>421</v>
      </c>
      <c r="B141" s="60"/>
      <c r="C141" s="61" t="s">
        <v>422</v>
      </c>
      <c r="D141" s="49">
        <v>200</v>
      </c>
      <c r="E141" s="56">
        <f>E142</f>
        <v>274.6</v>
      </c>
      <c r="F141" s="56">
        <f>F142</f>
        <v>274.6</v>
      </c>
      <c r="G141" s="57">
        <f t="shared" si="6"/>
        <v>100</v>
      </c>
      <c r="H141" s="56">
        <f t="shared" si="7"/>
        <v>0</v>
      </c>
    </row>
    <row r="142" spans="1:8" ht="47.25">
      <c r="A142" s="51" t="s">
        <v>421</v>
      </c>
      <c r="B142" s="51" t="s">
        <v>80</v>
      </c>
      <c r="C142" s="50" t="s">
        <v>81</v>
      </c>
      <c r="D142" s="49">
        <v>200</v>
      </c>
      <c r="E142" s="56">
        <f>'приложение 4'!G16</f>
        <v>274.6</v>
      </c>
      <c r="F142" s="56">
        <f>'приложение 4'!H16</f>
        <v>274.6</v>
      </c>
      <c r="G142" s="57">
        <f t="shared" si="6"/>
        <v>100</v>
      </c>
      <c r="H142" s="56">
        <f t="shared" si="7"/>
        <v>0</v>
      </c>
    </row>
    <row r="143" spans="1:8" ht="63">
      <c r="A143" s="51" t="s">
        <v>128</v>
      </c>
      <c r="B143" s="60"/>
      <c r="C143" s="61" t="s">
        <v>129</v>
      </c>
      <c r="D143" s="49">
        <v>2406.5</v>
      </c>
      <c r="E143" s="56">
        <f>E144+E146</f>
        <v>2418.8</v>
      </c>
      <c r="F143" s="56">
        <f>F144+F146</f>
        <v>2416.4</v>
      </c>
      <c r="G143" s="57">
        <f t="shared" si="6"/>
        <v>99.90077724491483</v>
      </c>
      <c r="H143" s="56">
        <f t="shared" si="7"/>
        <v>-2.400000000000091</v>
      </c>
    </row>
    <row r="144" spans="1:8" ht="31.5">
      <c r="A144" s="51" t="s">
        <v>130</v>
      </c>
      <c r="B144" s="60"/>
      <c r="C144" s="61" t="s">
        <v>131</v>
      </c>
      <c r="D144" s="49">
        <v>21</v>
      </c>
      <c r="E144" s="56">
        <f>E145</f>
        <v>33.3</v>
      </c>
      <c r="F144" s="56">
        <f>F145</f>
        <v>33.3</v>
      </c>
      <c r="G144" s="57">
        <f t="shared" si="6"/>
        <v>100</v>
      </c>
      <c r="H144" s="56">
        <f t="shared" si="7"/>
        <v>0</v>
      </c>
    </row>
    <row r="145" spans="1:8" ht="47.25">
      <c r="A145" s="51" t="s">
        <v>130</v>
      </c>
      <c r="B145" s="51" t="s">
        <v>11</v>
      </c>
      <c r="C145" s="50" t="s">
        <v>12</v>
      </c>
      <c r="D145" s="49">
        <v>21</v>
      </c>
      <c r="E145" s="56">
        <f>'приложение 4'!G842</f>
        <v>33.3</v>
      </c>
      <c r="F145" s="56">
        <f>'приложение 4'!H842</f>
        <v>33.3</v>
      </c>
      <c r="G145" s="57">
        <f t="shared" si="6"/>
        <v>100</v>
      </c>
      <c r="H145" s="56">
        <f t="shared" si="7"/>
        <v>0</v>
      </c>
    </row>
    <row r="146" spans="1:8" ht="94.5">
      <c r="A146" s="51" t="s">
        <v>132</v>
      </c>
      <c r="B146" s="60"/>
      <c r="C146" s="61" t="s">
        <v>133</v>
      </c>
      <c r="D146" s="49">
        <v>2385.5</v>
      </c>
      <c r="E146" s="56">
        <f>E147+E148</f>
        <v>2385.5</v>
      </c>
      <c r="F146" s="56">
        <f>F147+F148</f>
        <v>2383.1</v>
      </c>
      <c r="G146" s="57">
        <f t="shared" si="6"/>
        <v>99.89939216097254</v>
      </c>
      <c r="H146" s="56">
        <f t="shared" si="7"/>
        <v>-2.400000000000091</v>
      </c>
    </row>
    <row r="147" spans="1:8" ht="94.5">
      <c r="A147" s="51" t="s">
        <v>132</v>
      </c>
      <c r="B147" s="51" t="s">
        <v>9</v>
      </c>
      <c r="C147" s="50" t="s">
        <v>10</v>
      </c>
      <c r="D147" s="49">
        <v>1879.3</v>
      </c>
      <c r="E147" s="56">
        <f>'приложение 4'!G844</f>
        <v>1884</v>
      </c>
      <c r="F147" s="56">
        <f>'приложение 4'!H844</f>
        <v>1883.9</v>
      </c>
      <c r="G147" s="57">
        <f t="shared" si="6"/>
        <v>99.99469214437367</v>
      </c>
      <c r="H147" s="56">
        <f t="shared" si="7"/>
        <v>-0.09999999999990905</v>
      </c>
    </row>
    <row r="148" spans="1:8" ht="48.75" customHeight="1">
      <c r="A148" s="51" t="s">
        <v>132</v>
      </c>
      <c r="B148" s="51" t="s">
        <v>11</v>
      </c>
      <c r="C148" s="50" t="s">
        <v>12</v>
      </c>
      <c r="D148" s="49">
        <v>506.2</v>
      </c>
      <c r="E148" s="56">
        <f>'приложение 4'!G845</f>
        <v>501.5</v>
      </c>
      <c r="F148" s="56">
        <f>'приложение 4'!H845</f>
        <v>499.2</v>
      </c>
      <c r="G148" s="57">
        <f t="shared" si="6"/>
        <v>99.54137587238286</v>
      </c>
      <c r="H148" s="56">
        <f t="shared" si="7"/>
        <v>-2.3000000000000114</v>
      </c>
    </row>
    <row r="149" spans="1:8" ht="94.5">
      <c r="A149" s="51" t="s">
        <v>148</v>
      </c>
      <c r="B149" s="60"/>
      <c r="C149" s="61" t="s">
        <v>149</v>
      </c>
      <c r="D149" s="49">
        <v>211.9</v>
      </c>
      <c r="E149" s="56">
        <f>E150</f>
        <v>0</v>
      </c>
      <c r="F149" s="56">
        <f>F150</f>
        <v>0</v>
      </c>
      <c r="G149" s="57">
        <v>0</v>
      </c>
      <c r="H149" s="56">
        <f t="shared" si="7"/>
        <v>0</v>
      </c>
    </row>
    <row r="150" spans="1:8" ht="47.25">
      <c r="A150" s="51" t="s">
        <v>150</v>
      </c>
      <c r="B150" s="60"/>
      <c r="C150" s="61" t="s">
        <v>151</v>
      </c>
      <c r="D150" s="49">
        <v>211.9</v>
      </c>
      <c r="E150" s="56">
        <f>E151+E152</f>
        <v>0</v>
      </c>
      <c r="F150" s="56">
        <f>F151+F152</f>
        <v>0</v>
      </c>
      <c r="G150" s="57">
        <v>0</v>
      </c>
      <c r="H150" s="56">
        <f t="shared" si="7"/>
        <v>0</v>
      </c>
    </row>
    <row r="151" spans="1:8" ht="63">
      <c r="A151" s="51" t="s">
        <v>152</v>
      </c>
      <c r="B151" s="60"/>
      <c r="C151" s="61" t="s">
        <v>153</v>
      </c>
      <c r="D151" s="49">
        <v>211.9</v>
      </c>
      <c r="E151" s="56">
        <f>E152+E153</f>
        <v>0</v>
      </c>
      <c r="F151" s="56">
        <f>'[1]2020'!I344</f>
        <v>0</v>
      </c>
      <c r="G151" s="57">
        <v>0</v>
      </c>
      <c r="H151" s="56">
        <f t="shared" si="7"/>
        <v>0</v>
      </c>
    </row>
    <row r="152" spans="1:8" ht="47.25">
      <c r="A152" s="51" t="s">
        <v>152</v>
      </c>
      <c r="B152" s="51" t="s">
        <v>11</v>
      </c>
      <c r="C152" s="50" t="s">
        <v>12</v>
      </c>
      <c r="D152" s="49">
        <v>112.3</v>
      </c>
      <c r="E152" s="56">
        <v>0</v>
      </c>
      <c r="F152" s="56">
        <v>0</v>
      </c>
      <c r="G152" s="57">
        <v>0</v>
      </c>
      <c r="H152" s="56">
        <f t="shared" si="7"/>
        <v>0</v>
      </c>
    </row>
    <row r="153" spans="1:8" ht="57" customHeight="1">
      <c r="A153" s="51" t="s">
        <v>152</v>
      </c>
      <c r="B153" s="51" t="s">
        <v>80</v>
      </c>
      <c r="C153" s="50" t="s">
        <v>81</v>
      </c>
      <c r="D153" s="49">
        <v>99.6</v>
      </c>
      <c r="E153" s="56">
        <v>0</v>
      </c>
      <c r="F153" s="56">
        <v>0</v>
      </c>
      <c r="G153" s="57">
        <v>0</v>
      </c>
      <c r="H153" s="56">
        <f t="shared" si="7"/>
        <v>0</v>
      </c>
    </row>
    <row r="154" spans="1:8" ht="47.25">
      <c r="A154" s="51" t="s">
        <v>136</v>
      </c>
      <c r="B154" s="60"/>
      <c r="C154" s="61" t="s">
        <v>137</v>
      </c>
      <c r="D154" s="49">
        <v>1160.1</v>
      </c>
      <c r="E154" s="56">
        <f>E155</f>
        <v>942.2</v>
      </c>
      <c r="F154" s="56">
        <f>F155</f>
        <v>786.2</v>
      </c>
      <c r="G154" s="57">
        <f t="shared" si="6"/>
        <v>83.44300573126725</v>
      </c>
      <c r="H154" s="56">
        <f t="shared" si="7"/>
        <v>-156</v>
      </c>
    </row>
    <row r="155" spans="1:8" ht="33.75" customHeight="1">
      <c r="A155" s="51" t="s">
        <v>138</v>
      </c>
      <c r="B155" s="60"/>
      <c r="C155" s="61" t="s">
        <v>139</v>
      </c>
      <c r="D155" s="49">
        <v>1160.1</v>
      </c>
      <c r="E155" s="56">
        <f>E156+E158</f>
        <v>942.2</v>
      </c>
      <c r="F155" s="56">
        <f>F156+F158</f>
        <v>786.2</v>
      </c>
      <c r="G155" s="57">
        <f t="shared" si="6"/>
        <v>83.44300573126725</v>
      </c>
      <c r="H155" s="56">
        <f t="shared" si="7"/>
        <v>-156</v>
      </c>
    </row>
    <row r="156" spans="1:8" ht="31.5">
      <c r="A156" s="51" t="s">
        <v>140</v>
      </c>
      <c r="B156" s="60"/>
      <c r="C156" s="61" t="s">
        <v>141</v>
      </c>
      <c r="D156" s="49">
        <v>1092.2</v>
      </c>
      <c r="E156" s="56">
        <f>E157</f>
        <v>942.2</v>
      </c>
      <c r="F156" s="56">
        <f>F157</f>
        <v>786.2</v>
      </c>
      <c r="G156" s="57">
        <f t="shared" si="6"/>
        <v>83.44300573126725</v>
      </c>
      <c r="H156" s="56">
        <f t="shared" si="7"/>
        <v>-156</v>
      </c>
    </row>
    <row r="157" spans="1:8" ht="47.25">
      <c r="A157" s="51" t="s">
        <v>140</v>
      </c>
      <c r="B157" s="51" t="s">
        <v>11</v>
      </c>
      <c r="C157" s="50" t="s">
        <v>12</v>
      </c>
      <c r="D157" s="49">
        <v>1092.2</v>
      </c>
      <c r="E157" s="56">
        <f>'приложение 4'!G851</f>
        <v>942.2</v>
      </c>
      <c r="F157" s="56">
        <f>'приложение 4'!H851</f>
        <v>786.2</v>
      </c>
      <c r="G157" s="57">
        <f t="shared" si="6"/>
        <v>83.44300573126725</v>
      </c>
      <c r="H157" s="56">
        <f t="shared" si="7"/>
        <v>-156</v>
      </c>
    </row>
    <row r="158" spans="1:8" ht="31.5">
      <c r="A158" s="51" t="s">
        <v>419</v>
      </c>
      <c r="B158" s="60"/>
      <c r="C158" s="61" t="s">
        <v>420</v>
      </c>
      <c r="D158" s="49">
        <v>67.9</v>
      </c>
      <c r="E158" s="56">
        <f>E159</f>
        <v>0</v>
      </c>
      <c r="F158" s="56">
        <f>F159</f>
        <v>0</v>
      </c>
      <c r="G158" s="57">
        <v>0</v>
      </c>
      <c r="H158" s="56">
        <f t="shared" si="7"/>
        <v>0</v>
      </c>
    </row>
    <row r="159" spans="1:8" ht="47.25" customHeight="1">
      <c r="A159" s="51" t="s">
        <v>419</v>
      </c>
      <c r="B159" s="51" t="s">
        <v>80</v>
      </c>
      <c r="C159" s="50" t="s">
        <v>81</v>
      </c>
      <c r="D159" s="49">
        <v>67.9</v>
      </c>
      <c r="E159" s="56">
        <v>0</v>
      </c>
      <c r="F159" s="56">
        <v>0</v>
      </c>
      <c r="G159" s="57">
        <v>0</v>
      </c>
      <c r="H159" s="56">
        <f t="shared" si="7"/>
        <v>0</v>
      </c>
    </row>
    <row r="160" spans="1:8" ht="48.75" customHeight="1">
      <c r="A160" s="51" t="s">
        <v>154</v>
      </c>
      <c r="B160" s="60"/>
      <c r="C160" s="61" t="s">
        <v>155</v>
      </c>
      <c r="D160" s="49">
        <v>31.5</v>
      </c>
      <c r="E160" s="56">
        <f>E161</f>
        <v>31.5</v>
      </c>
      <c r="F160" s="56">
        <f>F161</f>
        <v>31.5</v>
      </c>
      <c r="G160" s="57">
        <f t="shared" si="6"/>
        <v>100</v>
      </c>
      <c r="H160" s="56">
        <f t="shared" si="7"/>
        <v>0</v>
      </c>
    </row>
    <row r="161" spans="1:8" ht="47.25">
      <c r="A161" s="51" t="s">
        <v>156</v>
      </c>
      <c r="B161" s="60"/>
      <c r="C161" s="61" t="s">
        <v>157</v>
      </c>
      <c r="D161" s="49">
        <v>31.5</v>
      </c>
      <c r="E161" s="56">
        <f>E162</f>
        <v>31.5</v>
      </c>
      <c r="F161" s="56">
        <f>F162</f>
        <v>31.5</v>
      </c>
      <c r="G161" s="57">
        <f t="shared" si="6"/>
        <v>100</v>
      </c>
      <c r="H161" s="56">
        <f t="shared" si="7"/>
        <v>0</v>
      </c>
    </row>
    <row r="162" spans="1:8" ht="61.5" customHeight="1">
      <c r="A162" s="51" t="s">
        <v>158</v>
      </c>
      <c r="B162" s="60"/>
      <c r="C162" s="61" t="s">
        <v>159</v>
      </c>
      <c r="D162" s="49">
        <v>31.5</v>
      </c>
      <c r="E162" s="56">
        <f>E163</f>
        <v>31.5</v>
      </c>
      <c r="F162" s="56">
        <f>F163</f>
        <v>31.5</v>
      </c>
      <c r="G162" s="57">
        <f t="shared" si="6"/>
        <v>100</v>
      </c>
      <c r="H162" s="56">
        <f t="shared" si="7"/>
        <v>0</v>
      </c>
    </row>
    <row r="163" spans="1:8" ht="47.25">
      <c r="A163" s="51" t="s">
        <v>158</v>
      </c>
      <c r="B163" s="51" t="s">
        <v>11</v>
      </c>
      <c r="C163" s="50" t="s">
        <v>12</v>
      </c>
      <c r="D163" s="49">
        <v>31.5</v>
      </c>
      <c r="E163" s="56">
        <f>'приложение 4'!G861</f>
        <v>31.5</v>
      </c>
      <c r="F163" s="56">
        <f>'приложение 4'!H861</f>
        <v>31.5</v>
      </c>
      <c r="G163" s="57">
        <f t="shared" si="6"/>
        <v>100</v>
      </c>
      <c r="H163" s="56">
        <f t="shared" si="7"/>
        <v>0</v>
      </c>
    </row>
    <row r="164" spans="1:8" ht="51" customHeight="1">
      <c r="A164" s="187" t="s">
        <v>213</v>
      </c>
      <c r="B164" s="188"/>
      <c r="C164" s="189" t="s">
        <v>214</v>
      </c>
      <c r="D164" s="190">
        <f>D165+D179+D198+D202+D208</f>
        <v>99881.6</v>
      </c>
      <c r="E164" s="125">
        <f>E165+E179++E198+E202+E208</f>
        <v>98674.6</v>
      </c>
      <c r="F164" s="125">
        <f>F165+F179++F198+F202+F208</f>
        <v>96719.06000000001</v>
      </c>
      <c r="G164" s="124">
        <f t="shared" si="6"/>
        <v>98.01819313176846</v>
      </c>
      <c r="H164" s="125">
        <f t="shared" si="7"/>
        <v>-1955.5399999999936</v>
      </c>
    </row>
    <row r="165" spans="1:8" ht="31.5">
      <c r="A165" s="51" t="s">
        <v>342</v>
      </c>
      <c r="B165" s="60"/>
      <c r="C165" s="61" t="s">
        <v>343</v>
      </c>
      <c r="D165" s="49">
        <f>D166+D170+D176</f>
        <v>63179.09999999999</v>
      </c>
      <c r="E165" s="56">
        <f>E166+E170+E176</f>
        <v>61904.80000000001</v>
      </c>
      <c r="F165" s="56">
        <f>F166+F170+F176</f>
        <v>60584.3</v>
      </c>
      <c r="G165" s="57">
        <f t="shared" si="6"/>
        <v>97.86688592807019</v>
      </c>
      <c r="H165" s="56">
        <f t="shared" si="7"/>
        <v>-1320.5000000000073</v>
      </c>
    </row>
    <row r="166" spans="1:8" ht="31.5">
      <c r="A166" s="51" t="s">
        <v>344</v>
      </c>
      <c r="B166" s="60"/>
      <c r="C166" s="61" t="s">
        <v>345</v>
      </c>
      <c r="D166" s="49">
        <v>1447</v>
      </c>
      <c r="E166" s="56">
        <f>E167</f>
        <v>923.8</v>
      </c>
      <c r="F166" s="56">
        <f>F167</f>
        <v>725.8</v>
      </c>
      <c r="G166" s="57">
        <f t="shared" si="6"/>
        <v>78.5667893483438</v>
      </c>
      <c r="H166" s="56">
        <f t="shared" si="7"/>
        <v>-198</v>
      </c>
    </row>
    <row r="167" spans="1:8" ht="31.5">
      <c r="A167" s="51" t="s">
        <v>346</v>
      </c>
      <c r="B167" s="60"/>
      <c r="C167" s="61" t="s">
        <v>347</v>
      </c>
      <c r="D167" s="49">
        <v>1447</v>
      </c>
      <c r="E167" s="56">
        <f>E168+E169</f>
        <v>923.8</v>
      </c>
      <c r="F167" s="56">
        <f>F168+F169</f>
        <v>725.8</v>
      </c>
      <c r="G167" s="57">
        <f t="shared" si="6"/>
        <v>78.5667893483438</v>
      </c>
      <c r="H167" s="56">
        <f t="shared" si="7"/>
        <v>-198</v>
      </c>
    </row>
    <row r="168" spans="1:8" ht="47.25">
      <c r="A168" s="51" t="s">
        <v>346</v>
      </c>
      <c r="B168" s="51" t="s">
        <v>11</v>
      </c>
      <c r="C168" s="50" t="s">
        <v>12</v>
      </c>
      <c r="D168" s="49">
        <v>1447</v>
      </c>
      <c r="E168" s="56">
        <f>'приложение 4'!G1049</f>
        <v>921.3</v>
      </c>
      <c r="F168" s="56">
        <f>'приложение 4'!H1049</f>
        <v>723.3</v>
      </c>
      <c r="G168" s="57">
        <f t="shared" si="6"/>
        <v>78.50862911103876</v>
      </c>
      <c r="H168" s="56">
        <f t="shared" si="7"/>
        <v>-198</v>
      </c>
    </row>
    <row r="169" spans="1:8" ht="31.5">
      <c r="A169" s="51" t="s">
        <v>346</v>
      </c>
      <c r="B169" s="51" t="s">
        <v>362</v>
      </c>
      <c r="C169" s="50" t="s">
        <v>363</v>
      </c>
      <c r="D169" s="49" t="s">
        <v>533</v>
      </c>
      <c r="E169" s="56">
        <f>'приложение 4'!G1050</f>
        <v>2.5</v>
      </c>
      <c r="F169" s="56">
        <f>'приложение 4'!H1050</f>
        <v>2.5</v>
      </c>
      <c r="G169" s="57">
        <f t="shared" si="6"/>
        <v>100</v>
      </c>
      <c r="H169" s="56">
        <f t="shared" si="7"/>
        <v>0</v>
      </c>
    </row>
    <row r="170" spans="1:8" ht="47.25">
      <c r="A170" s="51" t="s">
        <v>348</v>
      </c>
      <c r="B170" s="60"/>
      <c r="C170" s="61" t="s">
        <v>105</v>
      </c>
      <c r="D170" s="49">
        <f>D171</f>
        <v>47083.299999999996</v>
      </c>
      <c r="E170" s="56">
        <f>E171</f>
        <v>50571.600000000006</v>
      </c>
      <c r="F170" s="56">
        <f>F171</f>
        <v>49449.1</v>
      </c>
      <c r="G170" s="57">
        <f t="shared" si="6"/>
        <v>97.78037475579178</v>
      </c>
      <c r="H170" s="56">
        <f t="shared" si="7"/>
        <v>-1122.5000000000073</v>
      </c>
    </row>
    <row r="171" spans="1:8" ht="15.75">
      <c r="A171" s="51" t="s">
        <v>349</v>
      </c>
      <c r="B171" s="60"/>
      <c r="C171" s="61" t="s">
        <v>350</v>
      </c>
      <c r="D171" s="49">
        <f>D172+D173+D174+D175</f>
        <v>47083.299999999996</v>
      </c>
      <c r="E171" s="56">
        <f>E172+E173+E174+E175</f>
        <v>50571.600000000006</v>
      </c>
      <c r="F171" s="56">
        <f>F172+F173+F174+F175</f>
        <v>49449.1</v>
      </c>
      <c r="G171" s="57">
        <f t="shared" si="6"/>
        <v>97.78037475579178</v>
      </c>
      <c r="H171" s="56">
        <f t="shared" si="7"/>
        <v>-1122.5000000000073</v>
      </c>
    </row>
    <row r="172" spans="1:8" ht="94.5">
      <c r="A172" s="51" t="s">
        <v>349</v>
      </c>
      <c r="B172" s="51" t="s">
        <v>9</v>
      </c>
      <c r="C172" s="50" t="s">
        <v>10</v>
      </c>
      <c r="D172" s="49">
        <v>14206.3</v>
      </c>
      <c r="E172" s="56">
        <f>'приложение 4'!G1053</f>
        <v>14095.2</v>
      </c>
      <c r="F172" s="56">
        <f>'приложение 4'!H1053</f>
        <v>13739.6</v>
      </c>
      <c r="G172" s="57">
        <f t="shared" si="6"/>
        <v>97.47715534366309</v>
      </c>
      <c r="H172" s="56">
        <f t="shared" si="7"/>
        <v>-355.60000000000036</v>
      </c>
    </row>
    <row r="173" spans="1:8" ht="47.25">
      <c r="A173" s="51" t="s">
        <v>349</v>
      </c>
      <c r="B173" s="51" t="s">
        <v>11</v>
      </c>
      <c r="C173" s="50" t="s">
        <v>12</v>
      </c>
      <c r="D173" s="49">
        <v>5997.8</v>
      </c>
      <c r="E173" s="56">
        <f>'приложение 4'!G1054</f>
        <v>6562.6</v>
      </c>
      <c r="F173" s="56">
        <f>'приложение 4'!H1054</f>
        <v>5966.1</v>
      </c>
      <c r="G173" s="57">
        <f t="shared" si="6"/>
        <v>90.91061469539513</v>
      </c>
      <c r="H173" s="56">
        <f t="shared" si="7"/>
        <v>-596.5</v>
      </c>
    </row>
    <row r="174" spans="1:8" ht="47.25">
      <c r="A174" s="51" t="s">
        <v>349</v>
      </c>
      <c r="B174" s="51" t="s">
        <v>80</v>
      </c>
      <c r="C174" s="50" t="s">
        <v>81</v>
      </c>
      <c r="D174" s="49">
        <v>26371.3</v>
      </c>
      <c r="E174" s="56">
        <f>'приложение 4'!G1055+'приложение 4'!G1069</f>
        <v>29397.9</v>
      </c>
      <c r="F174" s="56">
        <f>'приложение 4'!H1055+'приложение 4'!H1069</f>
        <v>29301.5</v>
      </c>
      <c r="G174" s="57">
        <f t="shared" si="6"/>
        <v>99.6720854210675</v>
      </c>
      <c r="H174" s="56">
        <f t="shared" si="7"/>
        <v>-96.40000000000146</v>
      </c>
    </row>
    <row r="175" spans="1:8" ht="15.75">
      <c r="A175" s="51" t="s">
        <v>349</v>
      </c>
      <c r="B175" s="51" t="s">
        <v>13</v>
      </c>
      <c r="C175" s="50" t="s">
        <v>14</v>
      </c>
      <c r="D175" s="49">
        <v>507.9</v>
      </c>
      <c r="E175" s="56">
        <f>'приложение 4'!G1056</f>
        <v>515.9</v>
      </c>
      <c r="F175" s="56">
        <f>'приложение 4'!H1056</f>
        <v>441.9</v>
      </c>
      <c r="G175" s="57">
        <f t="shared" si="6"/>
        <v>85.65613490986625</v>
      </c>
      <c r="H175" s="56">
        <f t="shared" si="7"/>
        <v>-74</v>
      </c>
    </row>
    <row r="176" spans="1:8" ht="64.5" customHeight="1">
      <c r="A176" s="51" t="s">
        <v>351</v>
      </c>
      <c r="B176" s="60"/>
      <c r="C176" s="61" t="s">
        <v>352</v>
      </c>
      <c r="D176" s="49">
        <v>14648.8</v>
      </c>
      <c r="E176" s="56">
        <f>E177</f>
        <v>10409.4</v>
      </c>
      <c r="F176" s="56">
        <f>F177</f>
        <v>10409.4</v>
      </c>
      <c r="G176" s="57">
        <f t="shared" si="6"/>
        <v>100</v>
      </c>
      <c r="H176" s="56">
        <f t="shared" si="7"/>
        <v>0</v>
      </c>
    </row>
    <row r="177" spans="1:8" ht="47.25">
      <c r="A177" s="51" t="s">
        <v>353</v>
      </c>
      <c r="B177" s="60"/>
      <c r="C177" s="61" t="s">
        <v>268</v>
      </c>
      <c r="D177" s="49">
        <v>14648.8</v>
      </c>
      <c r="E177" s="56">
        <f>E178</f>
        <v>10409.4</v>
      </c>
      <c r="F177" s="56">
        <f>F178</f>
        <v>10409.4</v>
      </c>
      <c r="G177" s="57">
        <f t="shared" si="6"/>
        <v>100</v>
      </c>
      <c r="H177" s="56">
        <f t="shared" si="7"/>
        <v>0</v>
      </c>
    </row>
    <row r="178" spans="1:8" ht="47.25">
      <c r="A178" s="51" t="s">
        <v>353</v>
      </c>
      <c r="B178" s="51" t="s">
        <v>11</v>
      </c>
      <c r="C178" s="50" t="s">
        <v>12</v>
      </c>
      <c r="D178" s="49">
        <v>14648.8</v>
      </c>
      <c r="E178" s="56">
        <f>'приложение 4'!G1059</f>
        <v>10409.4</v>
      </c>
      <c r="F178" s="56">
        <f>'приложение 4'!H1059</f>
        <v>10409.4</v>
      </c>
      <c r="G178" s="57">
        <f t="shared" si="6"/>
        <v>100</v>
      </c>
      <c r="H178" s="56">
        <f t="shared" si="7"/>
        <v>0</v>
      </c>
    </row>
    <row r="179" spans="1:8" ht="47.25">
      <c r="A179" s="51" t="s">
        <v>385</v>
      </c>
      <c r="B179" s="60"/>
      <c r="C179" s="61" t="s">
        <v>386</v>
      </c>
      <c r="D179" s="49">
        <f>D180+D185+D191</f>
        <v>35613.9</v>
      </c>
      <c r="E179" s="56">
        <f>E180+E185+E191+E195</f>
        <v>35882.2</v>
      </c>
      <c r="F179" s="56">
        <f>F180+F185+F191+F195</f>
        <v>35260.16</v>
      </c>
      <c r="G179" s="57">
        <f t="shared" si="6"/>
        <v>98.26643851268877</v>
      </c>
      <c r="H179" s="56">
        <f t="shared" si="7"/>
        <v>-622.0399999999936</v>
      </c>
    </row>
    <row r="180" spans="1:8" ht="31.5">
      <c r="A180" s="51" t="s">
        <v>396</v>
      </c>
      <c r="B180" s="60"/>
      <c r="C180" s="61" t="s">
        <v>397</v>
      </c>
      <c r="D180" s="49">
        <v>979.5</v>
      </c>
      <c r="E180" s="56">
        <f>E181</f>
        <v>326.3</v>
      </c>
      <c r="F180" s="56">
        <f>F181</f>
        <v>169.9</v>
      </c>
      <c r="G180" s="57">
        <f t="shared" si="6"/>
        <v>52.06864848299111</v>
      </c>
      <c r="H180" s="56">
        <f t="shared" si="7"/>
        <v>-156.4</v>
      </c>
    </row>
    <row r="181" spans="1:8" ht="31.5">
      <c r="A181" s="51" t="s">
        <v>398</v>
      </c>
      <c r="B181" s="60"/>
      <c r="C181" s="61" t="s">
        <v>399</v>
      </c>
      <c r="D181" s="49">
        <v>979.5</v>
      </c>
      <c r="E181" s="56">
        <f>E182+E183+E184</f>
        <v>326.3</v>
      </c>
      <c r="F181" s="56">
        <f>F182+F183+F184</f>
        <v>169.9</v>
      </c>
      <c r="G181" s="57">
        <f t="shared" si="6"/>
        <v>52.06864848299111</v>
      </c>
      <c r="H181" s="56">
        <f t="shared" si="7"/>
        <v>-156.4</v>
      </c>
    </row>
    <row r="182" spans="1:8" ht="47.25">
      <c r="A182" s="51" t="s">
        <v>398</v>
      </c>
      <c r="B182" s="51" t="s">
        <v>11</v>
      </c>
      <c r="C182" s="50" t="s">
        <v>12</v>
      </c>
      <c r="D182" s="49">
        <v>979.5</v>
      </c>
      <c r="E182" s="56">
        <f>'приложение 4'!G1128</f>
        <v>216.3</v>
      </c>
      <c r="F182" s="56">
        <f>'приложение 4'!H1128</f>
        <v>103.9</v>
      </c>
      <c r="G182" s="57">
        <f t="shared" si="6"/>
        <v>48.03513638465095</v>
      </c>
      <c r="H182" s="56">
        <f t="shared" si="7"/>
        <v>-112.4</v>
      </c>
    </row>
    <row r="183" spans="1:8" ht="31.5">
      <c r="A183" s="51" t="s">
        <v>398</v>
      </c>
      <c r="B183" s="51" t="s">
        <v>362</v>
      </c>
      <c r="C183" s="50" t="s">
        <v>363</v>
      </c>
      <c r="D183" s="49" t="s">
        <v>533</v>
      </c>
      <c r="E183" s="56">
        <f>'приложение 4'!G1129</f>
        <v>50</v>
      </c>
      <c r="F183" s="56">
        <f>'приложение 4'!H1129</f>
        <v>6</v>
      </c>
      <c r="G183" s="57">
        <f t="shared" si="6"/>
        <v>12</v>
      </c>
      <c r="H183" s="56">
        <f t="shared" si="7"/>
        <v>-44</v>
      </c>
    </row>
    <row r="184" spans="1:8" ht="47.25">
      <c r="A184" s="1" t="s">
        <v>398</v>
      </c>
      <c r="B184" s="1" t="s">
        <v>80</v>
      </c>
      <c r="C184" s="2" t="s">
        <v>81</v>
      </c>
      <c r="D184" s="49" t="s">
        <v>533</v>
      </c>
      <c r="E184" s="148">
        <f>'приложение 4'!G1130</f>
        <v>60</v>
      </c>
      <c r="F184" s="148">
        <f>'приложение 4'!H1130</f>
        <v>60</v>
      </c>
      <c r="G184" s="57">
        <f t="shared" si="6"/>
        <v>100</v>
      </c>
      <c r="H184" s="56">
        <f t="shared" si="7"/>
        <v>0</v>
      </c>
    </row>
    <row r="185" spans="1:8" ht="46.5" customHeight="1">
      <c r="A185" s="51" t="s">
        <v>387</v>
      </c>
      <c r="B185" s="60"/>
      <c r="C185" s="61" t="s">
        <v>105</v>
      </c>
      <c r="D185" s="49">
        <v>33749</v>
      </c>
      <c r="E185" s="56">
        <f>E186</f>
        <v>31994.4</v>
      </c>
      <c r="F185" s="56">
        <f>F186</f>
        <v>31660.300000000003</v>
      </c>
      <c r="G185" s="57">
        <f t="shared" si="6"/>
        <v>98.95575475708249</v>
      </c>
      <c r="H185" s="56">
        <f t="shared" si="7"/>
        <v>-334.09999999999854</v>
      </c>
    </row>
    <row r="186" spans="1:8" ht="15.75">
      <c r="A186" s="51" t="s">
        <v>388</v>
      </c>
      <c r="B186" s="60"/>
      <c r="C186" s="61" t="s">
        <v>389</v>
      </c>
      <c r="D186" s="49">
        <v>33749</v>
      </c>
      <c r="E186" s="56">
        <f>E187+E188+E189+E190</f>
        <v>31994.4</v>
      </c>
      <c r="F186" s="56">
        <f>F187+F188+F189+F190</f>
        <v>31660.300000000003</v>
      </c>
      <c r="G186" s="57">
        <f t="shared" si="6"/>
        <v>98.95575475708249</v>
      </c>
      <c r="H186" s="56">
        <f t="shared" si="7"/>
        <v>-334.09999999999854</v>
      </c>
    </row>
    <row r="187" spans="1:8" ht="94.5">
      <c r="A187" s="51" t="s">
        <v>388</v>
      </c>
      <c r="B187" s="51" t="s">
        <v>9</v>
      </c>
      <c r="C187" s="50" t="s">
        <v>10</v>
      </c>
      <c r="D187" s="49">
        <v>8499.9</v>
      </c>
      <c r="E187" s="56">
        <f>'приложение 4'!G1116</f>
        <v>7770.8</v>
      </c>
      <c r="F187" s="56">
        <f>'приложение 4'!H1116</f>
        <v>7770.8</v>
      </c>
      <c r="G187" s="57">
        <f t="shared" si="6"/>
        <v>100</v>
      </c>
      <c r="H187" s="56">
        <f t="shared" si="7"/>
        <v>0</v>
      </c>
    </row>
    <row r="188" spans="1:8" ht="52.5" customHeight="1">
      <c r="A188" s="51" t="s">
        <v>388</v>
      </c>
      <c r="B188" s="51" t="s">
        <v>11</v>
      </c>
      <c r="C188" s="50" t="s">
        <v>12</v>
      </c>
      <c r="D188" s="49">
        <v>6121.1</v>
      </c>
      <c r="E188" s="56">
        <f>'приложение 4'!G1117</f>
        <v>4894.2</v>
      </c>
      <c r="F188" s="56">
        <f>'приложение 4'!H1117</f>
        <v>4683.1</v>
      </c>
      <c r="G188" s="57">
        <f t="shared" si="6"/>
        <v>95.68673123288792</v>
      </c>
      <c r="H188" s="56">
        <f t="shared" si="7"/>
        <v>-211.09999999999945</v>
      </c>
    </row>
    <row r="189" spans="1:8" ht="47.25">
      <c r="A189" s="51" t="s">
        <v>388</v>
      </c>
      <c r="B189" s="51" t="s">
        <v>80</v>
      </c>
      <c r="C189" s="50" t="s">
        <v>81</v>
      </c>
      <c r="D189" s="49">
        <v>18765.8</v>
      </c>
      <c r="E189" s="56">
        <f>'приложение 4'!G1118</f>
        <v>19027.2</v>
      </c>
      <c r="F189" s="56">
        <f>'приложение 4'!H1118</f>
        <v>19027.2</v>
      </c>
      <c r="G189" s="57">
        <f t="shared" si="6"/>
        <v>100</v>
      </c>
      <c r="H189" s="56">
        <f t="shared" si="7"/>
        <v>0</v>
      </c>
    </row>
    <row r="190" spans="1:8" ht="15.75">
      <c r="A190" s="51" t="s">
        <v>388</v>
      </c>
      <c r="B190" s="51" t="s">
        <v>13</v>
      </c>
      <c r="C190" s="50" t="s">
        <v>14</v>
      </c>
      <c r="D190" s="49">
        <v>362.2</v>
      </c>
      <c r="E190" s="56">
        <f>'приложение 4'!G1119</f>
        <v>302.2</v>
      </c>
      <c r="F190" s="56">
        <f>'приложение 4'!H1119</f>
        <v>179.2</v>
      </c>
      <c r="G190" s="57">
        <f t="shared" si="6"/>
        <v>59.29847782925215</v>
      </c>
      <c r="H190" s="56">
        <f t="shared" si="7"/>
        <v>-123</v>
      </c>
    </row>
    <row r="191" spans="1:8" ht="47.25">
      <c r="A191" s="51" t="s">
        <v>390</v>
      </c>
      <c r="B191" s="60"/>
      <c r="C191" s="61" t="s">
        <v>391</v>
      </c>
      <c r="D191" s="49">
        <f>D192</f>
        <v>885.4</v>
      </c>
      <c r="E191" s="56">
        <f>E192</f>
        <v>3536.5</v>
      </c>
      <c r="F191" s="56">
        <f>F192</f>
        <v>3404.96</v>
      </c>
      <c r="G191" s="57">
        <f t="shared" si="6"/>
        <v>96.280503322494</v>
      </c>
      <c r="H191" s="56">
        <f t="shared" si="7"/>
        <v>-131.53999999999996</v>
      </c>
    </row>
    <row r="192" spans="1:8" ht="63">
      <c r="A192" s="51" t="s">
        <v>392</v>
      </c>
      <c r="B192" s="60"/>
      <c r="C192" s="61" t="s">
        <v>393</v>
      </c>
      <c r="D192" s="49">
        <f>D193+D194</f>
        <v>885.4</v>
      </c>
      <c r="E192" s="56">
        <f>E193+E194</f>
        <v>3536.5</v>
      </c>
      <c r="F192" s="56">
        <f>F193+F194</f>
        <v>3404.96</v>
      </c>
      <c r="G192" s="57">
        <f t="shared" si="6"/>
        <v>96.280503322494</v>
      </c>
      <c r="H192" s="56">
        <f t="shared" si="7"/>
        <v>-131.53999999999996</v>
      </c>
    </row>
    <row r="193" spans="1:8" ht="47.25">
      <c r="A193" s="51" t="s">
        <v>392</v>
      </c>
      <c r="B193" s="51" t="s">
        <v>11</v>
      </c>
      <c r="C193" s="50" t="s">
        <v>12</v>
      </c>
      <c r="D193" s="49">
        <v>241.4</v>
      </c>
      <c r="E193" s="56">
        <f>'приложение 4'!G1122</f>
        <v>965.6</v>
      </c>
      <c r="F193" s="56">
        <f>'приложение 4'!H1122</f>
        <v>965.63</v>
      </c>
      <c r="G193" s="57">
        <f t="shared" si="6"/>
        <v>100.00310687655343</v>
      </c>
      <c r="H193" s="56">
        <f t="shared" si="7"/>
        <v>0.029999999999972715</v>
      </c>
    </row>
    <row r="194" spans="1:8" ht="47.25">
      <c r="A194" s="51" t="s">
        <v>392</v>
      </c>
      <c r="B194" s="51" t="s">
        <v>80</v>
      </c>
      <c r="C194" s="50" t="s">
        <v>81</v>
      </c>
      <c r="D194" s="49">
        <v>644</v>
      </c>
      <c r="E194" s="56">
        <f>'приложение 4'!G73</f>
        <v>2570.9</v>
      </c>
      <c r="F194" s="56">
        <f>'приложение 4'!H73</f>
        <v>2439.33</v>
      </c>
      <c r="G194" s="57">
        <f t="shared" si="6"/>
        <v>94.88233692481232</v>
      </c>
      <c r="H194" s="56">
        <f t="shared" si="7"/>
        <v>-131.57000000000016</v>
      </c>
    </row>
    <row r="195" spans="1:8" ht="15.75">
      <c r="A195" s="14" t="s">
        <v>545</v>
      </c>
      <c r="B195" s="25"/>
      <c r="C195" s="26" t="s">
        <v>218</v>
      </c>
      <c r="D195" s="49" t="s">
        <v>533</v>
      </c>
      <c r="E195" s="56">
        <f>E196</f>
        <v>25</v>
      </c>
      <c r="F195" s="56">
        <f>F196</f>
        <v>25</v>
      </c>
      <c r="G195" s="57">
        <f t="shared" si="6"/>
        <v>100</v>
      </c>
      <c r="H195" s="56">
        <f t="shared" si="7"/>
        <v>0</v>
      </c>
    </row>
    <row r="196" spans="1:8" ht="47.25">
      <c r="A196" s="14" t="s">
        <v>546</v>
      </c>
      <c r="B196" s="25"/>
      <c r="C196" s="26" t="s">
        <v>547</v>
      </c>
      <c r="D196" s="49" t="s">
        <v>533</v>
      </c>
      <c r="E196" s="56">
        <f>E197</f>
        <v>25</v>
      </c>
      <c r="F196" s="56">
        <f>F197</f>
        <v>25</v>
      </c>
      <c r="G196" s="57">
        <f t="shared" si="6"/>
        <v>100</v>
      </c>
      <c r="H196" s="56">
        <f t="shared" si="7"/>
        <v>0</v>
      </c>
    </row>
    <row r="197" spans="1:8" ht="47.25">
      <c r="A197" s="14" t="s">
        <v>546</v>
      </c>
      <c r="B197" s="25" t="s">
        <v>11</v>
      </c>
      <c r="C197" s="26" t="s">
        <v>12</v>
      </c>
      <c r="D197" s="49" t="s">
        <v>533</v>
      </c>
      <c r="E197" s="56">
        <f>'приложение 4'!G899</f>
        <v>25</v>
      </c>
      <c r="F197" s="56">
        <f>'приложение 4'!H899</f>
        <v>25</v>
      </c>
      <c r="G197" s="57">
        <f t="shared" si="6"/>
        <v>100</v>
      </c>
      <c r="H197" s="56">
        <f t="shared" si="7"/>
        <v>0</v>
      </c>
    </row>
    <row r="198" spans="1:8" ht="47.25">
      <c r="A198" s="51" t="s">
        <v>334</v>
      </c>
      <c r="B198" s="60"/>
      <c r="C198" s="61" t="s">
        <v>335</v>
      </c>
      <c r="D198" s="49">
        <v>273</v>
      </c>
      <c r="E198" s="56">
        <f>E199</f>
        <v>13</v>
      </c>
      <c r="F198" s="56">
        <f>F199</f>
        <v>0</v>
      </c>
      <c r="G198" s="57">
        <f t="shared" si="6"/>
        <v>0</v>
      </c>
      <c r="H198" s="56">
        <f t="shared" si="7"/>
        <v>-13</v>
      </c>
    </row>
    <row r="199" spans="1:8" ht="31.5">
      <c r="A199" s="51" t="s">
        <v>336</v>
      </c>
      <c r="B199" s="60"/>
      <c r="C199" s="61" t="s">
        <v>337</v>
      </c>
      <c r="D199" s="49">
        <v>273</v>
      </c>
      <c r="E199" s="56">
        <f>E200</f>
        <v>13</v>
      </c>
      <c r="F199" s="56">
        <f>F200</f>
        <v>0</v>
      </c>
      <c r="G199" s="57">
        <f t="shared" si="6"/>
        <v>0</v>
      </c>
      <c r="H199" s="56">
        <f t="shared" si="7"/>
        <v>-13</v>
      </c>
    </row>
    <row r="200" spans="1:8" ht="94.5">
      <c r="A200" s="51" t="s">
        <v>338</v>
      </c>
      <c r="B200" s="60"/>
      <c r="C200" s="61" t="s">
        <v>339</v>
      </c>
      <c r="D200" s="49">
        <v>273</v>
      </c>
      <c r="E200" s="56">
        <f>E201</f>
        <v>13</v>
      </c>
      <c r="F200" s="56">
        <f>F201</f>
        <v>0</v>
      </c>
      <c r="G200" s="57">
        <f t="shared" si="6"/>
        <v>0</v>
      </c>
      <c r="H200" s="56">
        <f t="shared" si="7"/>
        <v>-13</v>
      </c>
    </row>
    <row r="201" spans="1:8" ht="47.25">
      <c r="A201" s="51" t="s">
        <v>338</v>
      </c>
      <c r="B201" s="51" t="s">
        <v>11</v>
      </c>
      <c r="C201" s="50" t="s">
        <v>12</v>
      </c>
      <c r="D201" s="49">
        <v>273</v>
      </c>
      <c r="E201" s="56">
        <f>'приложение 4'!G1042</f>
        <v>13</v>
      </c>
      <c r="F201" s="56">
        <f>'приложение 4'!H1042</f>
        <v>0</v>
      </c>
      <c r="G201" s="57">
        <f t="shared" si="6"/>
        <v>0</v>
      </c>
      <c r="H201" s="56">
        <f t="shared" si="7"/>
        <v>-13</v>
      </c>
    </row>
    <row r="202" spans="1:8" ht="31.5">
      <c r="A202" s="51" t="s">
        <v>215</v>
      </c>
      <c r="B202" s="60"/>
      <c r="C202" s="61" t="s">
        <v>216</v>
      </c>
      <c r="D202" s="49">
        <v>241</v>
      </c>
      <c r="E202" s="56">
        <v>0</v>
      </c>
      <c r="F202" s="56">
        <v>0</v>
      </c>
      <c r="G202" s="57">
        <v>0</v>
      </c>
      <c r="H202" s="56">
        <f aca="true" t="shared" si="8" ref="H202:H268">F202-E202</f>
        <v>0</v>
      </c>
    </row>
    <row r="203" spans="1:8" ht="15.75">
      <c r="A203" s="51" t="s">
        <v>217</v>
      </c>
      <c r="B203" s="60"/>
      <c r="C203" s="61" t="s">
        <v>218</v>
      </c>
      <c r="D203" s="49">
        <v>241</v>
      </c>
      <c r="E203" s="56">
        <v>0</v>
      </c>
      <c r="F203" s="56">
        <v>0</v>
      </c>
      <c r="G203" s="57">
        <v>0</v>
      </c>
      <c r="H203" s="56">
        <f t="shared" si="8"/>
        <v>0</v>
      </c>
    </row>
    <row r="204" spans="1:8" ht="15.75">
      <c r="A204" s="51" t="s">
        <v>219</v>
      </c>
      <c r="B204" s="60"/>
      <c r="C204" s="61" t="s">
        <v>220</v>
      </c>
      <c r="D204" s="49">
        <v>100</v>
      </c>
      <c r="E204" s="56">
        <v>0</v>
      </c>
      <c r="F204" s="56">
        <v>0</v>
      </c>
      <c r="G204" s="57">
        <v>0</v>
      </c>
      <c r="H204" s="56">
        <f t="shared" si="8"/>
        <v>0</v>
      </c>
    </row>
    <row r="205" spans="1:8" ht="47.25">
      <c r="A205" s="51" t="s">
        <v>219</v>
      </c>
      <c r="B205" s="51" t="s">
        <v>11</v>
      </c>
      <c r="C205" s="50" t="s">
        <v>12</v>
      </c>
      <c r="D205" s="49">
        <v>100</v>
      </c>
      <c r="E205" s="56">
        <v>0</v>
      </c>
      <c r="F205" s="56">
        <v>0</v>
      </c>
      <c r="G205" s="57">
        <v>0</v>
      </c>
      <c r="H205" s="56">
        <f t="shared" si="8"/>
        <v>0</v>
      </c>
    </row>
    <row r="206" spans="1:8" ht="78.75">
      <c r="A206" s="51" t="s">
        <v>221</v>
      </c>
      <c r="B206" s="60"/>
      <c r="C206" s="61" t="s">
        <v>222</v>
      </c>
      <c r="D206" s="49">
        <v>141</v>
      </c>
      <c r="E206" s="56">
        <v>0</v>
      </c>
      <c r="F206" s="56">
        <v>0</v>
      </c>
      <c r="G206" s="57">
        <v>0</v>
      </c>
      <c r="H206" s="56">
        <f t="shared" si="8"/>
        <v>0</v>
      </c>
    </row>
    <row r="207" spans="1:8" ht="47.25">
      <c r="A207" s="51" t="s">
        <v>221</v>
      </c>
      <c r="B207" s="51" t="s">
        <v>11</v>
      </c>
      <c r="C207" s="50" t="s">
        <v>12</v>
      </c>
      <c r="D207" s="49">
        <v>141</v>
      </c>
      <c r="E207" s="56">
        <v>0</v>
      </c>
      <c r="F207" s="56">
        <v>0</v>
      </c>
      <c r="G207" s="57">
        <v>0</v>
      </c>
      <c r="H207" s="56">
        <f t="shared" si="8"/>
        <v>0</v>
      </c>
    </row>
    <row r="208" spans="1:8" ht="78.75">
      <c r="A208" s="51" t="s">
        <v>294</v>
      </c>
      <c r="B208" s="60"/>
      <c r="C208" s="61" t="s">
        <v>295</v>
      </c>
      <c r="D208" s="49">
        <v>574.6</v>
      </c>
      <c r="E208" s="56">
        <f>E209</f>
        <v>874.6</v>
      </c>
      <c r="F208" s="56">
        <f>F209</f>
        <v>874.6</v>
      </c>
      <c r="G208" s="57">
        <f aca="true" t="shared" si="9" ref="G208:G268">F208/E208*100</f>
        <v>100</v>
      </c>
      <c r="H208" s="56">
        <f t="shared" si="8"/>
        <v>0</v>
      </c>
    </row>
    <row r="209" spans="1:8" ht="63">
      <c r="A209" s="51" t="s">
        <v>296</v>
      </c>
      <c r="B209" s="60"/>
      <c r="C209" s="61" t="s">
        <v>297</v>
      </c>
      <c r="D209" s="49">
        <v>574.6</v>
      </c>
      <c r="E209" s="56">
        <f>E210</f>
        <v>874.6</v>
      </c>
      <c r="F209" s="56">
        <f>F210</f>
        <v>874.6</v>
      </c>
      <c r="G209" s="57">
        <f t="shared" si="9"/>
        <v>100</v>
      </c>
      <c r="H209" s="56">
        <f t="shared" si="8"/>
        <v>0</v>
      </c>
    </row>
    <row r="210" spans="1:8" ht="31.5">
      <c r="A210" s="51" t="s">
        <v>298</v>
      </c>
      <c r="B210" s="60"/>
      <c r="C210" s="61" t="s">
        <v>299</v>
      </c>
      <c r="D210" s="49">
        <v>574.6</v>
      </c>
      <c r="E210" s="56">
        <f>E211</f>
        <v>874.6</v>
      </c>
      <c r="F210" s="56">
        <f>F211</f>
        <v>874.6</v>
      </c>
      <c r="G210" s="57">
        <f t="shared" si="9"/>
        <v>100</v>
      </c>
      <c r="H210" s="56">
        <f t="shared" si="8"/>
        <v>0</v>
      </c>
    </row>
    <row r="211" spans="1:8" ht="47.25">
      <c r="A211" s="51" t="s">
        <v>298</v>
      </c>
      <c r="B211" s="51" t="s">
        <v>11</v>
      </c>
      <c r="C211" s="50" t="s">
        <v>12</v>
      </c>
      <c r="D211" s="49">
        <v>574.6</v>
      </c>
      <c r="E211" s="56">
        <f>'приложение 4'!G996</f>
        <v>874.6</v>
      </c>
      <c r="F211" s="56">
        <f>'приложение 4'!H996</f>
        <v>874.6</v>
      </c>
      <c r="G211" s="57">
        <f t="shared" si="9"/>
        <v>100</v>
      </c>
      <c r="H211" s="56">
        <f t="shared" si="8"/>
        <v>0</v>
      </c>
    </row>
    <row r="212" spans="1:8" ht="63">
      <c r="A212" s="187" t="s">
        <v>37</v>
      </c>
      <c r="B212" s="188"/>
      <c r="C212" s="189" t="s">
        <v>38</v>
      </c>
      <c r="D212" s="190">
        <v>16036.5</v>
      </c>
      <c r="E212" s="125">
        <f>E213+E224+E233+E239</f>
        <v>22895.6</v>
      </c>
      <c r="F212" s="125">
        <f>F213+F224+F233+F239</f>
        <v>19262.399999999998</v>
      </c>
      <c r="G212" s="124">
        <f t="shared" si="9"/>
        <v>84.13144883733119</v>
      </c>
      <c r="H212" s="125">
        <f t="shared" si="8"/>
        <v>-3633.2000000000007</v>
      </c>
    </row>
    <row r="213" spans="1:8" ht="63">
      <c r="A213" s="51" t="s">
        <v>74</v>
      </c>
      <c r="B213" s="60"/>
      <c r="C213" s="61" t="s">
        <v>75</v>
      </c>
      <c r="D213" s="49">
        <v>6336.6</v>
      </c>
      <c r="E213" s="56">
        <f>E214+E217</f>
        <v>8681.5</v>
      </c>
      <c r="F213" s="56">
        <f>F214+F217</f>
        <v>6764.599999999999</v>
      </c>
      <c r="G213" s="57">
        <f t="shared" si="9"/>
        <v>77.91971433508034</v>
      </c>
      <c r="H213" s="56">
        <f t="shared" si="8"/>
        <v>-1916.9000000000005</v>
      </c>
    </row>
    <row r="214" spans="1:8" ht="47.25">
      <c r="A214" s="51" t="s">
        <v>76</v>
      </c>
      <c r="B214" s="60"/>
      <c r="C214" s="61" t="s">
        <v>77</v>
      </c>
      <c r="D214" s="49">
        <v>775.9</v>
      </c>
      <c r="E214" s="56">
        <f>E215</f>
        <v>775.9</v>
      </c>
      <c r="F214" s="56">
        <f>F215</f>
        <v>775.9</v>
      </c>
      <c r="G214" s="57">
        <f t="shared" si="9"/>
        <v>100</v>
      </c>
      <c r="H214" s="56">
        <f t="shared" si="8"/>
        <v>0</v>
      </c>
    </row>
    <row r="215" spans="1:8" ht="15.75">
      <c r="A215" s="51" t="s">
        <v>78</v>
      </c>
      <c r="B215" s="60"/>
      <c r="C215" s="61" t="s">
        <v>79</v>
      </c>
      <c r="D215" s="49">
        <v>775.9</v>
      </c>
      <c r="E215" s="56">
        <f>E216</f>
        <v>775.9</v>
      </c>
      <c r="F215" s="56">
        <f>F216</f>
        <v>775.9</v>
      </c>
      <c r="G215" s="57">
        <f t="shared" si="9"/>
        <v>100</v>
      </c>
      <c r="H215" s="56">
        <f t="shared" si="8"/>
        <v>0</v>
      </c>
    </row>
    <row r="216" spans="1:8" ht="47.25">
      <c r="A216" s="51" t="s">
        <v>78</v>
      </c>
      <c r="B216" s="51" t="s">
        <v>80</v>
      </c>
      <c r="C216" s="50" t="s">
        <v>81</v>
      </c>
      <c r="D216" s="49">
        <v>775.9</v>
      </c>
      <c r="E216" s="56">
        <f>'приложение 4'!G774</f>
        <v>775.9</v>
      </c>
      <c r="F216" s="56">
        <f>'приложение 4'!H774</f>
        <v>775.9</v>
      </c>
      <c r="G216" s="57">
        <f t="shared" si="9"/>
        <v>100</v>
      </c>
      <c r="H216" s="56">
        <f t="shared" si="8"/>
        <v>0</v>
      </c>
    </row>
    <row r="217" spans="1:8" ht="63">
      <c r="A217" s="51" t="s">
        <v>358</v>
      </c>
      <c r="B217" s="60"/>
      <c r="C217" s="61" t="s">
        <v>359</v>
      </c>
      <c r="D217" s="49">
        <v>5560.7</v>
      </c>
      <c r="E217" s="56">
        <f>E218+E220+E222</f>
        <v>7905.6</v>
      </c>
      <c r="F217" s="56">
        <f>F218+F220</f>
        <v>5988.7</v>
      </c>
      <c r="G217" s="57">
        <f t="shared" si="9"/>
        <v>75.75263104634689</v>
      </c>
      <c r="H217" s="56">
        <f t="shared" si="8"/>
        <v>-1916.9000000000005</v>
      </c>
    </row>
    <row r="218" spans="1:8" ht="64.5" customHeight="1">
      <c r="A218" s="51" t="s">
        <v>360</v>
      </c>
      <c r="B218" s="60"/>
      <c r="C218" s="61" t="s">
        <v>361</v>
      </c>
      <c r="D218" s="49">
        <v>5207.6</v>
      </c>
      <c r="E218" s="56">
        <f>E219</f>
        <v>5990.2</v>
      </c>
      <c r="F218" s="56">
        <f>F219</f>
        <v>5988.7</v>
      </c>
      <c r="G218" s="57">
        <f t="shared" si="9"/>
        <v>99.97495909986311</v>
      </c>
      <c r="H218" s="56">
        <f t="shared" si="8"/>
        <v>-1.5</v>
      </c>
    </row>
    <row r="219" spans="1:8" ht="31.5">
      <c r="A219" s="51" t="s">
        <v>360</v>
      </c>
      <c r="B219" s="51" t="s">
        <v>362</v>
      </c>
      <c r="C219" s="50" t="s">
        <v>363</v>
      </c>
      <c r="D219" s="49">
        <v>5207.6</v>
      </c>
      <c r="E219" s="56">
        <f>'приложение 4'!G1085</f>
        <v>5990.2</v>
      </c>
      <c r="F219" s="56">
        <f>'приложение 4'!H1085</f>
        <v>5988.7</v>
      </c>
      <c r="G219" s="57">
        <f t="shared" si="9"/>
        <v>99.97495909986311</v>
      </c>
      <c r="H219" s="56">
        <f t="shared" si="8"/>
        <v>-1.5</v>
      </c>
    </row>
    <row r="220" spans="1:8" ht="60" customHeight="1">
      <c r="A220" s="51" t="s">
        <v>366</v>
      </c>
      <c r="B220" s="60"/>
      <c r="C220" s="61" t="s">
        <v>367</v>
      </c>
      <c r="D220" s="49">
        <v>353.1</v>
      </c>
      <c r="E220" s="56">
        <f>E221</f>
        <v>353.1</v>
      </c>
      <c r="F220" s="56">
        <f>F221</f>
        <v>0</v>
      </c>
      <c r="G220" s="57">
        <f t="shared" si="9"/>
        <v>0</v>
      </c>
      <c r="H220" s="56">
        <f t="shared" si="8"/>
        <v>-353.1</v>
      </c>
    </row>
    <row r="221" spans="1:8" ht="47.25">
      <c r="A221" s="51" t="s">
        <v>366</v>
      </c>
      <c r="B221" s="51" t="s">
        <v>11</v>
      </c>
      <c r="C221" s="50" t="s">
        <v>12</v>
      </c>
      <c r="D221" s="49">
        <v>353.1</v>
      </c>
      <c r="E221" s="56">
        <f>'приложение 4'!G1091</f>
        <v>353.1</v>
      </c>
      <c r="F221" s="56">
        <f>'приложение 4'!H1091</f>
        <v>0</v>
      </c>
      <c r="G221" s="57">
        <f t="shared" si="9"/>
        <v>0</v>
      </c>
      <c r="H221" s="56">
        <f t="shared" si="8"/>
        <v>-353.1</v>
      </c>
    </row>
    <row r="222" spans="1:8" ht="63">
      <c r="A222" s="1" t="s">
        <v>671</v>
      </c>
      <c r="B222" s="1"/>
      <c r="C222" s="123" t="s">
        <v>670</v>
      </c>
      <c r="D222" s="6" t="s">
        <v>533</v>
      </c>
      <c r="E222" s="3">
        <f>E223</f>
        <v>1562.3</v>
      </c>
      <c r="F222" s="3">
        <f>F223</f>
        <v>0</v>
      </c>
      <c r="G222" s="201">
        <f t="shared" si="9"/>
        <v>0</v>
      </c>
      <c r="H222" s="36">
        <f t="shared" si="8"/>
        <v>-1562.3</v>
      </c>
    </row>
    <row r="223" spans="1:8" ht="31.5">
      <c r="A223" s="1" t="s">
        <v>671</v>
      </c>
      <c r="B223" s="108" t="s">
        <v>362</v>
      </c>
      <c r="C223" s="110" t="s">
        <v>363</v>
      </c>
      <c r="D223" s="6" t="s">
        <v>533</v>
      </c>
      <c r="E223" s="3">
        <v>1562.3</v>
      </c>
      <c r="F223" s="155">
        <v>0</v>
      </c>
      <c r="G223" s="201">
        <f t="shared" si="9"/>
        <v>0</v>
      </c>
      <c r="H223" s="36">
        <f t="shared" si="8"/>
        <v>-1562.3</v>
      </c>
    </row>
    <row r="224" spans="1:8" ht="94.5">
      <c r="A224" s="51" t="s">
        <v>39</v>
      </c>
      <c r="B224" s="60"/>
      <c r="C224" s="61" t="s">
        <v>40</v>
      </c>
      <c r="D224" s="49">
        <v>7778.6</v>
      </c>
      <c r="E224" s="56">
        <f>E225</f>
        <v>7778.599999999999</v>
      </c>
      <c r="F224" s="56">
        <f>F225</f>
        <v>7369.5</v>
      </c>
      <c r="G224" s="57">
        <f t="shared" si="9"/>
        <v>94.74069884040831</v>
      </c>
      <c r="H224" s="56">
        <f t="shared" si="8"/>
        <v>-409.09999999999945</v>
      </c>
    </row>
    <row r="225" spans="1:8" ht="31.5">
      <c r="A225" s="51" t="s">
        <v>41</v>
      </c>
      <c r="B225" s="60"/>
      <c r="C225" s="61" t="s">
        <v>42</v>
      </c>
      <c r="D225" s="49">
        <v>7778.6</v>
      </c>
      <c r="E225" s="56">
        <f>E226+E229+E231</f>
        <v>7778.599999999999</v>
      </c>
      <c r="F225" s="56">
        <f>F226+F229+F231</f>
        <v>7369.5</v>
      </c>
      <c r="G225" s="57">
        <f t="shared" si="9"/>
        <v>94.74069884040831</v>
      </c>
      <c r="H225" s="56">
        <f t="shared" si="8"/>
        <v>-409.09999999999945</v>
      </c>
    </row>
    <row r="226" spans="1:8" ht="63">
      <c r="A226" s="51" t="s">
        <v>82</v>
      </c>
      <c r="B226" s="60"/>
      <c r="C226" s="61" t="s">
        <v>83</v>
      </c>
      <c r="D226" s="49">
        <v>151.4</v>
      </c>
      <c r="E226" s="56">
        <f>E227+E228</f>
        <v>151.4</v>
      </c>
      <c r="F226" s="56">
        <f>F227</f>
        <v>116</v>
      </c>
      <c r="G226" s="57">
        <f t="shared" si="9"/>
        <v>76.61822985468956</v>
      </c>
      <c r="H226" s="56">
        <f t="shared" si="8"/>
        <v>-35.400000000000006</v>
      </c>
    </row>
    <row r="227" spans="1:8" ht="47.25">
      <c r="A227" s="51" t="s">
        <v>82</v>
      </c>
      <c r="B227" s="51" t="s">
        <v>11</v>
      </c>
      <c r="C227" s="50" t="s">
        <v>12</v>
      </c>
      <c r="D227" s="49">
        <v>151.4</v>
      </c>
      <c r="E227" s="56">
        <f>'приложение 4'!G778</f>
        <v>150.8</v>
      </c>
      <c r="F227" s="56">
        <f>'приложение 4'!H778</f>
        <v>116</v>
      </c>
      <c r="G227" s="57">
        <f t="shared" si="9"/>
        <v>76.92307692307692</v>
      </c>
      <c r="H227" s="56">
        <f t="shared" si="8"/>
        <v>-34.80000000000001</v>
      </c>
    </row>
    <row r="228" spans="1:8" ht="15.75">
      <c r="A228" s="51" t="s">
        <v>82</v>
      </c>
      <c r="B228" s="51" t="s">
        <v>13</v>
      </c>
      <c r="C228" s="50" t="s">
        <v>14</v>
      </c>
      <c r="D228" s="6" t="s">
        <v>533</v>
      </c>
      <c r="E228" s="148">
        <f>'приложение 4'!G779</f>
        <v>0.6</v>
      </c>
      <c r="F228" s="148">
        <f>'приложение 4'!H779</f>
        <v>0</v>
      </c>
      <c r="G228" s="57">
        <f>F228/E228*100</f>
        <v>0</v>
      </c>
      <c r="H228" s="56">
        <f>F228-E228</f>
        <v>-0.6</v>
      </c>
    </row>
    <row r="229" spans="1:8" ht="141.75">
      <c r="A229" s="51" t="s">
        <v>381</v>
      </c>
      <c r="B229" s="60"/>
      <c r="C229" s="62" t="s">
        <v>382</v>
      </c>
      <c r="D229" s="49">
        <v>7565.5</v>
      </c>
      <c r="E229" s="56">
        <f>E230</f>
        <v>7565.5</v>
      </c>
      <c r="F229" s="56">
        <f>F230</f>
        <v>7191.8</v>
      </c>
      <c r="G229" s="57">
        <f t="shared" si="9"/>
        <v>95.06047187892406</v>
      </c>
      <c r="H229" s="56">
        <f t="shared" si="8"/>
        <v>-373.6999999999998</v>
      </c>
    </row>
    <row r="230" spans="1:8" ht="47.25">
      <c r="A230" s="51" t="s">
        <v>381</v>
      </c>
      <c r="B230" s="51" t="s">
        <v>241</v>
      </c>
      <c r="C230" s="50" t="s">
        <v>242</v>
      </c>
      <c r="D230" s="49">
        <v>7565.5</v>
      </c>
      <c r="E230" s="56">
        <f>'приложение 4'!G1109</f>
        <v>7565.5</v>
      </c>
      <c r="F230" s="56">
        <f>'приложение 4'!H1109</f>
        <v>7191.8</v>
      </c>
      <c r="G230" s="57">
        <f t="shared" si="9"/>
        <v>95.06047187892406</v>
      </c>
      <c r="H230" s="56">
        <f t="shared" si="8"/>
        <v>-373.6999999999998</v>
      </c>
    </row>
    <row r="231" spans="1:8" ht="94.5">
      <c r="A231" s="51" t="s">
        <v>43</v>
      </c>
      <c r="B231" s="60"/>
      <c r="C231" s="61" t="s">
        <v>44</v>
      </c>
      <c r="D231" s="49">
        <v>61.7</v>
      </c>
      <c r="E231" s="56">
        <f>E232</f>
        <v>61.7</v>
      </c>
      <c r="F231" s="57">
        <f>F232</f>
        <v>61.7</v>
      </c>
      <c r="G231" s="57">
        <f t="shared" si="9"/>
        <v>100</v>
      </c>
      <c r="H231" s="56">
        <f t="shared" si="8"/>
        <v>0</v>
      </c>
    </row>
    <row r="232" spans="1:8" ht="94.5">
      <c r="A232" s="51" t="s">
        <v>43</v>
      </c>
      <c r="B232" s="51" t="s">
        <v>9</v>
      </c>
      <c r="C232" s="50" t="s">
        <v>10</v>
      </c>
      <c r="D232" s="49">
        <v>61.7</v>
      </c>
      <c r="E232" s="56">
        <f>'приложение 4'!G721</f>
        <v>61.7</v>
      </c>
      <c r="F232" s="56">
        <f>'приложение 4'!H721</f>
        <v>61.7</v>
      </c>
      <c r="G232" s="57">
        <f t="shared" si="9"/>
        <v>100</v>
      </c>
      <c r="H232" s="56">
        <f t="shared" si="8"/>
        <v>0</v>
      </c>
    </row>
    <row r="233" spans="1:8" ht="47.25">
      <c r="A233" s="51" t="s">
        <v>368</v>
      </c>
      <c r="B233" s="60"/>
      <c r="C233" s="61" t="s">
        <v>369</v>
      </c>
      <c r="D233" s="49">
        <v>982.8</v>
      </c>
      <c r="E233" s="56">
        <f>E234</f>
        <v>6435.5</v>
      </c>
      <c r="F233" s="56">
        <f>F234</f>
        <v>5128.3</v>
      </c>
      <c r="G233" s="57">
        <f t="shared" si="9"/>
        <v>79.6876699557144</v>
      </c>
      <c r="H233" s="56">
        <f t="shared" si="8"/>
        <v>-1307.1999999999998</v>
      </c>
    </row>
    <row r="234" spans="1:8" ht="78.75">
      <c r="A234" s="51" t="s">
        <v>370</v>
      </c>
      <c r="B234" s="60"/>
      <c r="C234" s="61" t="s">
        <v>371</v>
      </c>
      <c r="D234" s="49">
        <v>982.8</v>
      </c>
      <c r="E234" s="56">
        <f>E235+E237</f>
        <v>6435.5</v>
      </c>
      <c r="F234" s="56">
        <f>F235+F237</f>
        <v>5128.3</v>
      </c>
      <c r="G234" s="57">
        <f t="shared" si="9"/>
        <v>79.6876699557144</v>
      </c>
      <c r="H234" s="56">
        <f t="shared" si="8"/>
        <v>-1307.1999999999998</v>
      </c>
    </row>
    <row r="235" spans="1:8" ht="94.5">
      <c r="A235" s="51" t="s">
        <v>372</v>
      </c>
      <c r="B235" s="60"/>
      <c r="C235" s="61" t="s">
        <v>373</v>
      </c>
      <c r="D235" s="49">
        <v>982.8</v>
      </c>
      <c r="E235" s="56">
        <f>E236</f>
        <v>4791.8</v>
      </c>
      <c r="F235" s="56">
        <f>F236</f>
        <v>4728.5</v>
      </c>
      <c r="G235" s="57">
        <f t="shared" si="9"/>
        <v>98.67899328018697</v>
      </c>
      <c r="H235" s="56">
        <f t="shared" si="8"/>
        <v>-63.30000000000018</v>
      </c>
    </row>
    <row r="236" spans="1:8" ht="28.5" customHeight="1">
      <c r="A236" s="51" t="s">
        <v>372</v>
      </c>
      <c r="B236" s="51" t="s">
        <v>362</v>
      </c>
      <c r="C236" s="50" t="s">
        <v>363</v>
      </c>
      <c r="D236" s="49">
        <v>982.8</v>
      </c>
      <c r="E236" s="56">
        <f>'приложение 4'!G1099</f>
        <v>4791.8</v>
      </c>
      <c r="F236" s="56">
        <f>'приложение 4'!H1099</f>
        <v>4728.5</v>
      </c>
      <c r="G236" s="57">
        <f t="shared" si="9"/>
        <v>98.67899328018697</v>
      </c>
      <c r="H236" s="56">
        <f t="shared" si="8"/>
        <v>-63.30000000000018</v>
      </c>
    </row>
    <row r="237" spans="1:8" ht="21" customHeight="1">
      <c r="A237" s="20" t="s">
        <v>574</v>
      </c>
      <c r="B237" s="19"/>
      <c r="C237" s="21" t="s">
        <v>575</v>
      </c>
      <c r="D237" s="49" t="s">
        <v>533</v>
      </c>
      <c r="E237" s="56">
        <f>E238</f>
        <v>1643.7</v>
      </c>
      <c r="F237" s="56">
        <f>F238</f>
        <v>399.8</v>
      </c>
      <c r="G237" s="57">
        <f t="shared" si="9"/>
        <v>24.323173328466265</v>
      </c>
      <c r="H237" s="56">
        <f t="shared" si="8"/>
        <v>-1243.9</v>
      </c>
    </row>
    <row r="238" spans="1:8" ht="28.5" customHeight="1">
      <c r="A238" s="20" t="s">
        <v>574</v>
      </c>
      <c r="B238" s="19" t="s">
        <v>362</v>
      </c>
      <c r="C238" s="50" t="s">
        <v>363</v>
      </c>
      <c r="D238" s="49" t="s">
        <v>533</v>
      </c>
      <c r="E238" s="56">
        <f>'приложение 4'!G1097</f>
        <v>1643.7</v>
      </c>
      <c r="F238" s="56">
        <f>'приложение 4'!H1097</f>
        <v>399.8</v>
      </c>
      <c r="G238" s="57">
        <f t="shared" si="9"/>
        <v>24.323173328466265</v>
      </c>
      <c r="H238" s="56">
        <f t="shared" si="8"/>
        <v>-1243.9</v>
      </c>
    </row>
    <row r="239" spans="1:8" ht="63">
      <c r="A239" s="51" t="s">
        <v>374</v>
      </c>
      <c r="B239" s="60"/>
      <c r="C239" s="61" t="s">
        <v>375</v>
      </c>
      <c r="D239" s="49">
        <v>938.5</v>
      </c>
      <c r="E239" s="56">
        <f>E240</f>
        <v>0</v>
      </c>
      <c r="F239" s="56">
        <f>F240</f>
        <v>0</v>
      </c>
      <c r="G239" s="57">
        <v>0</v>
      </c>
      <c r="H239" s="56">
        <f t="shared" si="8"/>
        <v>0</v>
      </c>
    </row>
    <row r="240" spans="1:8" ht="78.75">
      <c r="A240" s="51" t="s">
        <v>376</v>
      </c>
      <c r="B240" s="60"/>
      <c r="C240" s="61" t="s">
        <v>377</v>
      </c>
      <c r="D240" s="49">
        <v>938.5</v>
      </c>
      <c r="E240" s="56">
        <f>E241</f>
        <v>0</v>
      </c>
      <c r="F240" s="56">
        <f>F241</f>
        <v>0</v>
      </c>
      <c r="G240" s="57">
        <v>0</v>
      </c>
      <c r="H240" s="56">
        <f t="shared" si="8"/>
        <v>0</v>
      </c>
    </row>
    <row r="241" spans="1:8" ht="63">
      <c r="A241" s="51" t="s">
        <v>378</v>
      </c>
      <c r="B241" s="60"/>
      <c r="C241" s="61" t="s">
        <v>515</v>
      </c>
      <c r="D241" s="49">
        <v>938.5</v>
      </c>
      <c r="E241" s="56">
        <f>E242</f>
        <v>0</v>
      </c>
      <c r="F241" s="56">
        <f>'[1]2020'!I175</f>
        <v>0</v>
      </c>
      <c r="G241" s="57">
        <v>0</v>
      </c>
      <c r="H241" s="56">
        <f t="shared" si="8"/>
        <v>0</v>
      </c>
    </row>
    <row r="242" spans="1:8" ht="31.5">
      <c r="A242" s="51" t="s">
        <v>378</v>
      </c>
      <c r="B242" s="51" t="s">
        <v>362</v>
      </c>
      <c r="C242" s="50" t="s">
        <v>363</v>
      </c>
      <c r="D242" s="49">
        <v>938.5</v>
      </c>
      <c r="E242" s="56">
        <v>0</v>
      </c>
      <c r="F242" s="56">
        <v>0</v>
      </c>
      <c r="G242" s="57">
        <v>0</v>
      </c>
      <c r="H242" s="56">
        <f t="shared" si="8"/>
        <v>0</v>
      </c>
    </row>
    <row r="243" spans="1:8" ht="63.75" customHeight="1">
      <c r="A243" s="220" t="s">
        <v>180</v>
      </c>
      <c r="B243" s="221"/>
      <c r="C243" s="222" t="s">
        <v>181</v>
      </c>
      <c r="D243" s="190">
        <v>7736.2</v>
      </c>
      <c r="E243" s="125">
        <f>E244</f>
        <v>9441.300000000001</v>
      </c>
      <c r="F243" s="125">
        <f>F244</f>
        <v>9263.7</v>
      </c>
      <c r="G243" s="124">
        <f t="shared" si="9"/>
        <v>98.11890311715547</v>
      </c>
      <c r="H243" s="125">
        <f t="shared" si="8"/>
        <v>-177.60000000000036</v>
      </c>
    </row>
    <row r="244" spans="1:8" ht="33" customHeight="1">
      <c r="A244" s="223" t="s">
        <v>182</v>
      </c>
      <c r="B244" s="224"/>
      <c r="C244" s="225" t="s">
        <v>183</v>
      </c>
      <c r="D244" s="49">
        <v>7736.2</v>
      </c>
      <c r="E244" s="56">
        <f>E245+E247</f>
        <v>9441.300000000001</v>
      </c>
      <c r="F244" s="56">
        <f>F245+F247</f>
        <v>9263.7</v>
      </c>
      <c r="G244" s="57">
        <f t="shared" si="9"/>
        <v>98.11890311715547</v>
      </c>
      <c r="H244" s="56">
        <f t="shared" si="8"/>
        <v>-177.60000000000036</v>
      </c>
    </row>
    <row r="245" spans="1:8" ht="63">
      <c r="A245" s="51" t="s">
        <v>184</v>
      </c>
      <c r="B245" s="60"/>
      <c r="C245" s="61" t="s">
        <v>185</v>
      </c>
      <c r="D245" s="49">
        <v>7736.2</v>
      </c>
      <c r="E245" s="56">
        <f>E246</f>
        <v>9263.7</v>
      </c>
      <c r="F245" s="56">
        <f>F246</f>
        <v>9093.7</v>
      </c>
      <c r="G245" s="57">
        <f t="shared" si="9"/>
        <v>98.16488012349276</v>
      </c>
      <c r="H245" s="56">
        <f t="shared" si="8"/>
        <v>-170</v>
      </c>
    </row>
    <row r="246" spans="1:8" ht="48" customHeight="1">
      <c r="A246" s="51" t="s">
        <v>184</v>
      </c>
      <c r="B246" s="51" t="s">
        <v>11</v>
      </c>
      <c r="C246" s="50" t="s">
        <v>12</v>
      </c>
      <c r="D246" s="49">
        <v>7736.2</v>
      </c>
      <c r="E246" s="56">
        <f>'приложение 4'!G885</f>
        <v>9263.7</v>
      </c>
      <c r="F246" s="56">
        <f>'приложение 4'!H885</f>
        <v>9093.7</v>
      </c>
      <c r="G246" s="57">
        <f t="shared" si="9"/>
        <v>98.16488012349276</v>
      </c>
      <c r="H246" s="56">
        <f t="shared" si="8"/>
        <v>-170</v>
      </c>
    </row>
    <row r="247" spans="1:8" ht="157.5">
      <c r="A247" s="20" t="s">
        <v>576</v>
      </c>
      <c r="B247" s="19"/>
      <c r="C247" s="29" t="s">
        <v>577</v>
      </c>
      <c r="D247" s="49" t="s">
        <v>533</v>
      </c>
      <c r="E247" s="56">
        <f>E248</f>
        <v>177.6</v>
      </c>
      <c r="F247" s="56">
        <f>F248</f>
        <v>170</v>
      </c>
      <c r="G247" s="57">
        <f t="shared" si="9"/>
        <v>95.72072072072072</v>
      </c>
      <c r="H247" s="56">
        <f t="shared" si="8"/>
        <v>-7.599999999999994</v>
      </c>
    </row>
    <row r="248" spans="1:8" ht="21.75" customHeight="1">
      <c r="A248" s="20" t="s">
        <v>576</v>
      </c>
      <c r="B248" s="19" t="s">
        <v>13</v>
      </c>
      <c r="C248" s="30" t="s">
        <v>14</v>
      </c>
      <c r="D248" s="49" t="s">
        <v>533</v>
      </c>
      <c r="E248" s="56">
        <f>'приложение 4'!G1103</f>
        <v>177.6</v>
      </c>
      <c r="F248" s="56">
        <f>'приложение 4'!H1103</f>
        <v>170</v>
      </c>
      <c r="G248" s="57">
        <f t="shared" si="9"/>
        <v>95.72072072072072</v>
      </c>
      <c r="H248" s="56">
        <f t="shared" si="8"/>
        <v>-7.599999999999994</v>
      </c>
    </row>
    <row r="249" spans="1:8" ht="45.75" customHeight="1">
      <c r="A249" s="187" t="s">
        <v>166</v>
      </c>
      <c r="B249" s="188"/>
      <c r="C249" s="189" t="s">
        <v>167</v>
      </c>
      <c r="D249" s="190">
        <v>1912</v>
      </c>
      <c r="E249" s="125">
        <f>E250+E258+E269</f>
        <v>1722.8</v>
      </c>
      <c r="F249" s="125">
        <f>F250+F258+F269</f>
        <v>1647.1</v>
      </c>
      <c r="G249" s="124">
        <f t="shared" si="9"/>
        <v>95.60599024843278</v>
      </c>
      <c r="H249" s="125">
        <f t="shared" si="8"/>
        <v>-75.70000000000005</v>
      </c>
    </row>
    <row r="250" spans="1:8" ht="110.25" customHeight="1">
      <c r="A250" s="51" t="s">
        <v>300</v>
      </c>
      <c r="B250" s="60"/>
      <c r="C250" s="62" t="s">
        <v>301</v>
      </c>
      <c r="D250" s="49">
        <v>1194.8</v>
      </c>
      <c r="E250" s="56">
        <f>E251</f>
        <v>1185.8</v>
      </c>
      <c r="F250" s="56">
        <f>F251</f>
        <v>1185.8</v>
      </c>
      <c r="G250" s="57">
        <f t="shared" si="9"/>
        <v>100</v>
      </c>
      <c r="H250" s="56">
        <f t="shared" si="8"/>
        <v>0</v>
      </c>
    </row>
    <row r="251" spans="1:8" ht="78.75" customHeight="1">
      <c r="A251" s="51" t="s">
        <v>302</v>
      </c>
      <c r="B251" s="60"/>
      <c r="C251" s="61" t="s">
        <v>303</v>
      </c>
      <c r="D251" s="49">
        <v>1194.8</v>
      </c>
      <c r="E251" s="56">
        <f>E252+E254+E256</f>
        <v>1185.8</v>
      </c>
      <c r="F251" s="56">
        <f>F252+F254+F256</f>
        <v>1185.8</v>
      </c>
      <c r="G251" s="57">
        <f t="shared" si="9"/>
        <v>100</v>
      </c>
      <c r="H251" s="56">
        <f t="shared" si="8"/>
        <v>0</v>
      </c>
    </row>
    <row r="252" spans="1:8" ht="47.25">
      <c r="A252" s="51" t="s">
        <v>304</v>
      </c>
      <c r="B252" s="60"/>
      <c r="C252" s="61" t="s">
        <v>305</v>
      </c>
      <c r="D252" s="49">
        <v>594.8</v>
      </c>
      <c r="E252" s="56">
        <f>E253</f>
        <v>487.2</v>
      </c>
      <c r="F252" s="56">
        <f>F253</f>
        <v>487.2</v>
      </c>
      <c r="G252" s="57">
        <f t="shared" si="9"/>
        <v>100</v>
      </c>
      <c r="H252" s="56">
        <f t="shared" si="8"/>
        <v>0</v>
      </c>
    </row>
    <row r="253" spans="1:8" ht="50.25" customHeight="1">
      <c r="A253" s="51" t="s">
        <v>304</v>
      </c>
      <c r="B253" s="51" t="s">
        <v>11</v>
      </c>
      <c r="C253" s="50" t="s">
        <v>12</v>
      </c>
      <c r="D253" s="49">
        <v>594.8</v>
      </c>
      <c r="E253" s="56">
        <f>'приложение 4'!G1001</f>
        <v>487.2</v>
      </c>
      <c r="F253" s="56">
        <f>'приложение 4'!H1001</f>
        <v>487.2</v>
      </c>
      <c r="G253" s="57">
        <f t="shared" si="9"/>
        <v>100</v>
      </c>
      <c r="H253" s="56">
        <f t="shared" si="8"/>
        <v>0</v>
      </c>
    </row>
    <row r="254" spans="1:8" ht="63">
      <c r="A254" s="51" t="s">
        <v>306</v>
      </c>
      <c r="B254" s="60"/>
      <c r="C254" s="61" t="s">
        <v>307</v>
      </c>
      <c r="D254" s="49">
        <v>600</v>
      </c>
      <c r="E254" s="56">
        <f>E255</f>
        <v>500</v>
      </c>
      <c r="F254" s="56">
        <f>F255</f>
        <v>500</v>
      </c>
      <c r="G254" s="57">
        <f t="shared" si="9"/>
        <v>100</v>
      </c>
      <c r="H254" s="56">
        <f t="shared" si="8"/>
        <v>0</v>
      </c>
    </row>
    <row r="255" spans="1:8" ht="47.25">
      <c r="A255" s="51" t="s">
        <v>306</v>
      </c>
      <c r="B255" s="51" t="s">
        <v>11</v>
      </c>
      <c r="C255" s="50" t="s">
        <v>12</v>
      </c>
      <c r="D255" s="49">
        <v>600</v>
      </c>
      <c r="E255" s="56">
        <f>'приложение 4'!G1003</f>
        <v>500</v>
      </c>
      <c r="F255" s="56">
        <f>'приложение 4'!H1003</f>
        <v>500</v>
      </c>
      <c r="G255" s="57">
        <f t="shared" si="9"/>
        <v>100</v>
      </c>
      <c r="H255" s="56">
        <f t="shared" si="8"/>
        <v>0</v>
      </c>
    </row>
    <row r="256" spans="1:8" ht="60.75" customHeight="1">
      <c r="A256" s="17" t="s">
        <v>564</v>
      </c>
      <c r="B256" s="17"/>
      <c r="C256" s="27" t="s">
        <v>565</v>
      </c>
      <c r="D256" s="49" t="s">
        <v>533</v>
      </c>
      <c r="E256" s="56">
        <f>E257</f>
        <v>198.6</v>
      </c>
      <c r="F256" s="56">
        <f>F257</f>
        <v>198.6</v>
      </c>
      <c r="G256" s="57">
        <f t="shared" si="9"/>
        <v>100</v>
      </c>
      <c r="H256" s="56">
        <f t="shared" si="8"/>
        <v>0</v>
      </c>
    </row>
    <row r="257" spans="1:8" ht="47.25">
      <c r="A257" s="17" t="s">
        <v>564</v>
      </c>
      <c r="B257" s="17" t="s">
        <v>11</v>
      </c>
      <c r="C257" s="28" t="s">
        <v>12</v>
      </c>
      <c r="D257" s="49" t="s">
        <v>533</v>
      </c>
      <c r="E257" s="56">
        <f>'приложение 4'!G1005</f>
        <v>198.6</v>
      </c>
      <c r="F257" s="56">
        <f>'приложение 4'!H1005</f>
        <v>198.6</v>
      </c>
      <c r="G257" s="57">
        <f t="shared" si="9"/>
        <v>100</v>
      </c>
      <c r="H257" s="56">
        <f t="shared" si="8"/>
        <v>0</v>
      </c>
    </row>
    <row r="258" spans="1:8" ht="50.25" customHeight="1">
      <c r="A258" s="51" t="s">
        <v>324</v>
      </c>
      <c r="B258" s="60"/>
      <c r="C258" s="61" t="s">
        <v>325</v>
      </c>
      <c r="D258" s="49">
        <v>105.2</v>
      </c>
      <c r="E258" s="56">
        <f>E259</f>
        <v>304</v>
      </c>
      <c r="F258" s="56">
        <f>F259</f>
        <v>228.3</v>
      </c>
      <c r="G258" s="57">
        <f t="shared" si="9"/>
        <v>75.09868421052633</v>
      </c>
      <c r="H258" s="56">
        <f t="shared" si="8"/>
        <v>-75.69999999999999</v>
      </c>
    </row>
    <row r="259" spans="1:8" ht="63">
      <c r="A259" s="51" t="s">
        <v>326</v>
      </c>
      <c r="B259" s="60"/>
      <c r="C259" s="61" t="s">
        <v>327</v>
      </c>
      <c r="D259" s="49">
        <v>105.2</v>
      </c>
      <c r="E259" s="56">
        <f>E260+E264+E268+E262</f>
        <v>304</v>
      </c>
      <c r="F259" s="56">
        <f>F260+F264+F268+F262</f>
        <v>228.3</v>
      </c>
      <c r="G259" s="57">
        <f t="shared" si="9"/>
        <v>75.09868421052633</v>
      </c>
      <c r="H259" s="56">
        <f t="shared" si="8"/>
        <v>-75.69999999999999</v>
      </c>
    </row>
    <row r="260" spans="1:8" ht="141.75">
      <c r="A260" s="51" t="s">
        <v>328</v>
      </c>
      <c r="B260" s="60"/>
      <c r="C260" s="62" t="s">
        <v>329</v>
      </c>
      <c r="D260" s="49">
        <v>55.2</v>
      </c>
      <c r="E260" s="56">
        <f>E261</f>
        <v>0</v>
      </c>
      <c r="F260" s="56">
        <f>F261</f>
        <v>0</v>
      </c>
      <c r="G260" s="57">
        <v>0</v>
      </c>
      <c r="H260" s="56">
        <f t="shared" si="8"/>
        <v>0</v>
      </c>
    </row>
    <row r="261" spans="1:8" ht="47.25">
      <c r="A261" s="51" t="s">
        <v>328</v>
      </c>
      <c r="B261" s="51" t="s">
        <v>11</v>
      </c>
      <c r="C261" s="50" t="s">
        <v>12</v>
      </c>
      <c r="D261" s="49">
        <v>55.2</v>
      </c>
      <c r="E261" s="56">
        <v>0</v>
      </c>
      <c r="F261" s="56">
        <v>0</v>
      </c>
      <c r="G261" s="57">
        <v>0</v>
      </c>
      <c r="H261" s="56">
        <f t="shared" si="8"/>
        <v>0</v>
      </c>
    </row>
    <row r="262" spans="1:8" ht="49.5">
      <c r="A262" s="133" t="s">
        <v>642</v>
      </c>
      <c r="B262" s="162"/>
      <c r="C262" s="177" t="s">
        <v>643</v>
      </c>
      <c r="D262" s="6" t="s">
        <v>533</v>
      </c>
      <c r="E262" s="148">
        <f>E263</f>
        <v>192.3</v>
      </c>
      <c r="F262" s="148">
        <f>F263</f>
        <v>192.3</v>
      </c>
      <c r="G262" s="57">
        <f t="shared" si="9"/>
        <v>100</v>
      </c>
      <c r="H262" s="56">
        <f t="shared" si="8"/>
        <v>0</v>
      </c>
    </row>
    <row r="263" spans="1:8" ht="47.25">
      <c r="A263" s="133" t="s">
        <v>642</v>
      </c>
      <c r="B263" s="167" t="s">
        <v>11</v>
      </c>
      <c r="C263" s="168" t="s">
        <v>12</v>
      </c>
      <c r="D263" s="6" t="s">
        <v>533</v>
      </c>
      <c r="E263" s="148">
        <f>'приложение 4'!G1009</f>
        <v>192.3</v>
      </c>
      <c r="F263" s="148">
        <f>'приложение 4'!H1009</f>
        <v>192.3</v>
      </c>
      <c r="G263" s="57">
        <f t="shared" si="9"/>
        <v>100</v>
      </c>
      <c r="H263" s="56">
        <f t="shared" si="8"/>
        <v>0</v>
      </c>
    </row>
    <row r="264" spans="1:8" ht="47.25">
      <c r="A264" s="51" t="s">
        <v>330</v>
      </c>
      <c r="B264" s="60"/>
      <c r="C264" s="61" t="s">
        <v>331</v>
      </c>
      <c r="D264" s="49">
        <v>50</v>
      </c>
      <c r="E264" s="56">
        <f>E265+E266</f>
        <v>41</v>
      </c>
      <c r="F264" s="56">
        <f>F265+F266</f>
        <v>36</v>
      </c>
      <c r="G264" s="57">
        <f t="shared" si="9"/>
        <v>87.8048780487805</v>
      </c>
      <c r="H264" s="56">
        <f t="shared" si="8"/>
        <v>-5</v>
      </c>
    </row>
    <row r="265" spans="1:8" ht="47.25">
      <c r="A265" s="51" t="s">
        <v>330</v>
      </c>
      <c r="B265" s="51" t="s">
        <v>11</v>
      </c>
      <c r="C265" s="50" t="s">
        <v>12</v>
      </c>
      <c r="D265" s="49">
        <v>50</v>
      </c>
      <c r="E265" s="56">
        <f>'приложение 4'!G1030</f>
        <v>14</v>
      </c>
      <c r="F265" s="56">
        <f>'приложение 4'!H1030</f>
        <v>9</v>
      </c>
      <c r="G265" s="57">
        <f t="shared" si="9"/>
        <v>64.28571428571429</v>
      </c>
      <c r="H265" s="56">
        <f t="shared" si="8"/>
        <v>-5</v>
      </c>
    </row>
    <row r="266" spans="1:8" ht="47.25">
      <c r="A266" s="1" t="s">
        <v>330</v>
      </c>
      <c r="B266" s="1" t="s">
        <v>80</v>
      </c>
      <c r="C266" s="2" t="s">
        <v>81</v>
      </c>
      <c r="D266" s="49" t="s">
        <v>533</v>
      </c>
      <c r="E266" s="56">
        <f>'приложение 4'!G1031</f>
        <v>27</v>
      </c>
      <c r="F266" s="56">
        <f>'приложение 4'!H1031</f>
        <v>27</v>
      </c>
      <c r="G266" s="57">
        <f t="shared" si="9"/>
        <v>100</v>
      </c>
      <c r="H266" s="56">
        <f t="shared" si="8"/>
        <v>0</v>
      </c>
    </row>
    <row r="267" spans="1:8" ht="63">
      <c r="A267" s="22" t="s">
        <v>601</v>
      </c>
      <c r="B267" s="19"/>
      <c r="C267" s="135" t="s">
        <v>602</v>
      </c>
      <c r="D267" s="6" t="s">
        <v>533</v>
      </c>
      <c r="E267" s="148">
        <f>E268</f>
        <v>70.7</v>
      </c>
      <c r="F267" s="148">
        <f>F268</f>
        <v>0</v>
      </c>
      <c r="G267" s="57">
        <f t="shared" si="9"/>
        <v>0</v>
      </c>
      <c r="H267" s="56">
        <f t="shared" si="8"/>
        <v>-70.7</v>
      </c>
    </row>
    <row r="268" spans="1:8" ht="47.25">
      <c r="A268" s="137" t="s">
        <v>601</v>
      </c>
      <c r="B268" s="138" t="s">
        <v>11</v>
      </c>
      <c r="C268" s="139" t="s">
        <v>12</v>
      </c>
      <c r="D268" s="6" t="s">
        <v>533</v>
      </c>
      <c r="E268" s="148">
        <f>'приложение 4'!G868</f>
        <v>70.7</v>
      </c>
      <c r="F268" s="148">
        <f>'приложение 4'!H868</f>
        <v>0</v>
      </c>
      <c r="G268" s="57">
        <f t="shared" si="9"/>
        <v>0</v>
      </c>
      <c r="H268" s="56">
        <f t="shared" si="8"/>
        <v>-70.7</v>
      </c>
    </row>
    <row r="269" spans="1:8" ht="84" customHeight="1">
      <c r="A269" s="51" t="s">
        <v>168</v>
      </c>
      <c r="B269" s="60"/>
      <c r="C269" s="61" t="s">
        <v>169</v>
      </c>
      <c r="D269" s="49">
        <v>612</v>
      </c>
      <c r="E269" s="56">
        <f aca="true" t="shared" si="10" ref="E269:F271">E270</f>
        <v>233</v>
      </c>
      <c r="F269" s="56">
        <f t="shared" si="10"/>
        <v>233</v>
      </c>
      <c r="G269" s="57">
        <f aca="true" t="shared" si="11" ref="G269:G335">F269/E269*100</f>
        <v>100</v>
      </c>
      <c r="H269" s="56">
        <f aca="true" t="shared" si="12" ref="H269:H335">F269-E269</f>
        <v>0</v>
      </c>
    </row>
    <row r="270" spans="1:8" ht="110.25">
      <c r="A270" s="51" t="s">
        <v>170</v>
      </c>
      <c r="B270" s="60"/>
      <c r="C270" s="61" t="s">
        <v>171</v>
      </c>
      <c r="D270" s="49">
        <v>612</v>
      </c>
      <c r="E270" s="56">
        <f>E271+E273+E275</f>
        <v>233</v>
      </c>
      <c r="F270" s="56">
        <f>F271+F273+F275</f>
        <v>233</v>
      </c>
      <c r="G270" s="57">
        <f t="shared" si="11"/>
        <v>100</v>
      </c>
      <c r="H270" s="56">
        <f t="shared" si="12"/>
        <v>0</v>
      </c>
    </row>
    <row r="271" spans="1:8" ht="47.25">
      <c r="A271" s="51" t="s">
        <v>172</v>
      </c>
      <c r="B271" s="60"/>
      <c r="C271" s="61" t="s">
        <v>173</v>
      </c>
      <c r="D271" s="49">
        <v>45</v>
      </c>
      <c r="E271" s="56">
        <f>E272</f>
        <v>50</v>
      </c>
      <c r="F271" s="56">
        <f t="shared" si="10"/>
        <v>50</v>
      </c>
      <c r="G271" s="57">
        <f t="shared" si="11"/>
        <v>100</v>
      </c>
      <c r="H271" s="56">
        <f t="shared" si="12"/>
        <v>0</v>
      </c>
    </row>
    <row r="272" spans="1:8" ht="47.25">
      <c r="A272" s="51" t="s">
        <v>172</v>
      </c>
      <c r="B272" s="51" t="s">
        <v>11</v>
      </c>
      <c r="C272" s="50" t="s">
        <v>12</v>
      </c>
      <c r="D272" s="49">
        <v>45</v>
      </c>
      <c r="E272" s="56">
        <f>'приложение 4'!G878</f>
        <v>50</v>
      </c>
      <c r="F272" s="56">
        <f>'приложение 4'!H878</f>
        <v>50</v>
      </c>
      <c r="G272" s="57">
        <f t="shared" si="11"/>
        <v>100</v>
      </c>
      <c r="H272" s="56">
        <f t="shared" si="12"/>
        <v>0</v>
      </c>
    </row>
    <row r="273" spans="1:8" ht="47.25">
      <c r="A273" s="51" t="s">
        <v>174</v>
      </c>
      <c r="B273" s="60"/>
      <c r="C273" s="61" t="s">
        <v>175</v>
      </c>
      <c r="D273" s="49">
        <v>379</v>
      </c>
      <c r="E273" s="56">
        <f>E274</f>
        <v>0</v>
      </c>
      <c r="F273" s="56">
        <f>F274</f>
        <v>0</v>
      </c>
      <c r="G273" s="57">
        <v>0</v>
      </c>
      <c r="H273" s="56">
        <f t="shared" si="12"/>
        <v>0</v>
      </c>
    </row>
    <row r="274" spans="1:8" ht="53.25" customHeight="1">
      <c r="A274" s="51" t="s">
        <v>174</v>
      </c>
      <c r="B274" s="51" t="s">
        <v>11</v>
      </c>
      <c r="C274" s="50" t="s">
        <v>12</v>
      </c>
      <c r="D274" s="49">
        <v>379</v>
      </c>
      <c r="E274" s="56">
        <v>0</v>
      </c>
      <c r="F274" s="56">
        <v>0</v>
      </c>
      <c r="G274" s="57">
        <v>0</v>
      </c>
      <c r="H274" s="56">
        <f t="shared" si="12"/>
        <v>0</v>
      </c>
    </row>
    <row r="275" spans="1:8" ht="45" customHeight="1">
      <c r="A275" s="51" t="s">
        <v>176</v>
      </c>
      <c r="B275" s="60"/>
      <c r="C275" s="61" t="s">
        <v>177</v>
      </c>
      <c r="D275" s="49">
        <v>188</v>
      </c>
      <c r="E275" s="56">
        <f>E276</f>
        <v>183</v>
      </c>
      <c r="F275" s="56">
        <f>F276</f>
        <v>183</v>
      </c>
      <c r="G275" s="57">
        <f t="shared" si="11"/>
        <v>100</v>
      </c>
      <c r="H275" s="56">
        <f t="shared" si="12"/>
        <v>0</v>
      </c>
    </row>
    <row r="276" spans="1:8" ht="47.25">
      <c r="A276" s="51" t="s">
        <v>176</v>
      </c>
      <c r="B276" s="51" t="s">
        <v>11</v>
      </c>
      <c r="C276" s="50" t="s">
        <v>12</v>
      </c>
      <c r="D276" s="49">
        <v>188</v>
      </c>
      <c r="E276" s="56">
        <f>'приложение 4'!G880</f>
        <v>183</v>
      </c>
      <c r="F276" s="56">
        <f>'приложение 4'!H880</f>
        <v>183</v>
      </c>
      <c r="G276" s="57">
        <f t="shared" si="11"/>
        <v>100</v>
      </c>
      <c r="H276" s="56">
        <f t="shared" si="12"/>
        <v>0</v>
      </c>
    </row>
    <row r="277" spans="1:8" ht="78.75">
      <c r="A277" s="220" t="s">
        <v>45</v>
      </c>
      <c r="B277" s="221"/>
      <c r="C277" s="222" t="s">
        <v>46</v>
      </c>
      <c r="D277" s="190">
        <v>200</v>
      </c>
      <c r="E277" s="125">
        <f>E278</f>
        <v>100</v>
      </c>
      <c r="F277" s="125">
        <f>F278</f>
        <v>0</v>
      </c>
      <c r="G277" s="124">
        <f t="shared" si="11"/>
        <v>0</v>
      </c>
      <c r="H277" s="125">
        <f t="shared" si="12"/>
        <v>-100</v>
      </c>
    </row>
    <row r="278" spans="1:8" ht="47.25">
      <c r="A278" s="223" t="s">
        <v>47</v>
      </c>
      <c r="B278" s="224"/>
      <c r="C278" s="225" t="s">
        <v>48</v>
      </c>
      <c r="D278" s="49">
        <v>200</v>
      </c>
      <c r="E278" s="56">
        <f>E279</f>
        <v>100</v>
      </c>
      <c r="F278" s="56">
        <f>F279</f>
        <v>0</v>
      </c>
      <c r="G278" s="57">
        <f t="shared" si="11"/>
        <v>0</v>
      </c>
      <c r="H278" s="56">
        <f t="shared" si="12"/>
        <v>-100</v>
      </c>
    </row>
    <row r="279" spans="1:8" ht="31.5">
      <c r="A279" s="51" t="s">
        <v>49</v>
      </c>
      <c r="B279" s="60"/>
      <c r="C279" s="61" t="s">
        <v>50</v>
      </c>
      <c r="D279" s="49">
        <v>200</v>
      </c>
      <c r="E279" s="56">
        <f>E281+E280</f>
        <v>100</v>
      </c>
      <c r="F279" s="56">
        <f>F281</f>
        <v>0</v>
      </c>
      <c r="G279" s="57">
        <f t="shared" si="11"/>
        <v>0</v>
      </c>
      <c r="H279" s="56">
        <f t="shared" si="12"/>
        <v>-100</v>
      </c>
    </row>
    <row r="280" spans="1:8" ht="94.5">
      <c r="A280" s="51" t="s">
        <v>49</v>
      </c>
      <c r="B280" s="1" t="s">
        <v>9</v>
      </c>
      <c r="C280" s="2" t="s">
        <v>10</v>
      </c>
      <c r="D280" s="6" t="s">
        <v>533</v>
      </c>
      <c r="E280" s="3">
        <v>100</v>
      </c>
      <c r="F280" s="104">
        <v>0</v>
      </c>
      <c r="G280" s="201">
        <f t="shared" si="11"/>
        <v>0</v>
      </c>
      <c r="H280" s="36">
        <f t="shared" si="12"/>
        <v>-100</v>
      </c>
    </row>
    <row r="281" spans="1:8" ht="47.25">
      <c r="A281" s="51" t="s">
        <v>49</v>
      </c>
      <c r="B281" s="51" t="s">
        <v>11</v>
      </c>
      <c r="C281" s="50" t="s">
        <v>12</v>
      </c>
      <c r="D281" s="49">
        <v>200</v>
      </c>
      <c r="E281" s="56">
        <v>0</v>
      </c>
      <c r="F281" s="56">
        <v>0</v>
      </c>
      <c r="G281" s="57">
        <v>0</v>
      </c>
      <c r="H281" s="56">
        <f t="shared" si="12"/>
        <v>0</v>
      </c>
    </row>
    <row r="282" spans="1:8" ht="63">
      <c r="A282" s="187" t="s">
        <v>84</v>
      </c>
      <c r="B282" s="188"/>
      <c r="C282" s="189" t="s">
        <v>85</v>
      </c>
      <c r="D282" s="190">
        <v>7564.6</v>
      </c>
      <c r="E282" s="125">
        <f>E283</f>
        <v>7339.3</v>
      </c>
      <c r="F282" s="125">
        <f>F283</f>
        <v>7088.3</v>
      </c>
      <c r="G282" s="124">
        <f t="shared" si="11"/>
        <v>96.58005531862712</v>
      </c>
      <c r="H282" s="125">
        <f t="shared" si="12"/>
        <v>-251</v>
      </c>
    </row>
    <row r="283" spans="1:8" ht="47.25">
      <c r="A283" s="51" t="s">
        <v>86</v>
      </c>
      <c r="B283" s="60"/>
      <c r="C283" s="61" t="s">
        <v>87</v>
      </c>
      <c r="D283" s="49">
        <v>7564.6</v>
      </c>
      <c r="E283" s="56">
        <f>E284</f>
        <v>7339.3</v>
      </c>
      <c r="F283" s="56">
        <f>F284</f>
        <v>7088.3</v>
      </c>
      <c r="G283" s="57">
        <f t="shared" si="11"/>
        <v>96.58005531862712</v>
      </c>
      <c r="H283" s="56">
        <f t="shared" si="12"/>
        <v>-251</v>
      </c>
    </row>
    <row r="284" spans="1:8" ht="31.5">
      <c r="A284" s="51" t="s">
        <v>88</v>
      </c>
      <c r="B284" s="60"/>
      <c r="C284" s="61" t="s">
        <v>587</v>
      </c>
      <c r="D284" s="49">
        <v>7564.6</v>
      </c>
      <c r="E284" s="56">
        <f>E285+E287+E289+E291+E293</f>
        <v>7339.3</v>
      </c>
      <c r="F284" s="56">
        <f>F285+F287+F289+F291+F293</f>
        <v>7088.3</v>
      </c>
      <c r="G284" s="57">
        <f t="shared" si="11"/>
        <v>96.58005531862712</v>
      </c>
      <c r="H284" s="56">
        <f t="shared" si="12"/>
        <v>-251</v>
      </c>
    </row>
    <row r="285" spans="1:8" ht="21" customHeight="1">
      <c r="A285" s="51" t="s">
        <v>90</v>
      </c>
      <c r="B285" s="60"/>
      <c r="C285" s="61" t="s">
        <v>91</v>
      </c>
      <c r="D285" s="49">
        <v>80</v>
      </c>
      <c r="E285" s="56">
        <f>E286</f>
        <v>80</v>
      </c>
      <c r="F285" s="56">
        <f>F286</f>
        <v>52</v>
      </c>
      <c r="G285" s="57">
        <f t="shared" si="11"/>
        <v>65</v>
      </c>
      <c r="H285" s="56">
        <f t="shared" si="12"/>
        <v>-28</v>
      </c>
    </row>
    <row r="286" spans="1:8" ht="47.25">
      <c r="A286" s="51" t="s">
        <v>90</v>
      </c>
      <c r="B286" s="51" t="s">
        <v>11</v>
      </c>
      <c r="C286" s="50" t="s">
        <v>12</v>
      </c>
      <c r="D286" s="49">
        <v>80</v>
      </c>
      <c r="E286" s="56">
        <f>'приложение 4'!G784</f>
        <v>80</v>
      </c>
      <c r="F286" s="56">
        <f>'приложение 4'!H784</f>
        <v>52</v>
      </c>
      <c r="G286" s="57">
        <f t="shared" si="11"/>
        <v>65</v>
      </c>
      <c r="H286" s="56">
        <f t="shared" si="12"/>
        <v>-28</v>
      </c>
    </row>
    <row r="287" spans="1:8" ht="15.75">
      <c r="A287" s="51" t="s">
        <v>92</v>
      </c>
      <c r="B287" s="60"/>
      <c r="C287" s="61" t="s">
        <v>93</v>
      </c>
      <c r="D287" s="49">
        <v>6430.9</v>
      </c>
      <c r="E287" s="56">
        <f aca="true" t="shared" si="13" ref="E287:F289">E288</f>
        <v>6866.3</v>
      </c>
      <c r="F287" s="56">
        <f t="shared" si="13"/>
        <v>6643.7</v>
      </c>
      <c r="G287" s="57">
        <f t="shared" si="11"/>
        <v>96.75807931491487</v>
      </c>
      <c r="H287" s="56">
        <f t="shared" si="12"/>
        <v>-222.60000000000036</v>
      </c>
    </row>
    <row r="288" spans="1:8" ht="47.25">
      <c r="A288" s="51" t="s">
        <v>92</v>
      </c>
      <c r="B288" s="51" t="s">
        <v>11</v>
      </c>
      <c r="C288" s="50" t="s">
        <v>12</v>
      </c>
      <c r="D288" s="49">
        <v>6430.9</v>
      </c>
      <c r="E288" s="56">
        <f>'приложение 4'!G786</f>
        <v>6866.3</v>
      </c>
      <c r="F288" s="56">
        <f>'приложение 4'!H786</f>
        <v>6643.7</v>
      </c>
      <c r="G288" s="57">
        <f t="shared" si="11"/>
        <v>96.75807931491487</v>
      </c>
      <c r="H288" s="56">
        <f t="shared" si="12"/>
        <v>-222.60000000000036</v>
      </c>
    </row>
    <row r="289" spans="1:8" ht="31.5">
      <c r="A289" s="51" t="s">
        <v>94</v>
      </c>
      <c r="B289" s="60"/>
      <c r="C289" s="61" t="s">
        <v>95</v>
      </c>
      <c r="D289" s="49">
        <v>205.1</v>
      </c>
      <c r="E289" s="56">
        <f t="shared" si="13"/>
        <v>6.5</v>
      </c>
      <c r="F289" s="56">
        <f t="shared" si="13"/>
        <v>6.1</v>
      </c>
      <c r="G289" s="57">
        <f t="shared" si="11"/>
        <v>93.84615384615384</v>
      </c>
      <c r="H289" s="56">
        <f t="shared" si="12"/>
        <v>-0.40000000000000036</v>
      </c>
    </row>
    <row r="290" spans="1:8" ht="47.25">
      <c r="A290" s="51" t="s">
        <v>94</v>
      </c>
      <c r="B290" s="51" t="s">
        <v>11</v>
      </c>
      <c r="C290" s="50" t="s">
        <v>12</v>
      </c>
      <c r="D290" s="49">
        <v>205.1</v>
      </c>
      <c r="E290" s="56">
        <f>'приложение 4'!G788</f>
        <v>6.5</v>
      </c>
      <c r="F290" s="56">
        <f>'приложение 4'!H788</f>
        <v>6.1</v>
      </c>
      <c r="G290" s="57">
        <f t="shared" si="11"/>
        <v>93.84615384615384</v>
      </c>
      <c r="H290" s="56">
        <f t="shared" si="12"/>
        <v>-0.40000000000000036</v>
      </c>
    </row>
    <row r="291" spans="1:8" ht="15.75">
      <c r="A291" s="51" t="s">
        <v>96</v>
      </c>
      <c r="B291" s="60"/>
      <c r="C291" s="61" t="s">
        <v>97</v>
      </c>
      <c r="D291" s="49">
        <v>623.6</v>
      </c>
      <c r="E291" s="56">
        <f aca="true" t="shared" si="14" ref="E291:F293">E292</f>
        <v>161.5</v>
      </c>
      <c r="F291" s="56">
        <f t="shared" si="14"/>
        <v>161.5</v>
      </c>
      <c r="G291" s="57">
        <f t="shared" si="11"/>
        <v>100</v>
      </c>
      <c r="H291" s="56">
        <f t="shared" si="12"/>
        <v>0</v>
      </c>
    </row>
    <row r="292" spans="1:8" ht="47.25">
      <c r="A292" s="51" t="s">
        <v>96</v>
      </c>
      <c r="B292" s="51" t="s">
        <v>11</v>
      </c>
      <c r="C292" s="50" t="s">
        <v>12</v>
      </c>
      <c r="D292" s="49">
        <v>623.6</v>
      </c>
      <c r="E292" s="56">
        <f>'приложение 4'!G790</f>
        <v>161.5</v>
      </c>
      <c r="F292" s="56">
        <f>'приложение 4'!H790</f>
        <v>161.5</v>
      </c>
      <c r="G292" s="57">
        <f t="shared" si="11"/>
        <v>100</v>
      </c>
      <c r="H292" s="56">
        <f t="shared" si="12"/>
        <v>0</v>
      </c>
    </row>
    <row r="293" spans="1:8" ht="47.25">
      <c r="A293" s="51" t="s">
        <v>98</v>
      </c>
      <c r="B293" s="60"/>
      <c r="C293" s="61" t="s">
        <v>99</v>
      </c>
      <c r="D293" s="49">
        <v>225</v>
      </c>
      <c r="E293" s="56">
        <f t="shared" si="14"/>
        <v>225</v>
      </c>
      <c r="F293" s="56">
        <f t="shared" si="14"/>
        <v>225</v>
      </c>
      <c r="G293" s="57">
        <f t="shared" si="11"/>
        <v>100</v>
      </c>
      <c r="H293" s="56">
        <f t="shared" si="12"/>
        <v>0</v>
      </c>
    </row>
    <row r="294" spans="1:8" ht="47.25">
      <c r="A294" s="51" t="s">
        <v>98</v>
      </c>
      <c r="B294" s="51" t="s">
        <v>11</v>
      </c>
      <c r="C294" s="50" t="s">
        <v>12</v>
      </c>
      <c r="D294" s="49">
        <v>225</v>
      </c>
      <c r="E294" s="56">
        <f>'приложение 4'!G792</f>
        <v>225</v>
      </c>
      <c r="F294" s="56">
        <f>'приложение 4'!H792</f>
        <v>225</v>
      </c>
      <c r="G294" s="57">
        <f t="shared" si="11"/>
        <v>100</v>
      </c>
      <c r="H294" s="56">
        <f t="shared" si="12"/>
        <v>0</v>
      </c>
    </row>
    <row r="295" spans="1:8" ht="60" customHeight="1">
      <c r="A295" s="187" t="s">
        <v>188</v>
      </c>
      <c r="B295" s="188"/>
      <c r="C295" s="189" t="s">
        <v>189</v>
      </c>
      <c r="D295" s="190">
        <v>74249.4</v>
      </c>
      <c r="E295" s="125">
        <f>E296</f>
        <v>140303.5</v>
      </c>
      <c r="F295" s="125">
        <f>F296</f>
        <v>132857.7</v>
      </c>
      <c r="G295" s="124">
        <f t="shared" si="11"/>
        <v>94.69307608149477</v>
      </c>
      <c r="H295" s="125">
        <f t="shared" si="12"/>
        <v>-7445.799999999988</v>
      </c>
    </row>
    <row r="296" spans="1:8" ht="47.25">
      <c r="A296" s="51" t="s">
        <v>190</v>
      </c>
      <c r="B296" s="60"/>
      <c r="C296" s="61" t="s">
        <v>191</v>
      </c>
      <c r="D296" s="49">
        <v>74249.4</v>
      </c>
      <c r="E296" s="56">
        <f>E297+E301</f>
        <v>140303.5</v>
      </c>
      <c r="F296" s="56">
        <f>F297+F301</f>
        <v>132857.7</v>
      </c>
      <c r="G296" s="57">
        <f t="shared" si="11"/>
        <v>94.69307608149477</v>
      </c>
      <c r="H296" s="56">
        <f t="shared" si="12"/>
        <v>-7445.799999999988</v>
      </c>
    </row>
    <row r="297" spans="1:8" ht="47.25">
      <c r="A297" s="51" t="s">
        <v>192</v>
      </c>
      <c r="B297" s="60"/>
      <c r="C297" s="61" t="s">
        <v>193</v>
      </c>
      <c r="D297" s="49">
        <v>74249.4</v>
      </c>
      <c r="E297" s="56">
        <f>E298</f>
        <v>31453.8</v>
      </c>
      <c r="F297" s="56">
        <f>F298</f>
        <v>31297.6</v>
      </c>
      <c r="G297" s="57">
        <f t="shared" si="11"/>
        <v>99.50339863545898</v>
      </c>
      <c r="H297" s="56">
        <f t="shared" si="12"/>
        <v>-156.20000000000073</v>
      </c>
    </row>
    <row r="298" spans="1:8" ht="47.25">
      <c r="A298" s="51" t="s">
        <v>194</v>
      </c>
      <c r="B298" s="60"/>
      <c r="C298" s="61" t="s">
        <v>195</v>
      </c>
      <c r="D298" s="49">
        <v>24904.6</v>
      </c>
      <c r="E298" s="56">
        <f>E299</f>
        <v>31453.8</v>
      </c>
      <c r="F298" s="56">
        <f>F299</f>
        <v>31297.6</v>
      </c>
      <c r="G298" s="57">
        <f t="shared" si="11"/>
        <v>99.50339863545898</v>
      </c>
      <c r="H298" s="56">
        <f t="shared" si="12"/>
        <v>-156.20000000000073</v>
      </c>
    </row>
    <row r="299" spans="1:8" ht="47.25">
      <c r="A299" s="51" t="s">
        <v>194</v>
      </c>
      <c r="B299" s="51" t="s">
        <v>11</v>
      </c>
      <c r="C299" s="50" t="s">
        <v>12</v>
      </c>
      <c r="D299" s="49">
        <v>24904.6</v>
      </c>
      <c r="E299" s="56">
        <f>'приложение 4'!G891</f>
        <v>31453.8</v>
      </c>
      <c r="F299" s="56">
        <f>'приложение 4'!H891</f>
        <v>31297.6</v>
      </c>
      <c r="G299" s="57">
        <f t="shared" si="11"/>
        <v>99.50339863545898</v>
      </c>
      <c r="H299" s="56">
        <f t="shared" si="12"/>
        <v>-156.20000000000073</v>
      </c>
    </row>
    <row r="300" spans="1:8" ht="78.75">
      <c r="A300" s="51" t="s">
        <v>196</v>
      </c>
      <c r="B300" s="60"/>
      <c r="C300" s="61" t="s">
        <v>197</v>
      </c>
      <c r="D300" s="49">
        <v>49344.8</v>
      </c>
      <c r="E300" s="56">
        <f>E301</f>
        <v>108849.7</v>
      </c>
      <c r="F300" s="56">
        <f>F301</f>
        <v>101560.1</v>
      </c>
      <c r="G300" s="57">
        <f t="shared" si="11"/>
        <v>93.30305917241849</v>
      </c>
      <c r="H300" s="56">
        <f t="shared" si="12"/>
        <v>-7289.599999999991</v>
      </c>
    </row>
    <row r="301" spans="1:8" ht="47.25">
      <c r="A301" s="51" t="s">
        <v>196</v>
      </c>
      <c r="B301" s="51" t="s">
        <v>11</v>
      </c>
      <c r="C301" s="50" t="s">
        <v>12</v>
      </c>
      <c r="D301" s="49">
        <v>49344.8</v>
      </c>
      <c r="E301" s="56">
        <f>'приложение 4'!G893</f>
        <v>108849.7</v>
      </c>
      <c r="F301" s="56">
        <f>'приложение 4'!H893</f>
        <v>101560.1</v>
      </c>
      <c r="G301" s="57">
        <f t="shared" si="11"/>
        <v>93.30305917241849</v>
      </c>
      <c r="H301" s="56">
        <f t="shared" si="12"/>
        <v>-7289.599999999991</v>
      </c>
    </row>
    <row r="302" spans="1:8" ht="45" customHeight="1">
      <c r="A302" s="187" t="s">
        <v>100</v>
      </c>
      <c r="B302" s="188"/>
      <c r="C302" s="189" t="s">
        <v>101</v>
      </c>
      <c r="D302" s="190">
        <v>5487</v>
      </c>
      <c r="E302" s="125">
        <f>E303</f>
        <v>4877.999999999999</v>
      </c>
      <c r="F302" s="125">
        <f>F303</f>
        <v>4216.7</v>
      </c>
      <c r="G302" s="124">
        <f t="shared" si="11"/>
        <v>86.44321443214433</v>
      </c>
      <c r="H302" s="125">
        <f t="shared" si="12"/>
        <v>-661.2999999999993</v>
      </c>
    </row>
    <row r="303" spans="1:8" ht="47.25">
      <c r="A303" s="51" t="s">
        <v>102</v>
      </c>
      <c r="B303" s="60"/>
      <c r="C303" s="61" t="s">
        <v>103</v>
      </c>
      <c r="D303" s="49">
        <v>5487</v>
      </c>
      <c r="E303" s="56">
        <f>E304+E309</f>
        <v>4877.999999999999</v>
      </c>
      <c r="F303" s="56">
        <f>F304+F309</f>
        <v>4216.7</v>
      </c>
      <c r="G303" s="57">
        <f t="shared" si="11"/>
        <v>86.44321443214433</v>
      </c>
      <c r="H303" s="56">
        <f t="shared" si="12"/>
        <v>-661.2999999999993</v>
      </c>
    </row>
    <row r="304" spans="1:8" ht="47.25">
      <c r="A304" s="51" t="s">
        <v>104</v>
      </c>
      <c r="B304" s="60"/>
      <c r="C304" s="61" t="s">
        <v>105</v>
      </c>
      <c r="D304" s="49">
        <v>4125.1</v>
      </c>
      <c r="E304" s="56">
        <f>E305</f>
        <v>4125.099999999999</v>
      </c>
      <c r="F304" s="56">
        <f>F305</f>
        <v>3928.6</v>
      </c>
      <c r="G304" s="57">
        <f t="shared" si="11"/>
        <v>95.23647911565781</v>
      </c>
      <c r="H304" s="56">
        <f t="shared" si="12"/>
        <v>-196.49999999999955</v>
      </c>
    </row>
    <row r="305" spans="1:8" ht="15.75">
      <c r="A305" s="51" t="s">
        <v>106</v>
      </c>
      <c r="B305" s="60"/>
      <c r="C305" s="61" t="s">
        <v>107</v>
      </c>
      <c r="D305" s="49">
        <v>4125.1</v>
      </c>
      <c r="E305" s="56">
        <f>E306+E307+E308</f>
        <v>4125.099999999999</v>
      </c>
      <c r="F305" s="56">
        <f>F306+F307+F308</f>
        <v>3928.6</v>
      </c>
      <c r="G305" s="57">
        <f t="shared" si="11"/>
        <v>95.23647911565781</v>
      </c>
      <c r="H305" s="56">
        <f t="shared" si="12"/>
        <v>-196.49999999999955</v>
      </c>
    </row>
    <row r="306" spans="1:8" ht="94.5">
      <c r="A306" s="51" t="s">
        <v>106</v>
      </c>
      <c r="B306" s="51" t="s">
        <v>9</v>
      </c>
      <c r="C306" s="50" t="s">
        <v>10</v>
      </c>
      <c r="D306" s="49">
        <v>3024.8</v>
      </c>
      <c r="E306" s="56">
        <f>'приложение 4'!G797</f>
        <v>3024.8</v>
      </c>
      <c r="F306" s="56">
        <f>'приложение 4'!H797</f>
        <v>3024.8</v>
      </c>
      <c r="G306" s="57">
        <f t="shared" si="11"/>
        <v>100</v>
      </c>
      <c r="H306" s="56">
        <f t="shared" si="12"/>
        <v>0</v>
      </c>
    </row>
    <row r="307" spans="1:8" ht="47.25">
      <c r="A307" s="51" t="s">
        <v>106</v>
      </c>
      <c r="B307" s="51" t="s">
        <v>11</v>
      </c>
      <c r="C307" s="50" t="s">
        <v>12</v>
      </c>
      <c r="D307" s="49">
        <v>1098.5</v>
      </c>
      <c r="E307" s="56">
        <f>'приложение 4'!G798</f>
        <v>1097.1</v>
      </c>
      <c r="F307" s="56">
        <f>'приложение 4'!H798</f>
        <v>902.2</v>
      </c>
      <c r="G307" s="57">
        <f t="shared" si="11"/>
        <v>82.23498313736215</v>
      </c>
      <c r="H307" s="56">
        <f t="shared" si="12"/>
        <v>-194.89999999999986</v>
      </c>
    </row>
    <row r="308" spans="1:8" ht="15.75">
      <c r="A308" s="51" t="s">
        <v>106</v>
      </c>
      <c r="B308" s="51" t="s">
        <v>13</v>
      </c>
      <c r="C308" s="50" t="s">
        <v>14</v>
      </c>
      <c r="D308" s="49">
        <v>1.8</v>
      </c>
      <c r="E308" s="56">
        <f>'приложение 4'!G799</f>
        <v>3.2</v>
      </c>
      <c r="F308" s="56">
        <f>'приложение 4'!H799</f>
        <v>1.6</v>
      </c>
      <c r="G308" s="57">
        <f t="shared" si="11"/>
        <v>50</v>
      </c>
      <c r="H308" s="56">
        <f t="shared" si="12"/>
        <v>-1.6</v>
      </c>
    </row>
    <row r="309" spans="1:8" ht="52.5" customHeight="1">
      <c r="A309" s="51" t="s">
        <v>108</v>
      </c>
      <c r="B309" s="60"/>
      <c r="C309" s="61" t="s">
        <v>109</v>
      </c>
      <c r="D309" s="49">
        <v>1361.9</v>
      </c>
      <c r="E309" s="56">
        <f>E310+E312</f>
        <v>752.9</v>
      </c>
      <c r="F309" s="56">
        <f>F310+F312</f>
        <v>288.1</v>
      </c>
      <c r="G309" s="57">
        <f t="shared" si="11"/>
        <v>38.26537388763448</v>
      </c>
      <c r="H309" s="56">
        <f t="shared" si="12"/>
        <v>-464.79999999999995</v>
      </c>
    </row>
    <row r="310" spans="1:8" ht="15.75">
      <c r="A310" s="51" t="s">
        <v>110</v>
      </c>
      <c r="B310" s="60"/>
      <c r="C310" s="61" t="s">
        <v>91</v>
      </c>
      <c r="D310" s="49">
        <v>180</v>
      </c>
      <c r="E310" s="56">
        <f>E311</f>
        <v>74.9</v>
      </c>
      <c r="F310" s="56">
        <f>F311</f>
        <v>36.5</v>
      </c>
      <c r="G310" s="57">
        <f t="shared" si="11"/>
        <v>48.73164218958611</v>
      </c>
      <c r="H310" s="56">
        <f t="shared" si="12"/>
        <v>-38.400000000000006</v>
      </c>
    </row>
    <row r="311" spans="1:8" ht="47.25">
      <c r="A311" s="51" t="s">
        <v>110</v>
      </c>
      <c r="B311" s="51" t="s">
        <v>11</v>
      </c>
      <c r="C311" s="50" t="s">
        <v>12</v>
      </c>
      <c r="D311" s="49">
        <v>180</v>
      </c>
      <c r="E311" s="56">
        <f>'приложение 4'!G802</f>
        <v>74.9</v>
      </c>
      <c r="F311" s="56">
        <f>'приложение 4'!H802</f>
        <v>36.5</v>
      </c>
      <c r="G311" s="57">
        <f t="shared" si="11"/>
        <v>48.73164218958611</v>
      </c>
      <c r="H311" s="56">
        <f t="shared" si="12"/>
        <v>-38.400000000000006</v>
      </c>
    </row>
    <row r="312" spans="1:8" ht="15.75">
      <c r="A312" s="51" t="s">
        <v>111</v>
      </c>
      <c r="B312" s="60"/>
      <c r="C312" s="61" t="s">
        <v>112</v>
      </c>
      <c r="D312" s="49">
        <v>1181.9</v>
      </c>
      <c r="E312" s="56">
        <f>E313</f>
        <v>678</v>
      </c>
      <c r="F312" s="56">
        <f>F313</f>
        <v>251.6</v>
      </c>
      <c r="G312" s="57">
        <f t="shared" si="11"/>
        <v>37.10914454277286</v>
      </c>
      <c r="H312" s="56">
        <f t="shared" si="12"/>
        <v>-426.4</v>
      </c>
    </row>
    <row r="313" spans="1:8" ht="47.25">
      <c r="A313" s="51" t="s">
        <v>111</v>
      </c>
      <c r="B313" s="51" t="s">
        <v>11</v>
      </c>
      <c r="C313" s="50" t="s">
        <v>12</v>
      </c>
      <c r="D313" s="49">
        <v>1181.9</v>
      </c>
      <c r="E313" s="56">
        <f>'приложение 4'!G804</f>
        <v>678</v>
      </c>
      <c r="F313" s="56">
        <f>'приложение 4'!H804</f>
        <v>251.6</v>
      </c>
      <c r="G313" s="57">
        <f t="shared" si="11"/>
        <v>37.10914454277286</v>
      </c>
      <c r="H313" s="56">
        <f t="shared" si="12"/>
        <v>-426.4</v>
      </c>
    </row>
    <row r="314" spans="1:8" ht="63">
      <c r="A314" s="220" t="s">
        <v>255</v>
      </c>
      <c r="B314" s="221"/>
      <c r="C314" s="222" t="s">
        <v>256</v>
      </c>
      <c r="D314" s="190">
        <v>22462</v>
      </c>
      <c r="E314" s="125">
        <f>E315+E338+E341+E344</f>
        <v>240207.59999999998</v>
      </c>
      <c r="F314" s="125">
        <f>F315+F338+F341+F344</f>
        <v>199406.19999999998</v>
      </c>
      <c r="G314" s="124">
        <f t="shared" si="11"/>
        <v>83.01410946198206</v>
      </c>
      <c r="H314" s="125">
        <f t="shared" si="12"/>
        <v>-40801.399999999994</v>
      </c>
    </row>
    <row r="315" spans="1:8" ht="47.25">
      <c r="A315" s="223" t="s">
        <v>257</v>
      </c>
      <c r="B315" s="224"/>
      <c r="C315" s="225" t="s">
        <v>258</v>
      </c>
      <c r="D315" s="49">
        <v>6531.6</v>
      </c>
      <c r="E315" s="56">
        <f>E316+E318+E320+E322+E324+E332+E334+E336+E326+E328+E330</f>
        <v>214935.69999999998</v>
      </c>
      <c r="F315" s="56">
        <f>F316+F318+F320+F322+F324+F332+F334+F336+F326+F328</f>
        <v>174889.4</v>
      </c>
      <c r="G315" s="57">
        <f t="shared" si="11"/>
        <v>81.36824175788388</v>
      </c>
      <c r="H315" s="56">
        <f t="shared" si="12"/>
        <v>-40046.29999999999</v>
      </c>
    </row>
    <row r="316" spans="1:8" ht="47.25">
      <c r="A316" s="51" t="s">
        <v>259</v>
      </c>
      <c r="B316" s="60"/>
      <c r="C316" s="61" t="s">
        <v>260</v>
      </c>
      <c r="D316" s="49">
        <v>100</v>
      </c>
      <c r="E316" s="56">
        <f>E317</f>
        <v>0</v>
      </c>
      <c r="F316" s="56">
        <f>F317</f>
        <v>0</v>
      </c>
      <c r="G316" s="57">
        <v>0</v>
      </c>
      <c r="H316" s="56">
        <f t="shared" si="12"/>
        <v>0</v>
      </c>
    </row>
    <row r="317" spans="1:8" ht="47.25">
      <c r="A317" s="51" t="s">
        <v>259</v>
      </c>
      <c r="B317" s="51" t="s">
        <v>11</v>
      </c>
      <c r="C317" s="50" t="s">
        <v>12</v>
      </c>
      <c r="D317" s="49">
        <v>100</v>
      </c>
      <c r="E317" s="56">
        <v>0</v>
      </c>
      <c r="F317" s="56">
        <v>0</v>
      </c>
      <c r="G317" s="57">
        <v>0</v>
      </c>
      <c r="H317" s="56">
        <f t="shared" si="12"/>
        <v>0</v>
      </c>
    </row>
    <row r="318" spans="1:8" ht="47.25">
      <c r="A318" s="51" t="s">
        <v>261</v>
      </c>
      <c r="B318" s="60"/>
      <c r="C318" s="61" t="s">
        <v>262</v>
      </c>
      <c r="D318" s="49">
        <v>400</v>
      </c>
      <c r="E318" s="56">
        <f>E319</f>
        <v>0</v>
      </c>
      <c r="F318" s="56">
        <f>F319</f>
        <v>0</v>
      </c>
      <c r="G318" s="57">
        <v>0</v>
      </c>
      <c r="H318" s="56">
        <f t="shared" si="12"/>
        <v>0</v>
      </c>
    </row>
    <row r="319" spans="1:8" ht="30" customHeight="1">
      <c r="A319" s="51" t="s">
        <v>261</v>
      </c>
      <c r="B319" s="51" t="s">
        <v>11</v>
      </c>
      <c r="C319" s="50" t="s">
        <v>12</v>
      </c>
      <c r="D319" s="49">
        <v>400</v>
      </c>
      <c r="E319" s="66">
        <v>0</v>
      </c>
      <c r="F319" s="66">
        <v>0</v>
      </c>
      <c r="G319" s="57">
        <v>0</v>
      </c>
      <c r="H319" s="56">
        <f t="shared" si="12"/>
        <v>0</v>
      </c>
    </row>
    <row r="320" spans="1:8" ht="30" customHeight="1">
      <c r="A320" s="17" t="s">
        <v>553</v>
      </c>
      <c r="B320" s="17"/>
      <c r="C320" s="27" t="s">
        <v>554</v>
      </c>
      <c r="D320" s="49" t="s">
        <v>533</v>
      </c>
      <c r="E320" s="66">
        <f>E321</f>
        <v>519.2</v>
      </c>
      <c r="F320" s="66">
        <f>F321</f>
        <v>519.2</v>
      </c>
      <c r="G320" s="57">
        <f t="shared" si="11"/>
        <v>100</v>
      </c>
      <c r="H320" s="56">
        <f t="shared" si="12"/>
        <v>0</v>
      </c>
    </row>
    <row r="321" spans="1:8" ht="30" customHeight="1">
      <c r="A321" s="17" t="s">
        <v>553</v>
      </c>
      <c r="B321" s="17" t="s">
        <v>11</v>
      </c>
      <c r="C321" s="28" t="s">
        <v>12</v>
      </c>
      <c r="D321" s="49" t="s">
        <v>533</v>
      </c>
      <c r="E321" s="66">
        <f>'приложение 4'!G930</f>
        <v>519.2</v>
      </c>
      <c r="F321" s="66">
        <f>'приложение 4'!H930</f>
        <v>519.2</v>
      </c>
      <c r="G321" s="57">
        <f t="shared" si="11"/>
        <v>100</v>
      </c>
      <c r="H321" s="56">
        <f t="shared" si="12"/>
        <v>0</v>
      </c>
    </row>
    <row r="322" spans="1:8" ht="110.25">
      <c r="A322" s="17" t="s">
        <v>555</v>
      </c>
      <c r="B322" s="17"/>
      <c r="C322" s="123" t="s">
        <v>607</v>
      </c>
      <c r="D322" s="49" t="s">
        <v>533</v>
      </c>
      <c r="E322" s="66">
        <f>E323</f>
        <v>5159.6</v>
      </c>
      <c r="F322" s="66">
        <f>F323</f>
        <v>5006.6</v>
      </c>
      <c r="G322" s="57">
        <f t="shared" si="11"/>
        <v>97.0346538491356</v>
      </c>
      <c r="H322" s="56">
        <f t="shared" si="12"/>
        <v>-153</v>
      </c>
    </row>
    <row r="323" spans="1:8" ht="15.75">
      <c r="A323" s="17" t="s">
        <v>555</v>
      </c>
      <c r="B323" s="17" t="s">
        <v>13</v>
      </c>
      <c r="C323" s="18" t="s">
        <v>14</v>
      </c>
      <c r="D323" s="49" t="s">
        <v>533</v>
      </c>
      <c r="E323" s="66">
        <f>'приложение 4'!G932</f>
        <v>5159.6</v>
      </c>
      <c r="F323" s="66">
        <f>'приложение 4'!H932</f>
        <v>5006.6</v>
      </c>
      <c r="G323" s="57">
        <f t="shared" si="11"/>
        <v>97.0346538491356</v>
      </c>
      <c r="H323" s="56">
        <f t="shared" si="12"/>
        <v>-153</v>
      </c>
    </row>
    <row r="324" spans="1:8" ht="15.75">
      <c r="A324" s="17" t="s">
        <v>556</v>
      </c>
      <c r="B324" s="17"/>
      <c r="C324" s="18" t="s">
        <v>557</v>
      </c>
      <c r="D324" s="49" t="s">
        <v>533</v>
      </c>
      <c r="E324" s="66">
        <f>E325</f>
        <v>875.6</v>
      </c>
      <c r="F324" s="66">
        <f>F325</f>
        <v>875.6</v>
      </c>
      <c r="G324" s="57">
        <f t="shared" si="11"/>
        <v>100</v>
      </c>
      <c r="H324" s="56">
        <f t="shared" si="12"/>
        <v>0</v>
      </c>
    </row>
    <row r="325" spans="1:8" ht="30" customHeight="1">
      <c r="A325" s="17" t="s">
        <v>556</v>
      </c>
      <c r="B325" s="17" t="s">
        <v>11</v>
      </c>
      <c r="C325" s="18" t="s">
        <v>12</v>
      </c>
      <c r="D325" s="49" t="s">
        <v>533</v>
      </c>
      <c r="E325" s="66">
        <f>'приложение 4'!G934</f>
        <v>875.6</v>
      </c>
      <c r="F325" s="66">
        <f>'приложение 4'!H934</f>
        <v>875.6</v>
      </c>
      <c r="G325" s="57">
        <f t="shared" si="11"/>
        <v>100</v>
      </c>
      <c r="H325" s="56">
        <f t="shared" si="12"/>
        <v>0</v>
      </c>
    </row>
    <row r="326" spans="1:8" ht="30" customHeight="1">
      <c r="A326" s="17" t="s">
        <v>627</v>
      </c>
      <c r="B326" s="169"/>
      <c r="C326" s="171" t="s">
        <v>628</v>
      </c>
      <c r="D326" s="6" t="s">
        <v>533</v>
      </c>
      <c r="E326" s="186">
        <f>'приложение 4'!G935</f>
        <v>6403.9</v>
      </c>
      <c r="F326" s="186">
        <f>'приложение 4'!H935</f>
        <v>6403.9</v>
      </c>
      <c r="G326" s="57">
        <f t="shared" si="11"/>
        <v>100</v>
      </c>
      <c r="H326" s="56">
        <f t="shared" si="12"/>
        <v>0</v>
      </c>
    </row>
    <row r="327" spans="1:8" ht="30" customHeight="1">
      <c r="A327" s="17" t="s">
        <v>627</v>
      </c>
      <c r="B327" s="169" t="s">
        <v>13</v>
      </c>
      <c r="C327" s="171" t="s">
        <v>14</v>
      </c>
      <c r="D327" s="6" t="s">
        <v>533</v>
      </c>
      <c r="E327" s="186">
        <f>'приложение 4'!G936</f>
        <v>6403.9</v>
      </c>
      <c r="F327" s="186">
        <f>'приложение 4'!H936</f>
        <v>6403.9</v>
      </c>
      <c r="G327" s="57">
        <f t="shared" si="11"/>
        <v>100</v>
      </c>
      <c r="H327" s="56">
        <f t="shared" si="12"/>
        <v>0</v>
      </c>
    </row>
    <row r="328" spans="1:8" ht="30" customHeight="1">
      <c r="A328" s="17" t="s">
        <v>629</v>
      </c>
      <c r="B328" s="169"/>
      <c r="C328" s="171" t="s">
        <v>630</v>
      </c>
      <c r="D328" s="6" t="s">
        <v>533</v>
      </c>
      <c r="E328" s="186">
        <f>'приложение 4'!G937</f>
        <v>4517.8</v>
      </c>
      <c r="F328" s="186">
        <f>'приложение 4'!H937</f>
        <v>4513.9</v>
      </c>
      <c r="G328" s="57">
        <f t="shared" si="11"/>
        <v>99.91367479746778</v>
      </c>
      <c r="H328" s="56">
        <f t="shared" si="12"/>
        <v>-3.9000000000005457</v>
      </c>
    </row>
    <row r="329" spans="1:8" ht="30" customHeight="1">
      <c r="A329" s="17" t="s">
        <v>629</v>
      </c>
      <c r="B329" s="169" t="s">
        <v>11</v>
      </c>
      <c r="C329" s="171" t="s">
        <v>12</v>
      </c>
      <c r="D329" s="6" t="s">
        <v>533</v>
      </c>
      <c r="E329" s="186">
        <f>'приложение 4'!G938</f>
        <v>4517.8</v>
      </c>
      <c r="F329" s="186">
        <f>'приложение 4'!H938</f>
        <v>4513.9</v>
      </c>
      <c r="G329" s="57">
        <f t="shared" si="11"/>
        <v>99.91367479746778</v>
      </c>
      <c r="H329" s="56">
        <f t="shared" si="12"/>
        <v>-3.9000000000005457</v>
      </c>
    </row>
    <row r="330" spans="1:8" ht="30" customHeight="1">
      <c r="A330" s="105" t="s">
        <v>662</v>
      </c>
      <c r="B330" s="105"/>
      <c r="C330" s="202" t="s">
        <v>663</v>
      </c>
      <c r="D330" s="6" t="s">
        <v>533</v>
      </c>
      <c r="E330" s="173">
        <f>E331</f>
        <v>185.5</v>
      </c>
      <c r="F330" s="160">
        <f>F331</f>
        <v>0</v>
      </c>
      <c r="G330" s="201">
        <f t="shared" si="11"/>
        <v>0</v>
      </c>
      <c r="H330" s="36">
        <f t="shared" si="12"/>
        <v>-185.5</v>
      </c>
    </row>
    <row r="331" spans="1:8" ht="30" customHeight="1">
      <c r="A331" s="105" t="s">
        <v>662</v>
      </c>
      <c r="B331" s="105" t="s">
        <v>11</v>
      </c>
      <c r="C331" s="202" t="s">
        <v>12</v>
      </c>
      <c r="D331" s="6" t="s">
        <v>533</v>
      </c>
      <c r="E331" s="173">
        <v>185.5</v>
      </c>
      <c r="F331" s="35">
        <v>0</v>
      </c>
      <c r="G331" s="201">
        <f t="shared" si="11"/>
        <v>0</v>
      </c>
      <c r="H331" s="36">
        <f t="shared" si="12"/>
        <v>-185.5</v>
      </c>
    </row>
    <row r="332" spans="1:8" ht="30" customHeight="1">
      <c r="A332" s="25" t="s">
        <v>558</v>
      </c>
      <c r="B332" s="25"/>
      <c r="C332" s="26" t="s">
        <v>559</v>
      </c>
      <c r="D332" s="49" t="s">
        <v>533</v>
      </c>
      <c r="E332" s="66">
        <f>E333</f>
        <v>179139.8</v>
      </c>
      <c r="F332" s="66">
        <f>F333</f>
        <v>157195.2</v>
      </c>
      <c r="G332" s="57">
        <f t="shared" si="11"/>
        <v>87.7500142346927</v>
      </c>
      <c r="H332" s="56">
        <f t="shared" si="12"/>
        <v>-21944.599999999977</v>
      </c>
    </row>
    <row r="333" spans="1:8" ht="30" customHeight="1">
      <c r="A333" s="25" t="s">
        <v>558</v>
      </c>
      <c r="B333" s="25" t="s">
        <v>241</v>
      </c>
      <c r="C333" s="26" t="s">
        <v>242</v>
      </c>
      <c r="D333" s="49" t="s">
        <v>533</v>
      </c>
      <c r="E333" s="66">
        <f>'приложение 4'!G942</f>
        <v>179139.8</v>
      </c>
      <c r="F333" s="66">
        <f>'приложение 4'!H942</f>
        <v>157195.2</v>
      </c>
      <c r="G333" s="57">
        <f t="shared" si="11"/>
        <v>87.7500142346927</v>
      </c>
      <c r="H333" s="56">
        <f t="shared" si="12"/>
        <v>-21944.599999999977</v>
      </c>
    </row>
    <row r="334" spans="1:8" ht="30" customHeight="1">
      <c r="A334" s="17" t="s">
        <v>560</v>
      </c>
      <c r="B334" s="17"/>
      <c r="C334" s="18" t="s">
        <v>561</v>
      </c>
      <c r="D334" s="49" t="s">
        <v>533</v>
      </c>
      <c r="E334" s="66">
        <f>E335</f>
        <v>18123.6</v>
      </c>
      <c r="F334" s="66">
        <f>F335</f>
        <v>375</v>
      </c>
      <c r="G334" s="57">
        <f t="shared" si="11"/>
        <v>2.069125339336556</v>
      </c>
      <c r="H334" s="56">
        <f t="shared" si="12"/>
        <v>-17748.6</v>
      </c>
    </row>
    <row r="335" spans="1:8" ht="30" customHeight="1">
      <c r="A335" s="17" t="s">
        <v>560</v>
      </c>
      <c r="B335" s="17" t="s">
        <v>11</v>
      </c>
      <c r="C335" s="18" t="s">
        <v>12</v>
      </c>
      <c r="D335" s="49" t="s">
        <v>533</v>
      </c>
      <c r="E335" s="66">
        <f>'приложение 4'!G944</f>
        <v>18123.6</v>
      </c>
      <c r="F335" s="66">
        <f>'приложение 4'!H944</f>
        <v>375</v>
      </c>
      <c r="G335" s="57">
        <f t="shared" si="11"/>
        <v>2.069125339336556</v>
      </c>
      <c r="H335" s="56">
        <f t="shared" si="12"/>
        <v>-17748.6</v>
      </c>
    </row>
    <row r="336" spans="1:8" ht="63">
      <c r="A336" s="51" t="s">
        <v>263</v>
      </c>
      <c r="B336" s="60"/>
      <c r="C336" s="61" t="s">
        <v>264</v>
      </c>
      <c r="D336" s="49">
        <v>6031.6</v>
      </c>
      <c r="E336" s="56">
        <f>E337</f>
        <v>10.7</v>
      </c>
      <c r="F336" s="56">
        <f>F337</f>
        <v>0</v>
      </c>
      <c r="G336" s="57">
        <f aca="true" t="shared" si="15" ref="G336:G401">F336/E336*100</f>
        <v>0</v>
      </c>
      <c r="H336" s="56">
        <f aca="true" t="shared" si="16" ref="H336:H401">F336-E336</f>
        <v>-10.7</v>
      </c>
    </row>
    <row r="337" spans="1:8" ht="47.25">
      <c r="A337" s="51" t="s">
        <v>263</v>
      </c>
      <c r="B337" s="51" t="s">
        <v>11</v>
      </c>
      <c r="C337" s="50" t="s">
        <v>12</v>
      </c>
      <c r="D337" s="49">
        <v>6031.6</v>
      </c>
      <c r="E337" s="56">
        <f>'приложение 4'!G946</f>
        <v>10.7</v>
      </c>
      <c r="F337" s="56">
        <f>'приложение 4'!H946</f>
        <v>0</v>
      </c>
      <c r="G337" s="57">
        <f t="shared" si="15"/>
        <v>0</v>
      </c>
      <c r="H337" s="56">
        <f t="shared" si="16"/>
        <v>-10.7</v>
      </c>
    </row>
    <row r="338" spans="1:8" ht="63">
      <c r="A338" s="51" t="s">
        <v>265</v>
      </c>
      <c r="B338" s="60"/>
      <c r="C338" s="61" t="s">
        <v>266</v>
      </c>
      <c r="D338" s="49">
        <v>15930.4</v>
      </c>
      <c r="E338" s="56">
        <f>E339</f>
        <v>12153.5</v>
      </c>
      <c r="F338" s="56">
        <f>F339</f>
        <v>12153.5</v>
      </c>
      <c r="G338" s="57">
        <f t="shared" si="15"/>
        <v>100</v>
      </c>
      <c r="H338" s="56">
        <f t="shared" si="16"/>
        <v>0</v>
      </c>
    </row>
    <row r="339" spans="1:8" ht="47.25">
      <c r="A339" s="51" t="s">
        <v>267</v>
      </c>
      <c r="B339" s="60"/>
      <c r="C339" s="61" t="s">
        <v>268</v>
      </c>
      <c r="D339" s="49">
        <v>15930.4</v>
      </c>
      <c r="E339" s="56">
        <f>E340</f>
        <v>12153.5</v>
      </c>
      <c r="F339" s="56">
        <f>F340</f>
        <v>12153.5</v>
      </c>
      <c r="G339" s="57">
        <f t="shared" si="15"/>
        <v>100</v>
      </c>
      <c r="H339" s="56">
        <f t="shared" si="16"/>
        <v>0</v>
      </c>
    </row>
    <row r="340" spans="1:8" ht="47.25">
      <c r="A340" s="51" t="s">
        <v>267</v>
      </c>
      <c r="B340" s="51" t="s">
        <v>11</v>
      </c>
      <c r="C340" s="50" t="s">
        <v>12</v>
      </c>
      <c r="D340" s="49">
        <v>15930.4</v>
      </c>
      <c r="E340" s="56">
        <f>'приложение 4'!G949</f>
        <v>12153.5</v>
      </c>
      <c r="F340" s="56">
        <f>'приложение 4'!H949</f>
        <v>12153.5</v>
      </c>
      <c r="G340" s="57">
        <f t="shared" si="15"/>
        <v>100</v>
      </c>
      <c r="H340" s="56">
        <f t="shared" si="16"/>
        <v>0</v>
      </c>
    </row>
    <row r="341" spans="1:8" ht="63">
      <c r="A341" s="169" t="s">
        <v>631</v>
      </c>
      <c r="B341" s="169"/>
      <c r="C341" s="171" t="s">
        <v>632</v>
      </c>
      <c r="D341" s="6" t="s">
        <v>533</v>
      </c>
      <c r="E341" s="148">
        <f>'приложение 4'!G950</f>
        <v>1871.5</v>
      </c>
      <c r="F341" s="148">
        <f>'приложение 4'!H950</f>
        <v>1116.4</v>
      </c>
      <c r="G341" s="57">
        <f t="shared" si="15"/>
        <v>59.652685012022445</v>
      </c>
      <c r="H341" s="56">
        <f t="shared" si="16"/>
        <v>-755.0999999999999</v>
      </c>
    </row>
    <row r="342" spans="1:8" ht="63">
      <c r="A342" s="169" t="s">
        <v>633</v>
      </c>
      <c r="B342" s="169"/>
      <c r="C342" s="171" t="s">
        <v>634</v>
      </c>
      <c r="D342" s="6" t="s">
        <v>533</v>
      </c>
      <c r="E342" s="148">
        <f>'приложение 4'!G951</f>
        <v>1871.5</v>
      </c>
      <c r="F342" s="148">
        <f>'приложение 4'!H951</f>
        <v>1116.4</v>
      </c>
      <c r="G342" s="57">
        <f t="shared" si="15"/>
        <v>59.652685012022445</v>
      </c>
      <c r="H342" s="56">
        <f t="shared" si="16"/>
        <v>-755.0999999999999</v>
      </c>
    </row>
    <row r="343" spans="1:8" ht="47.25">
      <c r="A343" s="169" t="s">
        <v>633</v>
      </c>
      <c r="B343" s="169" t="s">
        <v>11</v>
      </c>
      <c r="C343" s="171" t="s">
        <v>12</v>
      </c>
      <c r="D343" s="6" t="s">
        <v>533</v>
      </c>
      <c r="E343" s="148">
        <f>'приложение 4'!G952</f>
        <v>1871.5</v>
      </c>
      <c r="F343" s="148">
        <f>'приложение 4'!H952</f>
        <v>1116.4</v>
      </c>
      <c r="G343" s="57">
        <f t="shared" si="15"/>
        <v>59.652685012022445</v>
      </c>
      <c r="H343" s="56">
        <f t="shared" si="16"/>
        <v>-755.0999999999999</v>
      </c>
    </row>
    <row r="344" spans="1:8" ht="110.25">
      <c r="A344" s="203" t="s">
        <v>664</v>
      </c>
      <c r="B344" s="203"/>
      <c r="C344" s="204" t="s">
        <v>665</v>
      </c>
      <c r="D344" s="6" t="s">
        <v>533</v>
      </c>
      <c r="E344" s="35">
        <f>E345</f>
        <v>11246.9</v>
      </c>
      <c r="F344" s="35">
        <f>F345</f>
        <v>11246.9</v>
      </c>
      <c r="G344" s="201">
        <f t="shared" si="15"/>
        <v>100</v>
      </c>
      <c r="H344" s="36">
        <f t="shared" si="16"/>
        <v>0</v>
      </c>
    </row>
    <row r="345" spans="1:8" ht="94.5">
      <c r="A345" s="203" t="s">
        <v>666</v>
      </c>
      <c r="B345" s="203"/>
      <c r="C345" s="204" t="s">
        <v>667</v>
      </c>
      <c r="D345" s="6" t="s">
        <v>533</v>
      </c>
      <c r="E345" s="35">
        <f>E346</f>
        <v>11246.9</v>
      </c>
      <c r="F345" s="35">
        <f>F346</f>
        <v>11246.9</v>
      </c>
      <c r="G345" s="201">
        <f t="shared" si="15"/>
        <v>100</v>
      </c>
      <c r="H345" s="36">
        <f t="shared" si="16"/>
        <v>0</v>
      </c>
    </row>
    <row r="346" spans="1:8" ht="47.25">
      <c r="A346" s="203" t="s">
        <v>666</v>
      </c>
      <c r="B346" s="203" t="s">
        <v>11</v>
      </c>
      <c r="C346" s="204" t="s">
        <v>12</v>
      </c>
      <c r="D346" s="6" t="s">
        <v>533</v>
      </c>
      <c r="E346" s="35">
        <v>11246.9</v>
      </c>
      <c r="F346" s="155">
        <v>11246.9</v>
      </c>
      <c r="G346" s="201">
        <f t="shared" si="15"/>
        <v>100</v>
      </c>
      <c r="H346" s="36">
        <f t="shared" si="16"/>
        <v>0</v>
      </c>
    </row>
    <row r="347" spans="1:8" ht="48" customHeight="1">
      <c r="A347" s="187" t="s">
        <v>234</v>
      </c>
      <c r="B347" s="188"/>
      <c r="C347" s="189" t="s">
        <v>235</v>
      </c>
      <c r="D347" s="190">
        <v>16542.9</v>
      </c>
      <c r="E347" s="125">
        <f>E348</f>
        <v>22754.8</v>
      </c>
      <c r="F347" s="125">
        <f>F348</f>
        <v>21400.4</v>
      </c>
      <c r="G347" s="124">
        <f t="shared" si="15"/>
        <v>94.04784924499448</v>
      </c>
      <c r="H347" s="125">
        <f t="shared" si="16"/>
        <v>-1354.3999999999978</v>
      </c>
    </row>
    <row r="348" spans="1:8" ht="47.25">
      <c r="A348" s="51" t="s">
        <v>236</v>
      </c>
      <c r="B348" s="60"/>
      <c r="C348" s="61" t="s">
        <v>237</v>
      </c>
      <c r="D348" s="49">
        <v>16542.9</v>
      </c>
      <c r="E348" s="56">
        <f>E349+E354+E361</f>
        <v>22754.8</v>
      </c>
      <c r="F348" s="56">
        <f>F349+F354+F361</f>
        <v>21400.4</v>
      </c>
      <c r="G348" s="57">
        <f t="shared" si="15"/>
        <v>94.04784924499448</v>
      </c>
      <c r="H348" s="56">
        <f t="shared" si="16"/>
        <v>-1354.3999999999978</v>
      </c>
    </row>
    <row r="349" spans="1:8" ht="63">
      <c r="A349" s="51" t="s">
        <v>238</v>
      </c>
      <c r="B349" s="60"/>
      <c r="C349" s="61" t="s">
        <v>563</v>
      </c>
      <c r="D349" s="49">
        <v>3131.9</v>
      </c>
      <c r="E349" s="56">
        <f>E350+E352</f>
        <v>11880.5</v>
      </c>
      <c r="F349" s="56">
        <f>F350+F352</f>
        <v>10751.5</v>
      </c>
      <c r="G349" s="57">
        <f t="shared" si="15"/>
        <v>90.49703295315854</v>
      </c>
      <c r="H349" s="56">
        <f t="shared" si="16"/>
        <v>-1129</v>
      </c>
    </row>
    <row r="350" spans="1:8" ht="63">
      <c r="A350" s="51" t="s">
        <v>239</v>
      </c>
      <c r="B350" s="60"/>
      <c r="C350" s="61" t="s">
        <v>593</v>
      </c>
      <c r="D350" s="49">
        <v>3131.9</v>
      </c>
      <c r="E350" s="56">
        <f>E351</f>
        <v>0</v>
      </c>
      <c r="F350" s="56">
        <f>F351</f>
        <v>0</v>
      </c>
      <c r="G350" s="57">
        <v>0</v>
      </c>
      <c r="H350" s="56">
        <f t="shared" si="16"/>
        <v>0</v>
      </c>
    </row>
    <row r="351" spans="1:8" ht="47.25">
      <c r="A351" s="51" t="s">
        <v>239</v>
      </c>
      <c r="B351" s="51" t="s">
        <v>241</v>
      </c>
      <c r="C351" s="50" t="s">
        <v>242</v>
      </c>
      <c r="D351" s="49">
        <v>3131.9</v>
      </c>
      <c r="E351" s="56">
        <v>0</v>
      </c>
      <c r="F351" s="56">
        <v>0</v>
      </c>
      <c r="G351" s="57">
        <v>0</v>
      </c>
      <c r="H351" s="56">
        <f t="shared" si="16"/>
        <v>0</v>
      </c>
    </row>
    <row r="352" spans="1:8" ht="47.25">
      <c r="A352" s="20" t="s">
        <v>552</v>
      </c>
      <c r="B352" s="14"/>
      <c r="C352" s="15" t="s">
        <v>240</v>
      </c>
      <c r="D352" s="49" t="s">
        <v>533</v>
      </c>
      <c r="E352" s="56">
        <f>E353</f>
        <v>11880.5</v>
      </c>
      <c r="F352" s="56">
        <f>F353</f>
        <v>10751.5</v>
      </c>
      <c r="G352" s="57">
        <f t="shared" si="15"/>
        <v>90.49703295315854</v>
      </c>
      <c r="H352" s="56">
        <f t="shared" si="16"/>
        <v>-1129</v>
      </c>
    </row>
    <row r="353" spans="1:8" ht="47.25">
      <c r="A353" s="14" t="s">
        <v>552</v>
      </c>
      <c r="B353" s="14" t="s">
        <v>241</v>
      </c>
      <c r="C353" s="16" t="s">
        <v>242</v>
      </c>
      <c r="D353" s="49" t="s">
        <v>533</v>
      </c>
      <c r="E353" s="56">
        <f>'приложение 4'!G917</f>
        <v>11880.5</v>
      </c>
      <c r="F353" s="56">
        <f>'приложение 4'!H917</f>
        <v>10751.5</v>
      </c>
      <c r="G353" s="57">
        <f t="shared" si="15"/>
        <v>90.49703295315854</v>
      </c>
      <c r="H353" s="56">
        <f t="shared" si="16"/>
        <v>-1129</v>
      </c>
    </row>
    <row r="354" spans="1:8" ht="47.25">
      <c r="A354" s="51" t="s">
        <v>243</v>
      </c>
      <c r="B354" s="60"/>
      <c r="C354" s="61" t="s">
        <v>244</v>
      </c>
      <c r="D354" s="49">
        <v>376.5</v>
      </c>
      <c r="E354" s="56">
        <f>E355+E357+E359</f>
        <v>276.5</v>
      </c>
      <c r="F354" s="56">
        <f>F355+F357+F359</f>
        <v>208.5</v>
      </c>
      <c r="G354" s="57">
        <f t="shared" si="15"/>
        <v>75.40687160940325</v>
      </c>
      <c r="H354" s="56">
        <f t="shared" si="16"/>
        <v>-68</v>
      </c>
    </row>
    <row r="355" spans="1:8" ht="15.75">
      <c r="A355" s="51" t="s">
        <v>245</v>
      </c>
      <c r="B355" s="60"/>
      <c r="C355" s="61" t="s">
        <v>246</v>
      </c>
      <c r="D355" s="49">
        <v>376.5</v>
      </c>
      <c r="E355" s="56">
        <f>E356</f>
        <v>208.5</v>
      </c>
      <c r="F355" s="56">
        <f>F356</f>
        <v>208.5</v>
      </c>
      <c r="G355" s="57">
        <f t="shared" si="15"/>
        <v>100</v>
      </c>
      <c r="H355" s="56">
        <f t="shared" si="16"/>
        <v>0</v>
      </c>
    </row>
    <row r="356" spans="1:8" ht="47.25">
      <c r="A356" s="51" t="s">
        <v>245</v>
      </c>
      <c r="B356" s="51" t="s">
        <v>11</v>
      </c>
      <c r="C356" s="50" t="s">
        <v>12</v>
      </c>
      <c r="D356" s="49">
        <v>376.5</v>
      </c>
      <c r="E356" s="56">
        <f>'приложение 4'!G920</f>
        <v>208.5</v>
      </c>
      <c r="F356" s="56">
        <f>'приложение 4'!H920</f>
        <v>208.5</v>
      </c>
      <c r="G356" s="57">
        <f t="shared" si="15"/>
        <v>100</v>
      </c>
      <c r="H356" s="56">
        <f t="shared" si="16"/>
        <v>0</v>
      </c>
    </row>
    <row r="357" spans="1:8" ht="47.25">
      <c r="A357" s="17" t="s">
        <v>620</v>
      </c>
      <c r="B357" s="17"/>
      <c r="C357" s="159" t="s">
        <v>621</v>
      </c>
      <c r="D357" s="6" t="s">
        <v>533</v>
      </c>
      <c r="E357" s="148">
        <f>'приложение 4'!G808</f>
        <v>58</v>
      </c>
      <c r="F357" s="148">
        <f>'приложение 4'!H808</f>
        <v>0</v>
      </c>
      <c r="G357" s="57">
        <f t="shared" si="15"/>
        <v>0</v>
      </c>
      <c r="H357" s="56">
        <f t="shared" si="16"/>
        <v>-58</v>
      </c>
    </row>
    <row r="358" spans="1:8" ht="47.25">
      <c r="A358" s="17" t="s">
        <v>620</v>
      </c>
      <c r="B358" s="17" t="s">
        <v>11</v>
      </c>
      <c r="C358" s="18" t="s">
        <v>12</v>
      </c>
      <c r="D358" s="6" t="s">
        <v>533</v>
      </c>
      <c r="E358" s="148">
        <f>'приложение 4'!G809</f>
        <v>58</v>
      </c>
      <c r="F358" s="148">
        <f>'приложение 4'!H809</f>
        <v>0</v>
      </c>
      <c r="G358" s="57">
        <f t="shared" si="15"/>
        <v>0</v>
      </c>
      <c r="H358" s="56">
        <f t="shared" si="16"/>
        <v>-58</v>
      </c>
    </row>
    <row r="359" spans="1:8" ht="63">
      <c r="A359" s="17" t="s">
        <v>658</v>
      </c>
      <c r="B359" s="17"/>
      <c r="C359" s="18" t="s">
        <v>659</v>
      </c>
      <c r="D359" s="6" t="s">
        <v>533</v>
      </c>
      <c r="E359" s="160">
        <f>E360</f>
        <v>10</v>
      </c>
      <c r="F359" s="104">
        <v>0</v>
      </c>
      <c r="G359" s="57">
        <f>F359/E359*100</f>
        <v>0</v>
      </c>
      <c r="H359" s="56">
        <f>F359-E359</f>
        <v>-10</v>
      </c>
    </row>
    <row r="360" spans="1:8" ht="47.25">
      <c r="A360" s="17" t="s">
        <v>658</v>
      </c>
      <c r="B360" s="17" t="s">
        <v>11</v>
      </c>
      <c r="C360" s="18" t="s">
        <v>12</v>
      </c>
      <c r="D360" s="6" t="s">
        <v>533</v>
      </c>
      <c r="E360" s="160">
        <f>'приложение 4'!G811</f>
        <v>10</v>
      </c>
      <c r="F360" s="104">
        <v>0</v>
      </c>
      <c r="G360" s="57">
        <f>F360/E360*100</f>
        <v>0</v>
      </c>
      <c r="H360" s="56">
        <f>F360-E360</f>
        <v>-10</v>
      </c>
    </row>
    <row r="361" spans="1:8" ht="126">
      <c r="A361" s="51" t="s">
        <v>247</v>
      </c>
      <c r="B361" s="60"/>
      <c r="C361" s="61" t="s">
        <v>248</v>
      </c>
      <c r="D361" s="49">
        <v>13034.5</v>
      </c>
      <c r="E361" s="56">
        <f>E362+E364</f>
        <v>10597.8</v>
      </c>
      <c r="F361" s="56">
        <f>F362+F364</f>
        <v>10440.4</v>
      </c>
      <c r="G361" s="57">
        <f t="shared" si="15"/>
        <v>98.51478608767857</v>
      </c>
      <c r="H361" s="56">
        <f t="shared" si="16"/>
        <v>-157.39999999999964</v>
      </c>
    </row>
    <row r="362" spans="1:8" ht="33.75" customHeight="1">
      <c r="A362" s="51" t="s">
        <v>249</v>
      </c>
      <c r="B362" s="60"/>
      <c r="C362" s="61" t="s">
        <v>250</v>
      </c>
      <c r="D362" s="49">
        <v>12123</v>
      </c>
      <c r="E362" s="56">
        <f>E363</f>
        <v>10186.9</v>
      </c>
      <c r="F362" s="56">
        <f>F363</f>
        <v>10037.4</v>
      </c>
      <c r="G362" s="57">
        <f t="shared" si="15"/>
        <v>98.5324289037882</v>
      </c>
      <c r="H362" s="56">
        <f t="shared" si="16"/>
        <v>-149.5</v>
      </c>
    </row>
    <row r="363" spans="1:8" ht="47.25">
      <c r="A363" s="51" t="s">
        <v>249</v>
      </c>
      <c r="B363" s="51" t="s">
        <v>241</v>
      </c>
      <c r="C363" s="50" t="s">
        <v>242</v>
      </c>
      <c r="D363" s="49">
        <v>12123</v>
      </c>
      <c r="E363" s="56">
        <f>'приложение 4'!G923</f>
        <v>10186.9</v>
      </c>
      <c r="F363" s="56">
        <f>'приложение 4'!H923</f>
        <v>10037.4</v>
      </c>
      <c r="G363" s="57">
        <f t="shared" si="15"/>
        <v>98.5324289037882</v>
      </c>
      <c r="H363" s="56">
        <f t="shared" si="16"/>
        <v>-149.5</v>
      </c>
    </row>
    <row r="364" spans="1:8" ht="47.25">
      <c r="A364" s="51" t="s">
        <v>251</v>
      </c>
      <c r="B364" s="60"/>
      <c r="C364" s="61" t="s">
        <v>252</v>
      </c>
      <c r="D364" s="49">
        <v>911.5</v>
      </c>
      <c r="E364" s="56">
        <f>E365</f>
        <v>410.9</v>
      </c>
      <c r="F364" s="56">
        <f>F365</f>
        <v>403</v>
      </c>
      <c r="G364" s="57">
        <f t="shared" si="15"/>
        <v>98.0773910927233</v>
      </c>
      <c r="H364" s="56">
        <f t="shared" si="16"/>
        <v>-7.899999999999977</v>
      </c>
    </row>
    <row r="365" spans="1:8" ht="47.25">
      <c r="A365" s="51" t="s">
        <v>251</v>
      </c>
      <c r="B365" s="51" t="s">
        <v>241</v>
      </c>
      <c r="C365" s="50" t="s">
        <v>242</v>
      </c>
      <c r="D365" s="49">
        <v>911.5</v>
      </c>
      <c r="E365" s="56">
        <f>'приложение 4'!G925</f>
        <v>410.9</v>
      </c>
      <c r="F365" s="56">
        <f>'приложение 4'!H925</f>
        <v>403</v>
      </c>
      <c r="G365" s="57">
        <f t="shared" si="15"/>
        <v>98.0773910927233</v>
      </c>
      <c r="H365" s="56">
        <f t="shared" si="16"/>
        <v>-7.899999999999977</v>
      </c>
    </row>
    <row r="366" spans="1:8" ht="80.25" customHeight="1">
      <c r="A366" s="187" t="s">
        <v>113</v>
      </c>
      <c r="B366" s="188"/>
      <c r="C366" s="189" t="s">
        <v>114</v>
      </c>
      <c r="D366" s="190">
        <v>33022.4</v>
      </c>
      <c r="E366" s="125">
        <f>E367</f>
        <v>23607.199999999997</v>
      </c>
      <c r="F366" s="125">
        <f>F367</f>
        <v>23218.199999999997</v>
      </c>
      <c r="G366" s="124">
        <f t="shared" si="15"/>
        <v>98.35219763461994</v>
      </c>
      <c r="H366" s="125">
        <f t="shared" si="16"/>
        <v>-389</v>
      </c>
    </row>
    <row r="367" spans="1:8" ht="78.75">
      <c r="A367" s="51" t="s">
        <v>115</v>
      </c>
      <c r="B367" s="60"/>
      <c r="C367" s="61" t="s">
        <v>116</v>
      </c>
      <c r="D367" s="49">
        <v>33022.4</v>
      </c>
      <c r="E367" s="56">
        <f>E368+E369+E370</f>
        <v>23607.199999999997</v>
      </c>
      <c r="F367" s="56">
        <f>F368+F369+F370</f>
        <v>23218.199999999997</v>
      </c>
      <c r="G367" s="57">
        <f t="shared" si="15"/>
        <v>98.35219763461994</v>
      </c>
      <c r="H367" s="56">
        <f t="shared" si="16"/>
        <v>-389</v>
      </c>
    </row>
    <row r="368" spans="1:8" ht="47.25">
      <c r="A368" s="51" t="s">
        <v>115</v>
      </c>
      <c r="B368" s="51" t="s">
        <v>11</v>
      </c>
      <c r="C368" s="50" t="s">
        <v>12</v>
      </c>
      <c r="D368" s="49" t="s">
        <v>533</v>
      </c>
      <c r="E368" s="56">
        <f>'приложение 4'!G1062</f>
        <v>1827.2</v>
      </c>
      <c r="F368" s="56">
        <f>'приложение 4'!H1062</f>
        <v>1827.2</v>
      </c>
      <c r="G368" s="57">
        <f t="shared" si="15"/>
        <v>100</v>
      </c>
      <c r="H368" s="56">
        <f t="shared" si="16"/>
        <v>0</v>
      </c>
    </row>
    <row r="369" spans="1:8" ht="47.25">
      <c r="A369" s="51" t="s">
        <v>115</v>
      </c>
      <c r="B369" s="51" t="s">
        <v>80</v>
      </c>
      <c r="C369" s="50" t="s">
        <v>81</v>
      </c>
      <c r="D369" s="49">
        <v>5950.2</v>
      </c>
      <c r="E369" s="56">
        <f>'приложение 4'!G43+'приложение 4'!G88+'приложение 4'!G1072+'приложение 4'!G1063+'приложение 4'!G76</f>
        <v>21390.999999999996</v>
      </c>
      <c r="F369" s="56">
        <f>'приложение 4'!H43+'приложение 4'!H88+'приложение 4'!H1072+'приложение 4'!H1063+'приложение 4'!H76</f>
        <v>21390.999999999996</v>
      </c>
      <c r="G369" s="57">
        <f t="shared" si="15"/>
        <v>100</v>
      </c>
      <c r="H369" s="56">
        <f t="shared" si="16"/>
        <v>0</v>
      </c>
    </row>
    <row r="370" spans="1:8" ht="15.75">
      <c r="A370" s="51" t="s">
        <v>115</v>
      </c>
      <c r="B370" s="51" t="s">
        <v>13</v>
      </c>
      <c r="C370" s="50" t="s">
        <v>14</v>
      </c>
      <c r="D370" s="49">
        <v>27072.2</v>
      </c>
      <c r="E370" s="56">
        <f>'приложение 4'!G814</f>
        <v>389</v>
      </c>
      <c r="F370" s="56">
        <f>'приложение 4'!H814</f>
        <v>0</v>
      </c>
      <c r="G370" s="57">
        <f t="shared" si="15"/>
        <v>0</v>
      </c>
      <c r="H370" s="56">
        <f t="shared" si="16"/>
        <v>-389</v>
      </c>
    </row>
    <row r="371" spans="1:8" ht="36.75" customHeight="1">
      <c r="A371" s="164" t="s">
        <v>622</v>
      </c>
      <c r="B371" s="165"/>
      <c r="C371" s="166" t="s">
        <v>623</v>
      </c>
      <c r="D371" s="111" t="s">
        <v>533</v>
      </c>
      <c r="E371" s="191">
        <f>E372</f>
        <v>4008.1</v>
      </c>
      <c r="F371" s="191">
        <f>F372</f>
        <v>0</v>
      </c>
      <c r="G371" s="124">
        <f t="shared" si="15"/>
        <v>0</v>
      </c>
      <c r="H371" s="125">
        <f t="shared" si="16"/>
        <v>-4008.1</v>
      </c>
    </row>
    <row r="372" spans="1:8" ht="47.25">
      <c r="A372" s="161" t="s">
        <v>624</v>
      </c>
      <c r="B372" s="162"/>
      <c r="C372" s="163" t="s">
        <v>268</v>
      </c>
      <c r="D372" s="6" t="s">
        <v>533</v>
      </c>
      <c r="E372" s="148">
        <f>E373</f>
        <v>4008.1</v>
      </c>
      <c r="F372" s="148">
        <f>F373</f>
        <v>0</v>
      </c>
      <c r="G372" s="57">
        <f t="shared" si="15"/>
        <v>0</v>
      </c>
      <c r="H372" s="56">
        <f t="shared" si="16"/>
        <v>-4008.1</v>
      </c>
    </row>
    <row r="373" spans="1:8" ht="15.75">
      <c r="A373" s="161" t="s">
        <v>624</v>
      </c>
      <c r="B373" s="162" t="s">
        <v>13</v>
      </c>
      <c r="C373" s="163" t="s">
        <v>14</v>
      </c>
      <c r="D373" s="6" t="s">
        <v>533</v>
      </c>
      <c r="E373" s="148">
        <f>'приложение 4'!G817</f>
        <v>4008.1</v>
      </c>
      <c r="F373" s="148">
        <f>'приложение 4'!H817</f>
        <v>0</v>
      </c>
      <c r="G373" s="57">
        <f t="shared" si="15"/>
        <v>0</v>
      </c>
      <c r="H373" s="56">
        <f t="shared" si="16"/>
        <v>-4008.1</v>
      </c>
    </row>
    <row r="374" spans="1:8" ht="47.25" customHeight="1">
      <c r="A374" s="187" t="s">
        <v>223</v>
      </c>
      <c r="B374" s="188"/>
      <c r="C374" s="189" t="s">
        <v>224</v>
      </c>
      <c r="D374" s="190">
        <v>400</v>
      </c>
      <c r="E374" s="125">
        <f>E375</f>
        <v>100</v>
      </c>
      <c r="F374" s="125">
        <f>F375</f>
        <v>100</v>
      </c>
      <c r="G374" s="124">
        <f t="shared" si="15"/>
        <v>100</v>
      </c>
      <c r="H374" s="125">
        <f t="shared" si="16"/>
        <v>0</v>
      </c>
    </row>
    <row r="375" spans="1:8" ht="47.25">
      <c r="A375" s="51" t="s">
        <v>225</v>
      </c>
      <c r="B375" s="60"/>
      <c r="C375" s="61" t="s">
        <v>226</v>
      </c>
      <c r="D375" s="49">
        <v>400</v>
      </c>
      <c r="E375" s="56">
        <f>E376</f>
        <v>100</v>
      </c>
      <c r="F375" s="56">
        <f>F376</f>
        <v>100</v>
      </c>
      <c r="G375" s="57">
        <f t="shared" si="15"/>
        <v>100</v>
      </c>
      <c r="H375" s="56">
        <f t="shared" si="16"/>
        <v>0</v>
      </c>
    </row>
    <row r="376" spans="1:8" ht="78.75">
      <c r="A376" s="51" t="s">
        <v>227</v>
      </c>
      <c r="B376" s="60"/>
      <c r="C376" s="61" t="s">
        <v>514</v>
      </c>
      <c r="D376" s="49">
        <v>400</v>
      </c>
      <c r="E376" s="56">
        <f>E377+E379</f>
        <v>100</v>
      </c>
      <c r="F376" s="56">
        <f>F377+F379</f>
        <v>100</v>
      </c>
      <c r="G376" s="57">
        <f t="shared" si="15"/>
        <v>100</v>
      </c>
      <c r="H376" s="56">
        <f t="shared" si="16"/>
        <v>0</v>
      </c>
    </row>
    <row r="377" spans="1:8" ht="32.25" customHeight="1">
      <c r="A377" s="51" t="s">
        <v>228</v>
      </c>
      <c r="B377" s="60"/>
      <c r="C377" s="61" t="s">
        <v>229</v>
      </c>
      <c r="D377" s="49">
        <v>100</v>
      </c>
      <c r="E377" s="56">
        <f>E378</f>
        <v>100</v>
      </c>
      <c r="F377" s="56">
        <f>F378</f>
        <v>100</v>
      </c>
      <c r="G377" s="57">
        <f t="shared" si="15"/>
        <v>100</v>
      </c>
      <c r="H377" s="56">
        <f t="shared" si="16"/>
        <v>0</v>
      </c>
    </row>
    <row r="378" spans="1:8" ht="47.25">
      <c r="A378" s="51" t="s">
        <v>228</v>
      </c>
      <c r="B378" s="51" t="s">
        <v>11</v>
      </c>
      <c r="C378" s="50" t="s">
        <v>12</v>
      </c>
      <c r="D378" s="49">
        <v>100</v>
      </c>
      <c r="E378" s="56">
        <f>'приложение 4'!G904</f>
        <v>100</v>
      </c>
      <c r="F378" s="56">
        <f>'приложение 4'!H904</f>
        <v>100</v>
      </c>
      <c r="G378" s="57">
        <f t="shared" si="15"/>
        <v>100</v>
      </c>
      <c r="H378" s="56">
        <f t="shared" si="16"/>
        <v>0</v>
      </c>
    </row>
    <row r="379" spans="1:8" ht="31.5">
      <c r="A379" s="51" t="s">
        <v>230</v>
      </c>
      <c r="B379" s="60"/>
      <c r="C379" s="61" t="s">
        <v>231</v>
      </c>
      <c r="D379" s="49">
        <v>300</v>
      </c>
      <c r="E379" s="56">
        <f>E380</f>
        <v>0</v>
      </c>
      <c r="F379" s="56">
        <f>F380</f>
        <v>0</v>
      </c>
      <c r="G379" s="57">
        <v>0</v>
      </c>
      <c r="H379" s="56">
        <f t="shared" si="16"/>
        <v>0</v>
      </c>
    </row>
    <row r="380" spans="1:8" ht="47.25">
      <c r="A380" s="51" t="s">
        <v>230</v>
      </c>
      <c r="B380" s="51" t="s">
        <v>11</v>
      </c>
      <c r="C380" s="50" t="s">
        <v>12</v>
      </c>
      <c r="D380" s="49">
        <v>300</v>
      </c>
      <c r="E380" s="56">
        <v>0</v>
      </c>
      <c r="F380" s="56">
        <v>0</v>
      </c>
      <c r="G380" s="57">
        <v>0</v>
      </c>
      <c r="H380" s="56">
        <f t="shared" si="16"/>
        <v>0</v>
      </c>
    </row>
    <row r="381" spans="1:8" ht="47.25">
      <c r="A381" s="187" t="s">
        <v>308</v>
      </c>
      <c r="B381" s="188"/>
      <c r="C381" s="189" t="s">
        <v>309</v>
      </c>
      <c r="D381" s="190">
        <v>6.2</v>
      </c>
      <c r="E381" s="125">
        <f>E382+E385+E388+E391</f>
        <v>9837.6</v>
      </c>
      <c r="F381" s="125">
        <f>F382+F385+F388+F391</f>
        <v>4962.299999999999</v>
      </c>
      <c r="G381" s="124">
        <f t="shared" si="15"/>
        <v>50.44218101976091</v>
      </c>
      <c r="H381" s="125">
        <f t="shared" si="16"/>
        <v>-4875.300000000001</v>
      </c>
    </row>
    <row r="382" spans="1:8" ht="63">
      <c r="A382" s="51" t="s">
        <v>310</v>
      </c>
      <c r="B382" s="60"/>
      <c r="C382" s="61" t="s">
        <v>311</v>
      </c>
      <c r="D382" s="49">
        <v>1</v>
      </c>
      <c r="E382" s="56">
        <f>E383</f>
        <v>985</v>
      </c>
      <c r="F382" s="56">
        <f>F383</f>
        <v>985</v>
      </c>
      <c r="G382" s="57">
        <f t="shared" si="15"/>
        <v>100</v>
      </c>
      <c r="H382" s="56">
        <f t="shared" si="16"/>
        <v>0</v>
      </c>
    </row>
    <row r="383" spans="1:8" ht="31.5">
      <c r="A383" s="51" t="s">
        <v>312</v>
      </c>
      <c r="B383" s="60"/>
      <c r="C383" s="61" t="s">
        <v>313</v>
      </c>
      <c r="D383" s="49">
        <v>1</v>
      </c>
      <c r="E383" s="56">
        <f>E384</f>
        <v>985</v>
      </c>
      <c r="F383" s="56">
        <f>F384</f>
        <v>985</v>
      </c>
      <c r="G383" s="57">
        <f t="shared" si="15"/>
        <v>100</v>
      </c>
      <c r="H383" s="56">
        <f t="shared" si="16"/>
        <v>0</v>
      </c>
    </row>
    <row r="384" spans="1:8" ht="47.25">
      <c r="A384" s="51" t="s">
        <v>312</v>
      </c>
      <c r="B384" s="51" t="s">
        <v>11</v>
      </c>
      <c r="C384" s="50" t="s">
        <v>12</v>
      </c>
      <c r="D384" s="49">
        <v>1</v>
      </c>
      <c r="E384" s="56">
        <f>'приложение 4'!G1013</f>
        <v>985</v>
      </c>
      <c r="F384" s="56">
        <f>'приложение 4'!H1013</f>
        <v>985</v>
      </c>
      <c r="G384" s="57">
        <f t="shared" si="15"/>
        <v>100</v>
      </c>
      <c r="H384" s="56">
        <f t="shared" si="16"/>
        <v>0</v>
      </c>
    </row>
    <row r="385" spans="1:8" ht="65.25" customHeight="1">
      <c r="A385" s="51" t="s">
        <v>314</v>
      </c>
      <c r="B385" s="60"/>
      <c r="C385" s="61" t="s">
        <v>315</v>
      </c>
      <c r="D385" s="49">
        <v>2</v>
      </c>
      <c r="E385" s="56">
        <f>E386</f>
        <v>1302.6</v>
      </c>
      <c r="F385" s="56">
        <f>F386</f>
        <v>1302.6</v>
      </c>
      <c r="G385" s="57">
        <f t="shared" si="15"/>
        <v>100</v>
      </c>
      <c r="H385" s="56">
        <f t="shared" si="16"/>
        <v>0</v>
      </c>
    </row>
    <row r="386" spans="1:8" ht="31.5">
      <c r="A386" s="51" t="s">
        <v>316</v>
      </c>
      <c r="B386" s="60"/>
      <c r="C386" s="61" t="s">
        <v>313</v>
      </c>
      <c r="D386" s="49">
        <v>2</v>
      </c>
      <c r="E386" s="56">
        <f>E387</f>
        <v>1302.6</v>
      </c>
      <c r="F386" s="56">
        <f>F387</f>
        <v>1302.6</v>
      </c>
      <c r="G386" s="57">
        <f t="shared" si="15"/>
        <v>100</v>
      </c>
      <c r="H386" s="56">
        <f t="shared" si="16"/>
        <v>0</v>
      </c>
    </row>
    <row r="387" spans="1:8" ht="47.25">
      <c r="A387" s="51" t="s">
        <v>316</v>
      </c>
      <c r="B387" s="51" t="s">
        <v>11</v>
      </c>
      <c r="C387" s="50" t="s">
        <v>12</v>
      </c>
      <c r="D387" s="49">
        <v>2</v>
      </c>
      <c r="E387" s="56">
        <f>'приложение 4'!G1016</f>
        <v>1302.6</v>
      </c>
      <c r="F387" s="56">
        <f>'приложение 4'!H1016</f>
        <v>1302.6</v>
      </c>
      <c r="G387" s="57">
        <f t="shared" si="15"/>
        <v>100</v>
      </c>
      <c r="H387" s="56">
        <f t="shared" si="16"/>
        <v>0</v>
      </c>
    </row>
    <row r="388" spans="1:8" ht="91.5" customHeight="1">
      <c r="A388" s="51" t="s">
        <v>317</v>
      </c>
      <c r="B388" s="60"/>
      <c r="C388" s="61" t="s">
        <v>318</v>
      </c>
      <c r="D388" s="49">
        <v>3.2</v>
      </c>
      <c r="E388" s="56">
        <f>E389</f>
        <v>3200</v>
      </c>
      <c r="F388" s="56">
        <f>F389</f>
        <v>2674.7</v>
      </c>
      <c r="G388" s="57">
        <f t="shared" si="15"/>
        <v>83.584375</v>
      </c>
      <c r="H388" s="56">
        <f t="shared" si="16"/>
        <v>-525.3000000000002</v>
      </c>
    </row>
    <row r="389" spans="1:8" ht="31.5">
      <c r="A389" s="51" t="s">
        <v>319</v>
      </c>
      <c r="B389" s="60"/>
      <c r="C389" s="61" t="s">
        <v>313</v>
      </c>
      <c r="D389" s="49">
        <v>3.2</v>
      </c>
      <c r="E389" s="56">
        <f>E390</f>
        <v>3200</v>
      </c>
      <c r="F389" s="56">
        <f>F390</f>
        <v>2674.7</v>
      </c>
      <c r="G389" s="57">
        <f t="shared" si="15"/>
        <v>83.584375</v>
      </c>
      <c r="H389" s="56">
        <f t="shared" si="16"/>
        <v>-525.3000000000002</v>
      </c>
    </row>
    <row r="390" spans="1:8" ht="47.25">
      <c r="A390" s="51" t="s">
        <v>319</v>
      </c>
      <c r="B390" s="51" t="s">
        <v>11</v>
      </c>
      <c r="C390" s="50" t="s">
        <v>12</v>
      </c>
      <c r="D390" s="49">
        <v>3.2</v>
      </c>
      <c r="E390" s="56">
        <f>'приложение 4'!G1019</f>
        <v>3200</v>
      </c>
      <c r="F390" s="56">
        <f>'приложение 4'!H1019</f>
        <v>2674.7</v>
      </c>
      <c r="G390" s="57">
        <f t="shared" si="15"/>
        <v>83.584375</v>
      </c>
      <c r="H390" s="56">
        <f t="shared" si="16"/>
        <v>-525.3000000000002</v>
      </c>
    </row>
    <row r="391" spans="1:8" ht="47.25">
      <c r="A391" s="14" t="s">
        <v>578</v>
      </c>
      <c r="B391" s="14"/>
      <c r="C391" s="15" t="s">
        <v>579</v>
      </c>
      <c r="D391" s="49" t="s">
        <v>533</v>
      </c>
      <c r="E391" s="56">
        <f>E392</f>
        <v>4350</v>
      </c>
      <c r="F391" s="56">
        <f>F392</f>
        <v>0</v>
      </c>
      <c r="G391" s="57">
        <f t="shared" si="15"/>
        <v>0</v>
      </c>
      <c r="H391" s="56">
        <f t="shared" si="16"/>
        <v>-4350</v>
      </c>
    </row>
    <row r="392" spans="1:8" ht="31.5">
      <c r="A392" s="14" t="s">
        <v>580</v>
      </c>
      <c r="B392" s="14"/>
      <c r="C392" s="15" t="s">
        <v>313</v>
      </c>
      <c r="D392" s="49" t="s">
        <v>533</v>
      </c>
      <c r="E392" s="56">
        <f>E393</f>
        <v>4350</v>
      </c>
      <c r="F392" s="56">
        <f>F393</f>
        <v>0</v>
      </c>
      <c r="G392" s="57">
        <f t="shared" si="15"/>
        <v>0</v>
      </c>
      <c r="H392" s="56">
        <f t="shared" si="16"/>
        <v>-4350</v>
      </c>
    </row>
    <row r="393" spans="1:8" ht="47.25">
      <c r="A393" s="14" t="s">
        <v>580</v>
      </c>
      <c r="B393" s="14" t="s">
        <v>11</v>
      </c>
      <c r="C393" s="16" t="s">
        <v>12</v>
      </c>
      <c r="D393" s="49" t="s">
        <v>533</v>
      </c>
      <c r="E393" s="56">
        <f>'приложение 4'!G1134</f>
        <v>4350</v>
      </c>
      <c r="F393" s="56">
        <f>'приложение 4'!H1134</f>
        <v>0</v>
      </c>
      <c r="G393" s="57">
        <f t="shared" si="15"/>
        <v>0</v>
      </c>
      <c r="H393" s="56">
        <f t="shared" si="16"/>
        <v>-4350</v>
      </c>
    </row>
    <row r="394" spans="1:8" ht="15.75">
      <c r="A394" s="187" t="s">
        <v>538</v>
      </c>
      <c r="B394" s="187"/>
      <c r="C394" s="192" t="s">
        <v>539</v>
      </c>
      <c r="D394" s="190">
        <f>D395+D451+D457+D476</f>
        <v>83417.80000000002</v>
      </c>
      <c r="E394" s="190">
        <f>E395+E451+E457+E476+E490</f>
        <v>91355.7</v>
      </c>
      <c r="F394" s="190">
        <f>F395+F451+F457+F476+F490</f>
        <v>87371.90000000001</v>
      </c>
      <c r="G394" s="124">
        <f t="shared" si="15"/>
        <v>95.63924309046946</v>
      </c>
      <c r="H394" s="125">
        <f t="shared" si="16"/>
        <v>-3983.7999999999884</v>
      </c>
    </row>
    <row r="395" spans="1:8" ht="47.25">
      <c r="A395" s="51" t="s">
        <v>5</v>
      </c>
      <c r="B395" s="60"/>
      <c r="C395" s="61" t="s">
        <v>6</v>
      </c>
      <c r="D395" s="49">
        <v>65833.6</v>
      </c>
      <c r="E395" s="56">
        <f>E396+E398+E402+E404+E407+E409+E411+E414+E416+E422+E424+E426+E429+E431+E434+E437+E439+E441+E444+E446+E418+E449</f>
        <v>65030.200000000004</v>
      </c>
      <c r="F395" s="56">
        <f>F396+F398+F402+F404+F407+F409+F411+F414+F416+F422+F424+F426+F429+F431+F434+F437+F439+F441+F444+F446+F418+F449</f>
        <v>62591.80000000001</v>
      </c>
      <c r="G395" s="57">
        <f t="shared" si="15"/>
        <v>96.25035752619553</v>
      </c>
      <c r="H395" s="56">
        <f t="shared" si="16"/>
        <v>-2438.399999999994</v>
      </c>
    </row>
    <row r="396" spans="1:8" ht="15.75">
      <c r="A396" s="51" t="s">
        <v>33</v>
      </c>
      <c r="B396" s="60"/>
      <c r="C396" s="61" t="s">
        <v>34</v>
      </c>
      <c r="D396" s="49">
        <v>2127.2</v>
      </c>
      <c r="E396" s="56">
        <f>E397</f>
        <v>0</v>
      </c>
      <c r="F396" s="56">
        <f>F397</f>
        <v>0</v>
      </c>
      <c r="G396" s="57">
        <v>0</v>
      </c>
      <c r="H396" s="56">
        <f t="shared" si="16"/>
        <v>0</v>
      </c>
    </row>
    <row r="397" spans="1:8" ht="94.5">
      <c r="A397" s="51" t="s">
        <v>33</v>
      </c>
      <c r="B397" s="51" t="s">
        <v>9</v>
      </c>
      <c r="C397" s="50" t="s">
        <v>10</v>
      </c>
      <c r="D397" s="49">
        <v>2127.2</v>
      </c>
      <c r="E397" s="119">
        <v>0</v>
      </c>
      <c r="F397" s="119">
        <v>0</v>
      </c>
      <c r="G397" s="57">
        <v>0</v>
      </c>
      <c r="H397" s="56">
        <f t="shared" si="16"/>
        <v>0</v>
      </c>
    </row>
    <row r="398" spans="1:8" ht="31.5">
      <c r="A398" s="51" t="s">
        <v>7</v>
      </c>
      <c r="B398" s="60"/>
      <c r="C398" s="61" t="s">
        <v>8</v>
      </c>
      <c r="D398" s="49">
        <v>54648.3</v>
      </c>
      <c r="E398" s="119">
        <f>E399+E400+E401</f>
        <v>54679.5</v>
      </c>
      <c r="F398" s="119">
        <f>F399+F400+F401</f>
        <v>52527.9</v>
      </c>
      <c r="G398" s="57">
        <f t="shared" si="15"/>
        <v>96.0650700902532</v>
      </c>
      <c r="H398" s="56">
        <f t="shared" si="16"/>
        <v>-2151.5999999999985</v>
      </c>
    </row>
    <row r="399" spans="1:8" ht="94.5">
      <c r="A399" s="51" t="s">
        <v>7</v>
      </c>
      <c r="B399" s="51" t="s">
        <v>9</v>
      </c>
      <c r="C399" s="50" t="s">
        <v>10</v>
      </c>
      <c r="D399" s="49">
        <v>45116.8</v>
      </c>
      <c r="E399" s="119">
        <f>'приложение 4'!G729+'приложение 4'!G691</f>
        <v>44775.7</v>
      </c>
      <c r="F399" s="119">
        <f>'приложение 4'!H729+'приложение 4'!H691</f>
        <v>42742.6</v>
      </c>
      <c r="G399" s="57">
        <f t="shared" si="15"/>
        <v>95.45936746940863</v>
      </c>
      <c r="H399" s="56">
        <f t="shared" si="16"/>
        <v>-2033.0999999999985</v>
      </c>
    </row>
    <row r="400" spans="1:8" ht="47.25">
      <c r="A400" s="51" t="s">
        <v>7</v>
      </c>
      <c r="B400" s="51" t="s">
        <v>11</v>
      </c>
      <c r="C400" s="50" t="s">
        <v>12</v>
      </c>
      <c r="D400" s="49">
        <v>9405.7</v>
      </c>
      <c r="E400" s="119">
        <f>'приложение 4'!G730+'приложение 4'!G692</f>
        <v>9608</v>
      </c>
      <c r="F400" s="119">
        <f>'приложение 4'!H730+'приложение 4'!H692</f>
        <v>9489.5</v>
      </c>
      <c r="G400" s="57">
        <f t="shared" si="15"/>
        <v>98.76665278934222</v>
      </c>
      <c r="H400" s="56">
        <f t="shared" si="16"/>
        <v>-118.5</v>
      </c>
    </row>
    <row r="401" spans="1:8" ht="15.75">
      <c r="A401" s="51" t="s">
        <v>7</v>
      </c>
      <c r="B401" s="51" t="s">
        <v>13</v>
      </c>
      <c r="C401" s="50" t="s">
        <v>14</v>
      </c>
      <c r="D401" s="49">
        <v>125.8</v>
      </c>
      <c r="E401" s="119">
        <f>'приложение 4'!G731+'приложение 4'!G693</f>
        <v>295.8</v>
      </c>
      <c r="F401" s="119">
        <f>'приложение 4'!H731+'приложение 4'!H693</f>
        <v>295.8</v>
      </c>
      <c r="G401" s="57">
        <f t="shared" si="15"/>
        <v>100</v>
      </c>
      <c r="H401" s="56">
        <f t="shared" si="16"/>
        <v>0</v>
      </c>
    </row>
    <row r="402" spans="1:8" ht="31.5">
      <c r="A402" s="51" t="s">
        <v>25</v>
      </c>
      <c r="B402" s="60"/>
      <c r="C402" s="61" t="s">
        <v>26</v>
      </c>
      <c r="D402" s="49">
        <v>1391.8</v>
      </c>
      <c r="E402" s="119">
        <f>E403</f>
        <v>0</v>
      </c>
      <c r="F402" s="119">
        <f>F403</f>
        <v>0</v>
      </c>
      <c r="G402" s="57">
        <v>0</v>
      </c>
      <c r="H402" s="56">
        <f aca="true" t="shared" si="17" ref="H402:H467">F402-E402</f>
        <v>0</v>
      </c>
    </row>
    <row r="403" spans="1:8" ht="94.5">
      <c r="A403" s="51" t="s">
        <v>25</v>
      </c>
      <c r="B403" s="51" t="s">
        <v>9</v>
      </c>
      <c r="C403" s="50" t="s">
        <v>10</v>
      </c>
      <c r="D403" s="49">
        <v>1391.8</v>
      </c>
      <c r="E403" s="119">
        <f>'приложение 4'!G186</f>
        <v>0</v>
      </c>
      <c r="F403" s="119">
        <f>'приложение 4'!H186</f>
        <v>0</v>
      </c>
      <c r="G403" s="57">
        <v>0</v>
      </c>
      <c r="H403" s="56">
        <f t="shared" si="17"/>
        <v>0</v>
      </c>
    </row>
    <row r="404" spans="1:8" ht="47.25">
      <c r="A404" s="51" t="s">
        <v>27</v>
      </c>
      <c r="B404" s="60"/>
      <c r="C404" s="61" t="s">
        <v>28</v>
      </c>
      <c r="D404" s="49">
        <v>2186.6</v>
      </c>
      <c r="E404" s="66">
        <f>E405+E406</f>
        <v>3.4</v>
      </c>
      <c r="F404" s="66">
        <f>F405+F406</f>
        <v>3.4</v>
      </c>
      <c r="G404" s="57">
        <v>0</v>
      </c>
      <c r="H404" s="56">
        <f t="shared" si="17"/>
        <v>0</v>
      </c>
    </row>
    <row r="405" spans="1:8" ht="94.5">
      <c r="A405" s="51" t="s">
        <v>27</v>
      </c>
      <c r="B405" s="51" t="s">
        <v>9</v>
      </c>
      <c r="C405" s="50" t="s">
        <v>10</v>
      </c>
      <c r="D405" s="49">
        <v>1863.5</v>
      </c>
      <c r="E405" s="56">
        <f>'приложение 4'!G188</f>
        <v>0</v>
      </c>
      <c r="F405" s="56">
        <f>'приложение 4'!H188</f>
        <v>0</v>
      </c>
      <c r="G405" s="57">
        <v>0</v>
      </c>
      <c r="H405" s="56">
        <f t="shared" si="17"/>
        <v>0</v>
      </c>
    </row>
    <row r="406" spans="1:8" ht="47.25">
      <c r="A406" s="51" t="s">
        <v>27</v>
      </c>
      <c r="B406" s="51" t="s">
        <v>11</v>
      </c>
      <c r="C406" s="50" t="s">
        <v>12</v>
      </c>
      <c r="D406" s="49">
        <v>323.1</v>
      </c>
      <c r="E406" s="56">
        <f>'приложение 4'!G189</f>
        <v>3.4</v>
      </c>
      <c r="F406" s="56">
        <f>'приложение 4'!H189</f>
        <v>3.4</v>
      </c>
      <c r="G406" s="57">
        <f aca="true" t="shared" si="18" ref="G406:G467">F406/E406*100</f>
        <v>100</v>
      </c>
      <c r="H406" s="56">
        <f t="shared" si="17"/>
        <v>0</v>
      </c>
    </row>
    <row r="407" spans="1:8" ht="31.5">
      <c r="A407" s="1" t="s">
        <v>525</v>
      </c>
      <c r="B407" s="1"/>
      <c r="C407" s="2" t="s">
        <v>526</v>
      </c>
      <c r="D407" s="49" t="s">
        <v>533</v>
      </c>
      <c r="E407" s="56">
        <f>E408</f>
        <v>2481.8</v>
      </c>
      <c r="F407" s="56">
        <f>F408</f>
        <v>2481.8</v>
      </c>
      <c r="G407" s="57">
        <f t="shared" si="18"/>
        <v>100</v>
      </c>
      <c r="H407" s="56">
        <f t="shared" si="17"/>
        <v>0</v>
      </c>
    </row>
    <row r="408" spans="1:8" ht="94.5">
      <c r="A408" s="1" t="s">
        <v>525</v>
      </c>
      <c r="B408" s="1" t="s">
        <v>9</v>
      </c>
      <c r="C408" s="2" t="s">
        <v>10</v>
      </c>
      <c r="D408" s="49" t="s">
        <v>533</v>
      </c>
      <c r="E408" s="56">
        <f>'приложение 4'!G709</f>
        <v>2481.8</v>
      </c>
      <c r="F408" s="56">
        <f>'приложение 4'!H709</f>
        <v>2481.8</v>
      </c>
      <c r="G408" s="57">
        <f t="shared" si="18"/>
        <v>100</v>
      </c>
      <c r="H408" s="56">
        <f t="shared" si="17"/>
        <v>0</v>
      </c>
    </row>
    <row r="409" spans="1:8" ht="15.75" customHeight="1">
      <c r="A409" s="51" t="s">
        <v>414</v>
      </c>
      <c r="B409" s="60"/>
      <c r="C409" s="61" t="s">
        <v>415</v>
      </c>
      <c r="D409" s="49">
        <v>145.2</v>
      </c>
      <c r="E409" s="56">
        <f>E410</f>
        <v>0</v>
      </c>
      <c r="F409" s="56">
        <f>F410</f>
        <v>0</v>
      </c>
      <c r="G409" s="57">
        <v>0</v>
      </c>
      <c r="H409" s="56">
        <f t="shared" si="17"/>
        <v>0</v>
      </c>
    </row>
    <row r="410" spans="1:8" ht="61.5" customHeight="1">
      <c r="A410" s="51" t="s">
        <v>414</v>
      </c>
      <c r="B410" s="51" t="s">
        <v>9</v>
      </c>
      <c r="C410" s="50" t="s">
        <v>10</v>
      </c>
      <c r="D410" s="49">
        <v>145.2</v>
      </c>
      <c r="E410" s="56">
        <f>'приложение 4'!G553</f>
        <v>0</v>
      </c>
      <c r="F410" s="56">
        <f>'приложение 4'!H553</f>
        <v>0</v>
      </c>
      <c r="G410" s="57">
        <v>0</v>
      </c>
      <c r="H410" s="56">
        <f t="shared" si="17"/>
        <v>0</v>
      </c>
    </row>
    <row r="411" spans="1:8" ht="31.5">
      <c r="A411" s="51" t="s">
        <v>416</v>
      </c>
      <c r="B411" s="60"/>
      <c r="C411" s="61" t="s">
        <v>517</v>
      </c>
      <c r="D411" s="49">
        <v>1751.3</v>
      </c>
      <c r="E411" s="56">
        <f>E412+E413</f>
        <v>1628.8</v>
      </c>
      <c r="F411" s="56">
        <f>F412+F413</f>
        <v>1396.5</v>
      </c>
      <c r="G411" s="57">
        <f t="shared" si="18"/>
        <v>85.73796660117878</v>
      </c>
      <c r="H411" s="56">
        <f t="shared" si="17"/>
        <v>-232.29999999999995</v>
      </c>
    </row>
    <row r="412" spans="1:8" ht="94.5">
      <c r="A412" s="51" t="s">
        <v>416</v>
      </c>
      <c r="B412" s="51" t="s">
        <v>9</v>
      </c>
      <c r="C412" s="50" t="s">
        <v>10</v>
      </c>
      <c r="D412" s="49">
        <v>1372.2</v>
      </c>
      <c r="E412" s="56">
        <f>'приложение 4'!G555</f>
        <v>1253.3</v>
      </c>
      <c r="F412" s="56">
        <f>'приложение 4'!H555</f>
        <v>1253.3</v>
      </c>
      <c r="G412" s="57">
        <f t="shared" si="18"/>
        <v>100</v>
      </c>
      <c r="H412" s="56">
        <f t="shared" si="17"/>
        <v>0</v>
      </c>
    </row>
    <row r="413" spans="1:8" ht="47.25">
      <c r="A413" s="51" t="s">
        <v>416</v>
      </c>
      <c r="B413" s="51" t="s">
        <v>11</v>
      </c>
      <c r="C413" s="50" t="s">
        <v>12</v>
      </c>
      <c r="D413" s="49">
        <v>379.1</v>
      </c>
      <c r="E413" s="58">
        <f>'приложение 4'!G556</f>
        <v>375.5</v>
      </c>
      <c r="F413" s="58">
        <f>'приложение 4'!H556</f>
        <v>143.2</v>
      </c>
      <c r="G413" s="57">
        <f t="shared" si="18"/>
        <v>38.1358189081225</v>
      </c>
      <c r="H413" s="56">
        <f t="shared" si="17"/>
        <v>-232.3</v>
      </c>
    </row>
    <row r="414" spans="1:8" ht="15.75">
      <c r="A414" s="1" t="s">
        <v>527</v>
      </c>
      <c r="B414" s="1"/>
      <c r="C414" s="2" t="s">
        <v>528</v>
      </c>
      <c r="D414" s="49" t="s">
        <v>533</v>
      </c>
      <c r="E414" s="59">
        <f>E415</f>
        <v>981.9</v>
      </c>
      <c r="F414" s="59">
        <f>F415</f>
        <v>981.8</v>
      </c>
      <c r="G414" s="57">
        <f t="shared" si="18"/>
        <v>99.98981566350952</v>
      </c>
      <c r="H414" s="56">
        <f t="shared" si="17"/>
        <v>-0.10000000000002274</v>
      </c>
    </row>
    <row r="415" spans="1:8" ht="94.5">
      <c r="A415" s="1" t="s">
        <v>527</v>
      </c>
      <c r="B415" s="1" t="s">
        <v>9</v>
      </c>
      <c r="C415" s="2" t="s">
        <v>10</v>
      </c>
      <c r="D415" s="49" t="s">
        <v>533</v>
      </c>
      <c r="E415" s="59">
        <f>'приложение 4'!G711</f>
        <v>981.9</v>
      </c>
      <c r="F415" s="58">
        <f>'приложение 4'!H711</f>
        <v>981.8</v>
      </c>
      <c r="G415" s="57">
        <f t="shared" si="18"/>
        <v>99.98981566350952</v>
      </c>
      <c r="H415" s="56">
        <f t="shared" si="17"/>
        <v>-0.10000000000002274</v>
      </c>
    </row>
    <row r="416" spans="1:8" ht="21" customHeight="1">
      <c r="A416" s="1" t="s">
        <v>529</v>
      </c>
      <c r="B416" s="1"/>
      <c r="C416" s="2" t="s">
        <v>530</v>
      </c>
      <c r="D416" s="49" t="s">
        <v>533</v>
      </c>
      <c r="E416" s="58">
        <f>E417</f>
        <v>304.6</v>
      </c>
      <c r="F416" s="58">
        <f>F417</f>
        <v>302.3</v>
      </c>
      <c r="G416" s="57">
        <f t="shared" si="18"/>
        <v>99.24491135915954</v>
      </c>
      <c r="H416" s="56">
        <f t="shared" si="17"/>
        <v>-2.3000000000000114</v>
      </c>
    </row>
    <row r="417" spans="1:8" ht="94.5">
      <c r="A417" s="1" t="s">
        <v>529</v>
      </c>
      <c r="B417" s="1" t="s">
        <v>9</v>
      </c>
      <c r="C417" s="2" t="s">
        <v>10</v>
      </c>
      <c r="D417" s="49" t="s">
        <v>533</v>
      </c>
      <c r="E417" s="58">
        <f>'приложение 4'!G713</f>
        <v>304.6</v>
      </c>
      <c r="F417" s="58">
        <f>'приложение 4'!H713</f>
        <v>302.3</v>
      </c>
      <c r="G417" s="57">
        <f t="shared" si="18"/>
        <v>99.24491135915954</v>
      </c>
      <c r="H417" s="56">
        <f t="shared" si="17"/>
        <v>-2.3000000000000114</v>
      </c>
    </row>
    <row r="418" spans="1:8" ht="31.5">
      <c r="A418" s="14" t="s">
        <v>534</v>
      </c>
      <c r="B418" s="14"/>
      <c r="C418" s="15" t="s">
        <v>535</v>
      </c>
      <c r="D418" s="49" t="s">
        <v>533</v>
      </c>
      <c r="E418" s="59">
        <f>E419+E420+E421</f>
        <v>655.3</v>
      </c>
      <c r="F418" s="59">
        <f>F419+F420+F421</f>
        <v>651.4</v>
      </c>
      <c r="G418" s="57">
        <f t="shared" si="18"/>
        <v>99.40485273920342</v>
      </c>
      <c r="H418" s="56">
        <f t="shared" si="17"/>
        <v>-3.8999999999999773</v>
      </c>
    </row>
    <row r="419" spans="1:8" ht="94.5">
      <c r="A419" s="14" t="s">
        <v>534</v>
      </c>
      <c r="B419" s="14" t="s">
        <v>9</v>
      </c>
      <c r="C419" s="16" t="s">
        <v>10</v>
      </c>
      <c r="D419" s="49" t="s">
        <v>533</v>
      </c>
      <c r="E419" s="59">
        <f>'приложение 4'!G761+'приложение 4'!G558+'приложение 4'!G733</f>
        <v>635.9</v>
      </c>
      <c r="F419" s="59">
        <f>'приложение 4'!H761+'приложение 4'!H558+'приложение 4'!H733</f>
        <v>635.9</v>
      </c>
      <c r="G419" s="57">
        <f t="shared" si="18"/>
        <v>100</v>
      </c>
      <c r="H419" s="56">
        <f t="shared" si="17"/>
        <v>0</v>
      </c>
    </row>
    <row r="420" spans="1:8" ht="47.25">
      <c r="A420" s="14" t="s">
        <v>534</v>
      </c>
      <c r="B420" s="14" t="s">
        <v>11</v>
      </c>
      <c r="C420" s="16" t="s">
        <v>12</v>
      </c>
      <c r="D420" s="49" t="s">
        <v>533</v>
      </c>
      <c r="E420" s="58">
        <f>'приложение 4'!G762+'приложение 4'!G559+'приложение 4'!G734</f>
        <v>18.4</v>
      </c>
      <c r="F420" s="58">
        <f>'приложение 4'!H762+'приложение 4'!H559+'приложение 4'!H734</f>
        <v>14.5</v>
      </c>
      <c r="G420" s="57">
        <f t="shared" si="18"/>
        <v>78.80434782608697</v>
      </c>
      <c r="H420" s="56">
        <f t="shared" si="17"/>
        <v>-3.8999999999999986</v>
      </c>
    </row>
    <row r="421" spans="1:8" ht="15.75">
      <c r="A421" s="14" t="s">
        <v>534</v>
      </c>
      <c r="B421" s="17" t="s">
        <v>13</v>
      </c>
      <c r="C421" s="18" t="s">
        <v>14</v>
      </c>
      <c r="D421" s="49" t="s">
        <v>533</v>
      </c>
      <c r="E421" s="149">
        <f>'приложение 4'!G763</f>
        <v>1</v>
      </c>
      <c r="F421" s="149">
        <f>'приложение 4'!H763</f>
        <v>1</v>
      </c>
      <c r="G421" s="57">
        <f t="shared" si="18"/>
        <v>100</v>
      </c>
      <c r="H421" s="56">
        <f t="shared" si="17"/>
        <v>0</v>
      </c>
    </row>
    <row r="422" spans="1:8" ht="31.5">
      <c r="A422" s="17" t="s">
        <v>536</v>
      </c>
      <c r="B422" s="17"/>
      <c r="C422" s="18" t="s">
        <v>537</v>
      </c>
      <c r="D422" s="49" t="s">
        <v>533</v>
      </c>
      <c r="E422" s="58">
        <f>E423</f>
        <v>567.7</v>
      </c>
      <c r="F422" s="58">
        <f>F423</f>
        <v>519.8</v>
      </c>
      <c r="G422" s="57">
        <f t="shared" si="18"/>
        <v>91.5624449533204</v>
      </c>
      <c r="H422" s="56">
        <f t="shared" si="17"/>
        <v>-47.90000000000009</v>
      </c>
    </row>
    <row r="423" spans="1:8" ht="94.5">
      <c r="A423" s="17" t="s">
        <v>536</v>
      </c>
      <c r="B423" s="17" t="s">
        <v>9</v>
      </c>
      <c r="C423" s="18" t="s">
        <v>10</v>
      </c>
      <c r="D423" s="49" t="s">
        <v>533</v>
      </c>
      <c r="E423" s="58">
        <f>'приложение 4'!G715</f>
        <v>567.7</v>
      </c>
      <c r="F423" s="58">
        <f>'приложение 4'!H715</f>
        <v>519.8</v>
      </c>
      <c r="G423" s="57">
        <f t="shared" si="18"/>
        <v>91.5624449533204</v>
      </c>
      <c r="H423" s="56">
        <f t="shared" si="17"/>
        <v>-47.90000000000009</v>
      </c>
    </row>
    <row r="424" spans="1:8" ht="35.25" customHeight="1">
      <c r="A424" s="51" t="s">
        <v>51</v>
      </c>
      <c r="B424" s="60"/>
      <c r="C424" s="61" t="s">
        <v>52</v>
      </c>
      <c r="D424" s="49">
        <v>11.8</v>
      </c>
      <c r="E424" s="59">
        <f>E425</f>
        <v>11.8</v>
      </c>
      <c r="F424" s="59">
        <f>F425</f>
        <v>11.8</v>
      </c>
      <c r="G424" s="57">
        <f t="shared" si="18"/>
        <v>100</v>
      </c>
      <c r="H424" s="56">
        <f t="shared" si="17"/>
        <v>0</v>
      </c>
    </row>
    <row r="425" spans="1:8" ht="47.25">
      <c r="A425" s="51" t="s">
        <v>51</v>
      </c>
      <c r="B425" s="51" t="s">
        <v>11</v>
      </c>
      <c r="C425" s="50" t="s">
        <v>12</v>
      </c>
      <c r="D425" s="49">
        <v>11.8</v>
      </c>
      <c r="E425" s="59">
        <f>'приложение 4'!G736</f>
        <v>11.8</v>
      </c>
      <c r="F425" s="59">
        <f>'приложение 4'!H736</f>
        <v>11.8</v>
      </c>
      <c r="G425" s="57">
        <f t="shared" si="18"/>
        <v>100</v>
      </c>
      <c r="H425" s="56">
        <f t="shared" si="17"/>
        <v>0</v>
      </c>
    </row>
    <row r="426" spans="1:11" ht="61.5" customHeight="1">
      <c r="A426" s="51" t="s">
        <v>53</v>
      </c>
      <c r="B426" s="60"/>
      <c r="C426" s="61" t="s">
        <v>54</v>
      </c>
      <c r="D426" s="49">
        <v>373.2</v>
      </c>
      <c r="E426" s="59">
        <f>E427+E428</f>
        <v>373.2</v>
      </c>
      <c r="F426" s="59">
        <f>F427+F428</f>
        <v>373.2</v>
      </c>
      <c r="G426" s="57">
        <f t="shared" si="18"/>
        <v>100</v>
      </c>
      <c r="H426" s="56">
        <f t="shared" si="17"/>
        <v>0</v>
      </c>
      <c r="J426" s="52"/>
      <c r="K426" s="52"/>
    </row>
    <row r="427" spans="1:11" ht="93" customHeight="1">
      <c r="A427" s="51" t="s">
        <v>53</v>
      </c>
      <c r="B427" s="51" t="s">
        <v>9</v>
      </c>
      <c r="C427" s="50" t="s">
        <v>10</v>
      </c>
      <c r="D427" s="49">
        <v>174.6</v>
      </c>
      <c r="E427" s="58">
        <f>'приложение 4'!G738</f>
        <v>174.6</v>
      </c>
      <c r="F427" s="59">
        <f>'приложение 4'!H738</f>
        <v>174.6</v>
      </c>
      <c r="G427" s="57">
        <f t="shared" si="18"/>
        <v>100</v>
      </c>
      <c r="H427" s="56">
        <f t="shared" si="17"/>
        <v>0</v>
      </c>
      <c r="J427" s="52"/>
      <c r="K427" s="52"/>
    </row>
    <row r="428" spans="1:11" ht="47.25">
      <c r="A428" s="51" t="s">
        <v>53</v>
      </c>
      <c r="B428" s="51" t="s">
        <v>11</v>
      </c>
      <c r="C428" s="50" t="s">
        <v>12</v>
      </c>
      <c r="D428" s="49">
        <v>198.6</v>
      </c>
      <c r="E428" s="58">
        <f>'приложение 4'!G739</f>
        <v>198.6</v>
      </c>
      <c r="F428" s="58">
        <f>'приложение 4'!H739</f>
        <v>198.6</v>
      </c>
      <c r="G428" s="57">
        <f t="shared" si="18"/>
        <v>100</v>
      </c>
      <c r="H428" s="56">
        <f t="shared" si="17"/>
        <v>0</v>
      </c>
      <c r="J428" s="52"/>
      <c r="K428" s="52"/>
    </row>
    <row r="429" spans="1:11" ht="31.5">
      <c r="A429" s="51" t="s">
        <v>55</v>
      </c>
      <c r="B429" s="60"/>
      <c r="C429" s="61" t="s">
        <v>56</v>
      </c>
      <c r="D429" s="49">
        <v>5.6</v>
      </c>
      <c r="E429" s="58">
        <f>E430</f>
        <v>5.6</v>
      </c>
      <c r="F429" s="58">
        <f>F430</f>
        <v>5.6</v>
      </c>
      <c r="G429" s="57">
        <f t="shared" si="18"/>
        <v>100</v>
      </c>
      <c r="H429" s="56">
        <f t="shared" si="17"/>
        <v>0</v>
      </c>
      <c r="J429" s="52"/>
      <c r="K429" s="52"/>
    </row>
    <row r="430" spans="1:11" ht="42.75" customHeight="1">
      <c r="A430" s="51" t="s">
        <v>55</v>
      </c>
      <c r="B430" s="51" t="s">
        <v>11</v>
      </c>
      <c r="C430" s="50" t="s">
        <v>12</v>
      </c>
      <c r="D430" s="49">
        <v>5.6</v>
      </c>
      <c r="E430" s="58">
        <f>'приложение 4'!G741</f>
        <v>5.6</v>
      </c>
      <c r="F430" s="58">
        <f>'приложение 4'!H741</f>
        <v>5.6</v>
      </c>
      <c r="G430" s="57">
        <f t="shared" si="18"/>
        <v>100</v>
      </c>
      <c r="H430" s="56">
        <f t="shared" si="17"/>
        <v>0</v>
      </c>
      <c r="J430" s="52"/>
      <c r="K430" s="52"/>
    </row>
    <row r="431" spans="1:11" ht="47.25">
      <c r="A431" s="51" t="s">
        <v>57</v>
      </c>
      <c r="B431" s="60"/>
      <c r="C431" s="61" t="s">
        <v>58</v>
      </c>
      <c r="D431" s="49">
        <v>51.9</v>
      </c>
      <c r="E431" s="58">
        <f>E432+E433</f>
        <v>51.9</v>
      </c>
      <c r="F431" s="58">
        <f>F432+F433</f>
        <v>51.9</v>
      </c>
      <c r="G431" s="57">
        <f t="shared" si="18"/>
        <v>100</v>
      </c>
      <c r="H431" s="56">
        <f t="shared" si="17"/>
        <v>0</v>
      </c>
      <c r="J431" s="52"/>
      <c r="K431" s="52"/>
    </row>
    <row r="432" spans="1:11" ht="94.5">
      <c r="A432" s="51" t="s">
        <v>57</v>
      </c>
      <c r="B432" s="51" t="s">
        <v>9</v>
      </c>
      <c r="C432" s="50" t="s">
        <v>10</v>
      </c>
      <c r="D432" s="49">
        <v>22.5</v>
      </c>
      <c r="E432" s="58">
        <f>'приложение 4'!G743</f>
        <v>22.5</v>
      </c>
      <c r="F432" s="58">
        <f>'приложение 4'!H743</f>
        <v>22.5</v>
      </c>
      <c r="G432" s="57">
        <f t="shared" si="18"/>
        <v>100</v>
      </c>
      <c r="H432" s="56">
        <f t="shared" si="17"/>
        <v>0</v>
      </c>
      <c r="J432" s="53"/>
      <c r="K432" s="52"/>
    </row>
    <row r="433" spans="1:11" ht="47.25">
      <c r="A433" s="51" t="s">
        <v>57</v>
      </c>
      <c r="B433" s="51" t="s">
        <v>11</v>
      </c>
      <c r="C433" s="50" t="s">
        <v>12</v>
      </c>
      <c r="D433" s="49">
        <v>29.4</v>
      </c>
      <c r="E433" s="58">
        <f>'приложение 4'!G744</f>
        <v>29.4</v>
      </c>
      <c r="F433" s="59">
        <f>'приложение 4'!H744</f>
        <v>29.4</v>
      </c>
      <c r="G433" s="57">
        <f t="shared" si="18"/>
        <v>100</v>
      </c>
      <c r="H433" s="56">
        <f t="shared" si="17"/>
        <v>0</v>
      </c>
      <c r="J433" s="53"/>
      <c r="K433" s="52"/>
    </row>
    <row r="434" spans="1:11" ht="47.25">
      <c r="A434" s="51" t="s">
        <v>59</v>
      </c>
      <c r="B434" s="60"/>
      <c r="C434" s="61" t="s">
        <v>60</v>
      </c>
      <c r="D434" s="49">
        <v>1388.9</v>
      </c>
      <c r="E434" s="59">
        <f>E435+E436</f>
        <v>1388.9</v>
      </c>
      <c r="F434" s="59">
        <f>F435+F436</f>
        <v>1388.9</v>
      </c>
      <c r="G434" s="57">
        <f t="shared" si="18"/>
        <v>100</v>
      </c>
      <c r="H434" s="56">
        <f t="shared" si="17"/>
        <v>0</v>
      </c>
      <c r="J434" s="53"/>
      <c r="K434" s="52"/>
    </row>
    <row r="435" spans="1:11" ht="94.5">
      <c r="A435" s="51" t="s">
        <v>59</v>
      </c>
      <c r="B435" s="51" t="s">
        <v>9</v>
      </c>
      <c r="C435" s="50" t="s">
        <v>10</v>
      </c>
      <c r="D435" s="49">
        <v>1141.9</v>
      </c>
      <c r="E435" s="59">
        <f>'приложение 4'!G746</f>
        <v>1292.7</v>
      </c>
      <c r="F435" s="59">
        <f>'приложение 4'!H746</f>
        <v>1292.7</v>
      </c>
      <c r="G435" s="57">
        <f t="shared" si="18"/>
        <v>100</v>
      </c>
      <c r="H435" s="56">
        <f t="shared" si="17"/>
        <v>0</v>
      </c>
      <c r="J435" s="53"/>
      <c r="K435" s="52"/>
    </row>
    <row r="436" spans="1:11" ht="47.25">
      <c r="A436" s="51" t="s">
        <v>59</v>
      </c>
      <c r="B436" s="51" t="s">
        <v>11</v>
      </c>
      <c r="C436" s="50" t="s">
        <v>12</v>
      </c>
      <c r="D436" s="49">
        <v>247</v>
      </c>
      <c r="E436" s="58">
        <f>'приложение 4'!G747</f>
        <v>96.2</v>
      </c>
      <c r="F436" s="59">
        <f>'приложение 4'!H747</f>
        <v>96.2</v>
      </c>
      <c r="G436" s="57">
        <f t="shared" si="18"/>
        <v>100</v>
      </c>
      <c r="H436" s="56">
        <f t="shared" si="17"/>
        <v>0</v>
      </c>
      <c r="J436" s="53"/>
      <c r="K436" s="52"/>
    </row>
    <row r="437" spans="1:11" ht="63">
      <c r="A437" s="51" t="s">
        <v>61</v>
      </c>
      <c r="B437" s="60"/>
      <c r="C437" s="61" t="s">
        <v>540</v>
      </c>
      <c r="D437" s="49">
        <v>25.5</v>
      </c>
      <c r="E437" s="58">
        <f>E438</f>
        <v>25.5</v>
      </c>
      <c r="F437" s="59">
        <f>F438</f>
        <v>25.5</v>
      </c>
      <c r="G437" s="57">
        <f t="shared" si="18"/>
        <v>100</v>
      </c>
      <c r="H437" s="56">
        <f t="shared" si="17"/>
        <v>0</v>
      </c>
      <c r="J437" s="53"/>
      <c r="K437" s="52"/>
    </row>
    <row r="438" spans="1:11" ht="94.5">
      <c r="A438" s="51" t="s">
        <v>61</v>
      </c>
      <c r="B438" s="51" t="s">
        <v>9</v>
      </c>
      <c r="C438" s="50" t="s">
        <v>10</v>
      </c>
      <c r="D438" s="49">
        <v>25.5</v>
      </c>
      <c r="E438" s="58">
        <f>'приложение 4'!G749</f>
        <v>25.5</v>
      </c>
      <c r="F438" s="59">
        <f>'приложение 4'!H749</f>
        <v>25.5</v>
      </c>
      <c r="G438" s="57">
        <f t="shared" si="18"/>
        <v>100</v>
      </c>
      <c r="H438" s="56">
        <f t="shared" si="17"/>
        <v>0</v>
      </c>
      <c r="J438" s="53"/>
      <c r="K438" s="52"/>
    </row>
    <row r="439" spans="1:11" ht="47.25">
      <c r="A439" s="51" t="s">
        <v>63</v>
      </c>
      <c r="B439" s="60"/>
      <c r="C439" s="61" t="s">
        <v>64</v>
      </c>
      <c r="D439" s="49">
        <v>63.6</v>
      </c>
      <c r="E439" s="58">
        <f>E440</f>
        <v>63.6</v>
      </c>
      <c r="F439" s="58">
        <f>F440</f>
        <v>63.6</v>
      </c>
      <c r="G439" s="57">
        <f t="shared" si="18"/>
        <v>100</v>
      </c>
      <c r="H439" s="56">
        <f t="shared" si="17"/>
        <v>0</v>
      </c>
      <c r="J439" s="53"/>
      <c r="K439" s="52"/>
    </row>
    <row r="440" spans="1:11" ht="94.5">
      <c r="A440" s="51" t="s">
        <v>63</v>
      </c>
      <c r="B440" s="51" t="s">
        <v>9</v>
      </c>
      <c r="C440" s="50" t="s">
        <v>10</v>
      </c>
      <c r="D440" s="49">
        <v>63.6</v>
      </c>
      <c r="E440" s="58">
        <f>'приложение 4'!G751</f>
        <v>63.6</v>
      </c>
      <c r="F440" s="58">
        <f>'приложение 4'!H751</f>
        <v>63.6</v>
      </c>
      <c r="G440" s="57">
        <f t="shared" si="18"/>
        <v>100</v>
      </c>
      <c r="H440" s="56">
        <f t="shared" si="17"/>
        <v>0</v>
      </c>
      <c r="J440" s="53"/>
      <c r="K440" s="52"/>
    </row>
    <row r="441" spans="1:11" ht="78.75">
      <c r="A441" s="51" t="s">
        <v>15</v>
      </c>
      <c r="B441" s="60"/>
      <c r="C441" s="61" t="s">
        <v>16</v>
      </c>
      <c r="D441" s="49">
        <v>70.5</v>
      </c>
      <c r="E441" s="58">
        <f>E442+E443</f>
        <v>70.5</v>
      </c>
      <c r="F441" s="58">
        <f>F442+F443</f>
        <v>70.5</v>
      </c>
      <c r="G441" s="57">
        <f t="shared" si="18"/>
        <v>100</v>
      </c>
      <c r="H441" s="56">
        <f t="shared" si="17"/>
        <v>0</v>
      </c>
      <c r="J441" s="53"/>
      <c r="K441" s="52"/>
    </row>
    <row r="442" spans="1:11" ht="94.5">
      <c r="A442" s="51" t="s">
        <v>15</v>
      </c>
      <c r="B442" s="51" t="s">
        <v>9</v>
      </c>
      <c r="C442" s="50" t="s">
        <v>10</v>
      </c>
      <c r="D442" s="49">
        <v>18.2</v>
      </c>
      <c r="E442" s="58">
        <f>'приложение 4'!G695</f>
        <v>18.2</v>
      </c>
      <c r="F442" s="58">
        <f>'приложение 4'!H695</f>
        <v>18.2</v>
      </c>
      <c r="G442" s="57">
        <f t="shared" si="18"/>
        <v>100</v>
      </c>
      <c r="H442" s="56">
        <f t="shared" si="17"/>
        <v>0</v>
      </c>
      <c r="J442" s="53"/>
      <c r="K442" s="52"/>
    </row>
    <row r="443" spans="1:11" ht="47.25">
      <c r="A443" s="51" t="s">
        <v>15</v>
      </c>
      <c r="B443" s="51" t="s">
        <v>11</v>
      </c>
      <c r="C443" s="50" t="s">
        <v>12</v>
      </c>
      <c r="D443" s="49">
        <v>52.3</v>
      </c>
      <c r="E443" s="58">
        <f>'приложение 4'!G696</f>
        <v>52.3</v>
      </c>
      <c r="F443" s="58">
        <f>'приложение 4'!H696</f>
        <v>52.3</v>
      </c>
      <c r="G443" s="57">
        <f t="shared" si="18"/>
        <v>100</v>
      </c>
      <c r="H443" s="56">
        <f t="shared" si="17"/>
        <v>0</v>
      </c>
      <c r="J443" s="53"/>
      <c r="K443" s="52"/>
    </row>
    <row r="444" spans="1:11" ht="78.75">
      <c r="A444" s="51" t="s">
        <v>67</v>
      </c>
      <c r="B444" s="60"/>
      <c r="C444" s="61" t="s">
        <v>68</v>
      </c>
      <c r="D444" s="49">
        <v>6.7</v>
      </c>
      <c r="E444" s="58">
        <f>E445</f>
        <v>6.7</v>
      </c>
      <c r="F444" s="59">
        <f>F445</f>
        <v>6.7</v>
      </c>
      <c r="G444" s="57">
        <f t="shared" si="18"/>
        <v>100</v>
      </c>
      <c r="H444" s="56">
        <f t="shared" si="17"/>
        <v>0</v>
      </c>
      <c r="J444" s="53"/>
      <c r="K444" s="52"/>
    </row>
    <row r="445" spans="1:11" ht="47.25">
      <c r="A445" s="51" t="s">
        <v>67</v>
      </c>
      <c r="B445" s="51" t="s">
        <v>11</v>
      </c>
      <c r="C445" s="50" t="s">
        <v>12</v>
      </c>
      <c r="D445" s="49">
        <v>6.7</v>
      </c>
      <c r="E445" s="58">
        <f>'приложение 4'!G756</f>
        <v>6.7</v>
      </c>
      <c r="F445" s="59">
        <f>'приложение 4'!H756</f>
        <v>6.7</v>
      </c>
      <c r="G445" s="57">
        <f t="shared" si="18"/>
        <v>100</v>
      </c>
      <c r="H445" s="56">
        <f t="shared" si="17"/>
        <v>0</v>
      </c>
      <c r="J445" s="53"/>
      <c r="K445" s="52"/>
    </row>
    <row r="446" spans="1:11" ht="31.5">
      <c r="A446" s="51" t="s">
        <v>117</v>
      </c>
      <c r="B446" s="60"/>
      <c r="C446" s="61" t="s">
        <v>118</v>
      </c>
      <c r="D446" s="49">
        <v>1585.4</v>
      </c>
      <c r="E446" s="59">
        <f>E447+E448</f>
        <v>1585.3999999999999</v>
      </c>
      <c r="F446" s="59">
        <f>F447+F448</f>
        <v>1585.1</v>
      </c>
      <c r="G446" s="57">
        <f t="shared" si="18"/>
        <v>99.98107733064211</v>
      </c>
      <c r="H446" s="56">
        <f t="shared" si="17"/>
        <v>-0.2999999999999545</v>
      </c>
      <c r="J446" s="53"/>
      <c r="K446" s="52"/>
    </row>
    <row r="447" spans="1:8" ht="94.5">
      <c r="A447" s="51" t="s">
        <v>117</v>
      </c>
      <c r="B447" s="51" t="s">
        <v>9</v>
      </c>
      <c r="C447" s="50" t="s">
        <v>10</v>
      </c>
      <c r="D447" s="49">
        <v>1300.6</v>
      </c>
      <c r="E447" s="59">
        <f>'приложение 4'!G823</f>
        <v>1300.6</v>
      </c>
      <c r="F447" s="58">
        <f>'приложение 4'!H823</f>
        <v>1300.6</v>
      </c>
      <c r="G447" s="57">
        <f t="shared" si="18"/>
        <v>100</v>
      </c>
      <c r="H447" s="56">
        <f t="shared" si="17"/>
        <v>0</v>
      </c>
    </row>
    <row r="448" spans="1:8" ht="47.25">
      <c r="A448" s="51" t="s">
        <v>117</v>
      </c>
      <c r="B448" s="51" t="s">
        <v>11</v>
      </c>
      <c r="C448" s="50" t="s">
        <v>12</v>
      </c>
      <c r="D448" s="49">
        <v>284.8</v>
      </c>
      <c r="E448" s="58">
        <f>'приложение 4'!G824</f>
        <v>284.8</v>
      </c>
      <c r="F448" s="58">
        <f>'приложение 4'!H824</f>
        <v>284.5</v>
      </c>
      <c r="G448" s="57">
        <f t="shared" si="18"/>
        <v>99.89466292134831</v>
      </c>
      <c r="H448" s="56">
        <f t="shared" si="17"/>
        <v>-0.30000000000001137</v>
      </c>
    </row>
    <row r="449" spans="1:8" ht="94.5">
      <c r="A449" s="1" t="s">
        <v>661</v>
      </c>
      <c r="B449" s="1"/>
      <c r="C449" s="123" t="s">
        <v>660</v>
      </c>
      <c r="D449" s="6" t="s">
        <v>533</v>
      </c>
      <c r="E449" s="3">
        <f>E450</f>
        <v>144.1</v>
      </c>
      <c r="F449" s="3">
        <f>F450</f>
        <v>144.1</v>
      </c>
      <c r="G449" s="201">
        <f t="shared" si="18"/>
        <v>100</v>
      </c>
      <c r="H449" s="36">
        <f t="shared" si="17"/>
        <v>0</v>
      </c>
    </row>
    <row r="450" spans="1:8" ht="94.5">
      <c r="A450" s="1" t="s">
        <v>661</v>
      </c>
      <c r="B450" s="1" t="s">
        <v>9</v>
      </c>
      <c r="C450" s="2" t="s">
        <v>10</v>
      </c>
      <c r="D450" s="6" t="s">
        <v>533</v>
      </c>
      <c r="E450" s="3">
        <v>144.1</v>
      </c>
      <c r="F450" s="3">
        <v>144.1</v>
      </c>
      <c r="G450" s="201">
        <f t="shared" si="18"/>
        <v>100</v>
      </c>
      <c r="H450" s="36">
        <f t="shared" si="17"/>
        <v>0</v>
      </c>
    </row>
    <row r="451" spans="1:8" ht="31.5">
      <c r="A451" s="51" t="s">
        <v>19</v>
      </c>
      <c r="B451" s="60"/>
      <c r="C451" s="61" t="s">
        <v>20</v>
      </c>
      <c r="D451" s="49">
        <f>D452+D454</f>
        <v>14363.6</v>
      </c>
      <c r="E451" s="59">
        <f>E452+E454</f>
        <v>15293.4</v>
      </c>
      <c r="F451" s="59">
        <f>F452+F454</f>
        <v>14614.599999999999</v>
      </c>
      <c r="G451" s="57">
        <f t="shared" si="18"/>
        <v>95.56148403886642</v>
      </c>
      <c r="H451" s="56">
        <f t="shared" si="17"/>
        <v>-678.8000000000011</v>
      </c>
    </row>
    <row r="452" spans="1:8" ht="31.5">
      <c r="A452" s="51" t="s">
        <v>402</v>
      </c>
      <c r="B452" s="60"/>
      <c r="C452" s="61" t="s">
        <v>403</v>
      </c>
      <c r="D452" s="49">
        <v>1343.2</v>
      </c>
      <c r="E452" s="59">
        <f>E453</f>
        <v>2272.9</v>
      </c>
      <c r="F452" s="59">
        <f>F453</f>
        <v>2272.9</v>
      </c>
      <c r="G452" s="57">
        <f t="shared" si="18"/>
        <v>100</v>
      </c>
      <c r="H452" s="56">
        <f t="shared" si="17"/>
        <v>0</v>
      </c>
    </row>
    <row r="453" spans="1:8" ht="47.25">
      <c r="A453" s="51" t="s">
        <v>402</v>
      </c>
      <c r="B453" s="51" t="s">
        <v>80</v>
      </c>
      <c r="C453" s="50" t="s">
        <v>81</v>
      </c>
      <c r="D453" s="49">
        <v>1343.2</v>
      </c>
      <c r="E453" s="59">
        <f>'приложение 4'!G1140</f>
        <v>2272.9</v>
      </c>
      <c r="F453" s="59">
        <f>'приложение 4'!H1140</f>
        <v>2272.9</v>
      </c>
      <c r="G453" s="57">
        <f t="shared" si="18"/>
        <v>100</v>
      </c>
      <c r="H453" s="56">
        <f t="shared" si="17"/>
        <v>0</v>
      </c>
    </row>
    <row r="454" spans="1:8" ht="47.25">
      <c r="A454" s="51" t="s">
        <v>21</v>
      </c>
      <c r="B454" s="60"/>
      <c r="C454" s="61" t="s">
        <v>22</v>
      </c>
      <c r="D454" s="49">
        <v>13020.4</v>
      </c>
      <c r="E454" s="59">
        <f>E455+E456</f>
        <v>13020.5</v>
      </c>
      <c r="F454" s="59">
        <f>F455+F456</f>
        <v>12341.699999999999</v>
      </c>
      <c r="G454" s="57">
        <f t="shared" si="18"/>
        <v>94.786682539073</v>
      </c>
      <c r="H454" s="56">
        <f t="shared" si="17"/>
        <v>-678.8000000000011</v>
      </c>
    </row>
    <row r="455" spans="1:8" ht="94.5">
      <c r="A455" s="51" t="s">
        <v>21</v>
      </c>
      <c r="B455" s="51" t="s">
        <v>9</v>
      </c>
      <c r="C455" s="50" t="s">
        <v>10</v>
      </c>
      <c r="D455" s="49">
        <v>12522.3</v>
      </c>
      <c r="E455" s="59">
        <f>'приложение 4'!G701</f>
        <v>12272.4</v>
      </c>
      <c r="F455" s="59">
        <f>'приложение 4'!H701</f>
        <v>11594.9</v>
      </c>
      <c r="G455" s="57">
        <f t="shared" si="18"/>
        <v>94.47948241582739</v>
      </c>
      <c r="H455" s="56">
        <f t="shared" si="17"/>
        <v>-677.5</v>
      </c>
    </row>
    <row r="456" spans="1:8" ht="47.25">
      <c r="A456" s="51" t="s">
        <v>21</v>
      </c>
      <c r="B456" s="51" t="s">
        <v>11</v>
      </c>
      <c r="C456" s="50" t="s">
        <v>12</v>
      </c>
      <c r="D456" s="49">
        <v>498.1</v>
      </c>
      <c r="E456" s="59">
        <f>'приложение 4'!G702</f>
        <v>748.1</v>
      </c>
      <c r="F456" s="59">
        <f>'приложение 4'!H702</f>
        <v>746.8</v>
      </c>
      <c r="G456" s="57">
        <f t="shared" si="18"/>
        <v>99.82622644031545</v>
      </c>
      <c r="H456" s="56">
        <f t="shared" si="17"/>
        <v>-1.3000000000000682</v>
      </c>
    </row>
    <row r="457" spans="1:8" ht="15.75">
      <c r="A457" s="51" t="s">
        <v>71</v>
      </c>
      <c r="B457" s="60"/>
      <c r="C457" s="61" t="s">
        <v>70</v>
      </c>
      <c r="D457" s="49">
        <v>1000</v>
      </c>
      <c r="E457" s="59">
        <f>E458+E462+E460+E464+E466+E468+E470+E472+E474</f>
        <v>998</v>
      </c>
      <c r="F457" s="59">
        <f>F458+F462+F460+F464+F466+F468+F470+F472+F474</f>
        <v>797.3</v>
      </c>
      <c r="G457" s="57">
        <f t="shared" si="18"/>
        <v>79.88977955911824</v>
      </c>
      <c r="H457" s="56">
        <f t="shared" si="17"/>
        <v>-200.70000000000005</v>
      </c>
    </row>
    <row r="458" spans="1:8" ht="31.5">
      <c r="A458" s="51" t="s">
        <v>72</v>
      </c>
      <c r="B458" s="60"/>
      <c r="C458" s="61" t="s">
        <v>73</v>
      </c>
      <c r="D458" s="49">
        <v>1000</v>
      </c>
      <c r="E458" s="59">
        <f>E459</f>
        <v>180.7</v>
      </c>
      <c r="F458" s="59">
        <f>F459</f>
        <v>0</v>
      </c>
      <c r="G458" s="57">
        <f t="shared" si="18"/>
        <v>0</v>
      </c>
      <c r="H458" s="56">
        <f t="shared" si="17"/>
        <v>-180.7</v>
      </c>
    </row>
    <row r="459" spans="1:8" ht="15.75">
      <c r="A459" s="51" t="s">
        <v>72</v>
      </c>
      <c r="B459" s="51" t="s">
        <v>13</v>
      </c>
      <c r="C459" s="50" t="s">
        <v>14</v>
      </c>
      <c r="D459" s="49">
        <v>1000</v>
      </c>
      <c r="E459" s="59">
        <f>'приложение 4'!G768</f>
        <v>180.7</v>
      </c>
      <c r="F459" s="59">
        <f>'приложение 4'!H768</f>
        <v>0</v>
      </c>
      <c r="G459" s="57">
        <f t="shared" si="18"/>
        <v>0</v>
      </c>
      <c r="H459" s="56">
        <f t="shared" si="17"/>
        <v>-180.7</v>
      </c>
    </row>
    <row r="460" spans="1:8" ht="63">
      <c r="A460" s="14" t="s">
        <v>646</v>
      </c>
      <c r="B460" s="167"/>
      <c r="C460" s="168" t="s">
        <v>647</v>
      </c>
      <c r="D460" s="6" t="s">
        <v>533</v>
      </c>
      <c r="E460" s="149">
        <f>'приложение 4'!G1034</f>
        <v>25</v>
      </c>
      <c r="F460" s="149">
        <f>'приложение 4'!H1034</f>
        <v>25</v>
      </c>
      <c r="G460" s="57">
        <f t="shared" si="18"/>
        <v>100</v>
      </c>
      <c r="H460" s="56">
        <f t="shared" si="17"/>
        <v>0</v>
      </c>
    </row>
    <row r="461" spans="1:8" ht="47.25">
      <c r="A461" s="14" t="s">
        <v>646</v>
      </c>
      <c r="B461" s="167" t="s">
        <v>11</v>
      </c>
      <c r="C461" s="168" t="s">
        <v>12</v>
      </c>
      <c r="D461" s="6" t="s">
        <v>533</v>
      </c>
      <c r="E461" s="149">
        <f>'приложение 4'!G1035</f>
        <v>25</v>
      </c>
      <c r="F461" s="149">
        <f>'приложение 4'!H1035</f>
        <v>25</v>
      </c>
      <c r="G461" s="57">
        <f t="shared" si="18"/>
        <v>100</v>
      </c>
      <c r="H461" s="56">
        <f t="shared" si="17"/>
        <v>0</v>
      </c>
    </row>
    <row r="462" spans="1:8" ht="31.5">
      <c r="A462" s="22" t="s">
        <v>542</v>
      </c>
      <c r="B462" s="19"/>
      <c r="C462" s="23" t="s">
        <v>543</v>
      </c>
      <c r="D462" s="49" t="s">
        <v>533</v>
      </c>
      <c r="E462" s="59">
        <f>E463</f>
        <v>110</v>
      </c>
      <c r="F462" s="59">
        <f>F463</f>
        <v>90</v>
      </c>
      <c r="G462" s="57">
        <f t="shared" si="18"/>
        <v>81.81818181818183</v>
      </c>
      <c r="H462" s="56">
        <f t="shared" si="17"/>
        <v>-20</v>
      </c>
    </row>
    <row r="463" spans="1:8" ht="31.5">
      <c r="A463" s="24" t="s">
        <v>542</v>
      </c>
      <c r="B463" s="19" t="s">
        <v>362</v>
      </c>
      <c r="C463" s="21" t="s">
        <v>363</v>
      </c>
      <c r="D463" s="49" t="s">
        <v>533</v>
      </c>
      <c r="E463" s="59">
        <f>'приложение 4'!G827</f>
        <v>110</v>
      </c>
      <c r="F463" s="59">
        <f>'приложение 4'!H827</f>
        <v>90</v>
      </c>
      <c r="G463" s="57">
        <f t="shared" si="18"/>
        <v>81.81818181818183</v>
      </c>
      <c r="H463" s="56">
        <f t="shared" si="17"/>
        <v>-20</v>
      </c>
    </row>
    <row r="464" spans="1:8" ht="31.5">
      <c r="A464" s="172" t="s">
        <v>616</v>
      </c>
      <c r="B464" s="162"/>
      <c r="C464" s="175" t="s">
        <v>617</v>
      </c>
      <c r="D464" s="49" t="s">
        <v>533</v>
      </c>
      <c r="E464" s="149">
        <f>E465</f>
        <v>182.8</v>
      </c>
      <c r="F464" s="149">
        <f>F465</f>
        <v>182.8</v>
      </c>
      <c r="G464" s="57">
        <f t="shared" si="18"/>
        <v>100</v>
      </c>
      <c r="H464" s="56">
        <f t="shared" si="17"/>
        <v>0</v>
      </c>
    </row>
    <row r="465" spans="1:8" ht="47.25">
      <c r="A465" s="172" t="s">
        <v>616</v>
      </c>
      <c r="B465" s="17" t="s">
        <v>11</v>
      </c>
      <c r="C465" s="18" t="s">
        <v>12</v>
      </c>
      <c r="D465" s="49" t="s">
        <v>533</v>
      </c>
      <c r="E465" s="149">
        <f>'приложение 4'!G959+'приложение 4'!G829</f>
        <v>182.8</v>
      </c>
      <c r="F465" s="149">
        <f>'приложение 4'!H959+'приложение 4'!H829</f>
        <v>182.8</v>
      </c>
      <c r="G465" s="57">
        <f t="shared" si="18"/>
        <v>100</v>
      </c>
      <c r="H465" s="56">
        <f t="shared" si="17"/>
        <v>0</v>
      </c>
    </row>
    <row r="466" spans="1:8" ht="31.5">
      <c r="A466" s="172" t="s">
        <v>635</v>
      </c>
      <c r="B466" s="167"/>
      <c r="C466" s="174" t="s">
        <v>636</v>
      </c>
      <c r="D466" s="49" t="s">
        <v>533</v>
      </c>
      <c r="E466" s="149">
        <f>'приложение 4'!G960</f>
        <v>80.5</v>
      </c>
      <c r="F466" s="149">
        <f>'приложение 4'!H960</f>
        <v>80.5</v>
      </c>
      <c r="G466" s="57">
        <f t="shared" si="18"/>
        <v>100</v>
      </c>
      <c r="H466" s="56">
        <f t="shared" si="17"/>
        <v>0</v>
      </c>
    </row>
    <row r="467" spans="1:8" ht="47.25">
      <c r="A467" s="172" t="s">
        <v>635</v>
      </c>
      <c r="B467" s="17" t="s">
        <v>11</v>
      </c>
      <c r="C467" s="18" t="s">
        <v>12</v>
      </c>
      <c r="D467" s="49" t="s">
        <v>533</v>
      </c>
      <c r="E467" s="149">
        <f>'приложение 4'!G961</f>
        <v>80.5</v>
      </c>
      <c r="F467" s="149">
        <f>'приложение 4'!H961</f>
        <v>80.5</v>
      </c>
      <c r="G467" s="57">
        <f t="shared" si="18"/>
        <v>100</v>
      </c>
      <c r="H467" s="56">
        <f t="shared" si="17"/>
        <v>0</v>
      </c>
    </row>
    <row r="468" spans="1:8" ht="31.5">
      <c r="A468" s="113" t="s">
        <v>618</v>
      </c>
      <c r="B468" s="152"/>
      <c r="C468" s="153" t="s">
        <v>619</v>
      </c>
      <c r="D468" s="6" t="s">
        <v>533</v>
      </c>
      <c r="E468" s="149">
        <f>E469</f>
        <v>63</v>
      </c>
      <c r="F468" s="149">
        <f>F469</f>
        <v>63</v>
      </c>
      <c r="G468" s="57">
        <f aca="true" t="shared" si="19" ref="G468:G493">F468/E468*100</f>
        <v>100</v>
      </c>
      <c r="H468" s="56">
        <f aca="true" t="shared" si="20" ref="H468:H493">F468-E468</f>
        <v>0</v>
      </c>
    </row>
    <row r="469" spans="1:8" ht="47.25">
      <c r="A469" s="113" t="s">
        <v>618</v>
      </c>
      <c r="B469" s="152" t="s">
        <v>11</v>
      </c>
      <c r="C469" s="2" t="s">
        <v>12</v>
      </c>
      <c r="D469" s="6" t="s">
        <v>533</v>
      </c>
      <c r="E469" s="149">
        <f>'приложение 4'!G831</f>
        <v>63</v>
      </c>
      <c r="F469" s="149">
        <f>'приложение 4'!H831</f>
        <v>63</v>
      </c>
      <c r="G469" s="57">
        <f t="shared" si="19"/>
        <v>100</v>
      </c>
      <c r="H469" s="56">
        <f t="shared" si="20"/>
        <v>0</v>
      </c>
    </row>
    <row r="470" spans="1:8" ht="31.5">
      <c r="A470" s="172" t="s">
        <v>637</v>
      </c>
      <c r="B470" s="167"/>
      <c r="C470" s="174" t="s">
        <v>638</v>
      </c>
      <c r="D470" s="49" t="s">
        <v>533</v>
      </c>
      <c r="E470" s="149">
        <f>'приложение 4'!G962</f>
        <v>114.5</v>
      </c>
      <c r="F470" s="149">
        <f>'приложение 4'!H962</f>
        <v>114.5</v>
      </c>
      <c r="G470" s="57">
        <f t="shared" si="19"/>
        <v>100</v>
      </c>
      <c r="H470" s="56">
        <f t="shared" si="20"/>
        <v>0</v>
      </c>
    </row>
    <row r="471" spans="1:8" ht="47.25">
      <c r="A471" s="172" t="s">
        <v>637</v>
      </c>
      <c r="B471" s="17" t="s">
        <v>11</v>
      </c>
      <c r="C471" s="18" t="s">
        <v>12</v>
      </c>
      <c r="D471" s="49" t="s">
        <v>533</v>
      </c>
      <c r="E471" s="149">
        <f>'приложение 4'!G963</f>
        <v>114.5</v>
      </c>
      <c r="F471" s="149">
        <f>'приложение 4'!H963</f>
        <v>114.5</v>
      </c>
      <c r="G471" s="57">
        <f t="shared" si="19"/>
        <v>100</v>
      </c>
      <c r="H471" s="56">
        <f t="shared" si="20"/>
        <v>0</v>
      </c>
    </row>
    <row r="472" spans="1:8" ht="47.25">
      <c r="A472" s="172" t="s">
        <v>639</v>
      </c>
      <c r="B472" s="167"/>
      <c r="C472" s="174" t="s">
        <v>640</v>
      </c>
      <c r="D472" s="49" t="s">
        <v>533</v>
      </c>
      <c r="E472" s="149">
        <f>'приложение 4'!G964</f>
        <v>210.5</v>
      </c>
      <c r="F472" s="149">
        <f>'приложение 4'!H964</f>
        <v>210.5</v>
      </c>
      <c r="G472" s="57">
        <f t="shared" si="19"/>
        <v>100</v>
      </c>
      <c r="H472" s="56">
        <f t="shared" si="20"/>
        <v>0</v>
      </c>
    </row>
    <row r="473" spans="1:8" ht="47.25">
      <c r="A473" s="172" t="s">
        <v>639</v>
      </c>
      <c r="B473" s="17" t="s">
        <v>11</v>
      </c>
      <c r="C473" s="18" t="s">
        <v>12</v>
      </c>
      <c r="D473" s="49" t="s">
        <v>533</v>
      </c>
      <c r="E473" s="149">
        <f>'приложение 4'!G965</f>
        <v>210.5</v>
      </c>
      <c r="F473" s="149">
        <f>'приложение 4'!H965</f>
        <v>210.5</v>
      </c>
      <c r="G473" s="57">
        <f t="shared" si="19"/>
        <v>100</v>
      </c>
      <c r="H473" s="56">
        <f t="shared" si="20"/>
        <v>0</v>
      </c>
    </row>
    <row r="474" spans="1:8" ht="47.25">
      <c r="A474" s="172" t="s">
        <v>668</v>
      </c>
      <c r="B474" s="17"/>
      <c r="C474" s="123" t="s">
        <v>669</v>
      </c>
      <c r="D474" s="6" t="s">
        <v>533</v>
      </c>
      <c r="E474" s="160">
        <f>E475</f>
        <v>31</v>
      </c>
      <c r="F474" s="160">
        <f>F475</f>
        <v>31</v>
      </c>
      <c r="G474" s="201">
        <f t="shared" si="19"/>
        <v>100</v>
      </c>
      <c r="H474" s="36">
        <f t="shared" si="20"/>
        <v>0</v>
      </c>
    </row>
    <row r="475" spans="1:8" ht="47.25">
      <c r="A475" s="172" t="s">
        <v>668</v>
      </c>
      <c r="B475" s="17" t="s">
        <v>11</v>
      </c>
      <c r="C475" s="18" t="s">
        <v>12</v>
      </c>
      <c r="D475" s="6" t="s">
        <v>533</v>
      </c>
      <c r="E475" s="160">
        <v>31</v>
      </c>
      <c r="F475" s="160">
        <v>31</v>
      </c>
      <c r="G475" s="201">
        <f t="shared" si="19"/>
        <v>100</v>
      </c>
      <c r="H475" s="36">
        <f t="shared" si="20"/>
        <v>0</v>
      </c>
    </row>
    <row r="476" spans="1:8" ht="47.25">
      <c r="A476" s="51" t="s">
        <v>119</v>
      </c>
      <c r="B476" s="60"/>
      <c r="C476" s="61" t="s">
        <v>120</v>
      </c>
      <c r="D476" s="49">
        <v>2220.6</v>
      </c>
      <c r="E476" s="59">
        <f>E477+E479+E485+E488+E481+E483</f>
        <v>9368.2</v>
      </c>
      <c r="F476" s="59">
        <f>F477+F479+F485+F488+F481+F483</f>
        <v>9368.2</v>
      </c>
      <c r="G476" s="57">
        <f t="shared" si="19"/>
        <v>100</v>
      </c>
      <c r="H476" s="56">
        <f t="shared" si="20"/>
        <v>0</v>
      </c>
    </row>
    <row r="477" spans="1:8" ht="47.25">
      <c r="A477" s="51" t="s">
        <v>406</v>
      </c>
      <c r="B477" s="60"/>
      <c r="C477" s="61" t="s">
        <v>407</v>
      </c>
      <c r="D477" s="49">
        <v>7</v>
      </c>
      <c r="E477" s="59">
        <f>E478</f>
        <v>9.3</v>
      </c>
      <c r="F477" s="59">
        <f>F478</f>
        <v>9.3</v>
      </c>
      <c r="G477" s="57">
        <f t="shared" si="19"/>
        <v>100</v>
      </c>
      <c r="H477" s="56">
        <f t="shared" si="20"/>
        <v>0</v>
      </c>
    </row>
    <row r="478" spans="1:8" ht="31.5">
      <c r="A478" s="51" t="s">
        <v>406</v>
      </c>
      <c r="B478" s="51" t="s">
        <v>408</v>
      </c>
      <c r="C478" s="50" t="s">
        <v>409</v>
      </c>
      <c r="D478" s="49">
        <v>7</v>
      </c>
      <c r="E478" s="59">
        <f>'приложение 4'!G1146</f>
        <v>9.3</v>
      </c>
      <c r="F478" s="59">
        <f>'приложение 4'!H1146</f>
        <v>9.3</v>
      </c>
      <c r="G478" s="57">
        <f t="shared" si="19"/>
        <v>100</v>
      </c>
      <c r="H478" s="56">
        <f t="shared" si="20"/>
        <v>0</v>
      </c>
    </row>
    <row r="479" spans="1:8" ht="31.5">
      <c r="A479" s="51" t="s">
        <v>320</v>
      </c>
      <c r="B479" s="60"/>
      <c r="C479" s="61" t="s">
        <v>321</v>
      </c>
      <c r="D479" s="49">
        <v>27.7</v>
      </c>
      <c r="E479" s="58">
        <f>E480</f>
        <v>27.7</v>
      </c>
      <c r="F479" s="58">
        <f>F480</f>
        <v>27.7</v>
      </c>
      <c r="G479" s="57">
        <f t="shared" si="19"/>
        <v>100</v>
      </c>
      <c r="H479" s="56">
        <f t="shared" si="20"/>
        <v>0</v>
      </c>
    </row>
    <row r="480" spans="1:8" ht="47.25">
      <c r="A480" s="51" t="s">
        <v>320</v>
      </c>
      <c r="B480" s="51" t="s">
        <v>11</v>
      </c>
      <c r="C480" s="50" t="s">
        <v>12</v>
      </c>
      <c r="D480" s="49">
        <v>27.7</v>
      </c>
      <c r="E480" s="58">
        <f>'приложение 4'!G1023</f>
        <v>27.7</v>
      </c>
      <c r="F480" s="58">
        <f>'приложение 4'!H1023</f>
        <v>27.7</v>
      </c>
      <c r="G480" s="57">
        <f t="shared" si="19"/>
        <v>100</v>
      </c>
      <c r="H480" s="56">
        <f t="shared" si="20"/>
        <v>0</v>
      </c>
    </row>
    <row r="481" spans="1:8" ht="47.25">
      <c r="A481" s="141" t="s">
        <v>603</v>
      </c>
      <c r="B481" s="142"/>
      <c r="C481" s="143" t="s">
        <v>604</v>
      </c>
      <c r="D481" s="6" t="s">
        <v>533</v>
      </c>
      <c r="E481" s="140">
        <f>E482</f>
        <v>1572</v>
      </c>
      <c r="F481" s="140">
        <f>F482</f>
        <v>1572</v>
      </c>
      <c r="G481" s="57">
        <f t="shared" si="19"/>
        <v>100</v>
      </c>
      <c r="H481" s="56">
        <f t="shared" si="20"/>
        <v>0</v>
      </c>
    </row>
    <row r="482" spans="1:8" ht="15.75">
      <c r="A482" s="141" t="s">
        <v>603</v>
      </c>
      <c r="B482" s="141" t="s">
        <v>13</v>
      </c>
      <c r="C482" s="144" t="s">
        <v>14</v>
      </c>
      <c r="D482" s="6" t="s">
        <v>533</v>
      </c>
      <c r="E482" s="140">
        <f>'приложение 4'!G970</f>
        <v>1572</v>
      </c>
      <c r="F482" s="140">
        <f>'приложение 4'!H970</f>
        <v>1572</v>
      </c>
      <c r="G482" s="57">
        <f t="shared" si="19"/>
        <v>100</v>
      </c>
      <c r="H482" s="56">
        <f t="shared" si="20"/>
        <v>0</v>
      </c>
    </row>
    <row r="483" spans="1:8" ht="45">
      <c r="A483" s="34" t="s">
        <v>613</v>
      </c>
      <c r="B483" s="93"/>
      <c r="C483" s="38" t="s">
        <v>614</v>
      </c>
      <c r="D483" s="35" t="s">
        <v>533</v>
      </c>
      <c r="E483" s="160">
        <f>E484</f>
        <v>73.7</v>
      </c>
      <c r="F483" s="160">
        <f>F484</f>
        <v>73.7</v>
      </c>
      <c r="G483" s="57">
        <f t="shared" si="19"/>
        <v>100</v>
      </c>
      <c r="H483" s="56">
        <f t="shared" si="20"/>
        <v>0</v>
      </c>
    </row>
    <row r="484" spans="1:8" ht="45">
      <c r="A484" s="34" t="s">
        <v>613</v>
      </c>
      <c r="B484" s="93">
        <v>600</v>
      </c>
      <c r="C484" s="38" t="s">
        <v>81</v>
      </c>
      <c r="D484" s="35" t="s">
        <v>533</v>
      </c>
      <c r="E484" s="160">
        <f>'приложение 4'!G22</f>
        <v>73.7</v>
      </c>
      <c r="F484" s="160">
        <f>'приложение 4'!H22</f>
        <v>73.7</v>
      </c>
      <c r="G484" s="57">
        <f t="shared" si="19"/>
        <v>100</v>
      </c>
      <c r="H484" s="56">
        <f t="shared" si="20"/>
        <v>0</v>
      </c>
    </row>
    <row r="485" spans="1:8" ht="47.25">
      <c r="A485" s="51" t="s">
        <v>121</v>
      </c>
      <c r="B485" s="60"/>
      <c r="C485" s="61" t="s">
        <v>122</v>
      </c>
      <c r="D485" s="49">
        <v>1836.2</v>
      </c>
      <c r="E485" s="59">
        <f>E487+E486</f>
        <v>7097</v>
      </c>
      <c r="F485" s="59">
        <f>F487+F486</f>
        <v>7097</v>
      </c>
      <c r="G485" s="57">
        <f t="shared" si="19"/>
        <v>100</v>
      </c>
      <c r="H485" s="56">
        <f t="shared" si="20"/>
        <v>0</v>
      </c>
    </row>
    <row r="486" spans="1:8" ht="47.25">
      <c r="A486" s="51" t="s">
        <v>121</v>
      </c>
      <c r="B486" s="51" t="s">
        <v>11</v>
      </c>
      <c r="C486" s="50" t="s">
        <v>12</v>
      </c>
      <c r="D486" s="49" t="s">
        <v>533</v>
      </c>
      <c r="E486" s="149">
        <f>'приложение 4'!G834</f>
        <v>4724.2</v>
      </c>
      <c r="F486" s="149">
        <f>'приложение 4'!H834</f>
        <v>4724.2</v>
      </c>
      <c r="G486" s="57">
        <f t="shared" si="19"/>
        <v>100</v>
      </c>
      <c r="H486" s="56">
        <f t="shared" si="20"/>
        <v>0</v>
      </c>
    </row>
    <row r="487" spans="1:8" ht="15.75">
      <c r="A487" s="51" t="s">
        <v>121</v>
      </c>
      <c r="B487" s="51" t="s">
        <v>13</v>
      </c>
      <c r="C487" s="50" t="s">
        <v>14</v>
      </c>
      <c r="D487" s="49">
        <v>1836.2</v>
      </c>
      <c r="E487" s="59">
        <f>'приложение 4'!G835</f>
        <v>2372.8</v>
      </c>
      <c r="F487" s="59">
        <f>'приложение 4'!H835</f>
        <v>2372.8</v>
      </c>
      <c r="G487" s="57">
        <f>F487/E487*100</f>
        <v>100</v>
      </c>
      <c r="H487" s="56">
        <f t="shared" si="20"/>
        <v>0</v>
      </c>
    </row>
    <row r="488" spans="1:8" ht="47.25">
      <c r="A488" s="51" t="s">
        <v>162</v>
      </c>
      <c r="B488" s="60"/>
      <c r="C488" s="61" t="s">
        <v>544</v>
      </c>
      <c r="D488" s="49">
        <v>349.7</v>
      </c>
      <c r="E488" s="58">
        <f>E489</f>
        <v>588.5</v>
      </c>
      <c r="F488" s="59">
        <f>F489</f>
        <v>588.5</v>
      </c>
      <c r="G488" s="57">
        <f t="shared" si="19"/>
        <v>100</v>
      </c>
      <c r="H488" s="56">
        <f t="shared" si="20"/>
        <v>0</v>
      </c>
    </row>
    <row r="489" spans="1:8" ht="47.25">
      <c r="A489" s="51" t="s">
        <v>162</v>
      </c>
      <c r="B489" s="51" t="s">
        <v>11</v>
      </c>
      <c r="C489" s="50" t="s">
        <v>12</v>
      </c>
      <c r="D489" s="49">
        <v>349.7</v>
      </c>
      <c r="E489" s="58">
        <f>'приложение 4'!G872</f>
        <v>588.5</v>
      </c>
      <c r="F489" s="59">
        <f>'приложение 4'!H872</f>
        <v>588.5</v>
      </c>
      <c r="G489" s="57">
        <f t="shared" si="19"/>
        <v>100</v>
      </c>
      <c r="H489" s="56">
        <f t="shared" si="20"/>
        <v>0</v>
      </c>
    </row>
    <row r="490" spans="1:8" ht="15.75">
      <c r="A490" s="20" t="s">
        <v>570</v>
      </c>
      <c r="B490" s="19"/>
      <c r="C490" s="23" t="s">
        <v>571</v>
      </c>
      <c r="D490" s="49" t="s">
        <v>533</v>
      </c>
      <c r="E490" s="58">
        <f>E491</f>
        <v>665.9</v>
      </c>
      <c r="F490" s="59">
        <f>F491</f>
        <v>0</v>
      </c>
      <c r="G490" s="57">
        <f t="shared" si="19"/>
        <v>0</v>
      </c>
      <c r="H490" s="56">
        <f t="shared" si="20"/>
        <v>-665.9</v>
      </c>
    </row>
    <row r="491" spans="1:8" ht="47.25">
      <c r="A491" s="20" t="s">
        <v>572</v>
      </c>
      <c r="B491" s="19"/>
      <c r="C491" s="23" t="s">
        <v>573</v>
      </c>
      <c r="D491" s="49" t="s">
        <v>533</v>
      </c>
      <c r="E491" s="58">
        <f>E492</f>
        <v>665.9</v>
      </c>
      <c r="F491" s="59">
        <f>F492</f>
        <v>0</v>
      </c>
      <c r="G491" s="57">
        <f t="shared" si="19"/>
        <v>0</v>
      </c>
      <c r="H491" s="56">
        <f t="shared" si="20"/>
        <v>-665.9</v>
      </c>
    </row>
    <row r="492" spans="1:8" ht="47.25">
      <c r="A492" s="20" t="s">
        <v>572</v>
      </c>
      <c r="B492" s="19" t="s">
        <v>11</v>
      </c>
      <c r="C492" s="26" t="s">
        <v>12</v>
      </c>
      <c r="D492" s="49" t="s">
        <v>533</v>
      </c>
      <c r="E492" s="58">
        <f>'приложение 4'!G1078</f>
        <v>665.9</v>
      </c>
      <c r="F492" s="59">
        <f>'приложение 4'!H1078</f>
        <v>0</v>
      </c>
      <c r="G492" s="57">
        <f t="shared" si="19"/>
        <v>0</v>
      </c>
      <c r="H492" s="56">
        <f t="shared" si="20"/>
        <v>-665.9</v>
      </c>
    </row>
    <row r="493" spans="1:8" ht="15.75">
      <c r="A493" s="48"/>
      <c r="B493" s="47"/>
      <c r="C493" s="47" t="s">
        <v>0</v>
      </c>
      <c r="D493" s="46">
        <f>D394+D381+D374+D366+D347+D314+D302+D295+D282+D277+D249+D243+D212+D164+D136+D125+D100+D9</f>
        <v>769725.1000000001</v>
      </c>
      <c r="E493" s="46">
        <f>E394+E381+E374+E366+E347+E314+E302+E295+E282+E277+E249+E243+E212+E164+E136+E125+E100+E9+E371</f>
        <v>1143863.4</v>
      </c>
      <c r="F493" s="46">
        <f>F394+F381+F374+F366+F347+F314+F302+F295+F282+F277+F249+F243+F212+F164+F136+F125+F100+F9+F371</f>
        <v>1044765.96</v>
      </c>
      <c r="G493" s="124">
        <f t="shared" si="19"/>
        <v>91.3366019054373</v>
      </c>
      <c r="H493" s="125">
        <f t="shared" si="20"/>
        <v>-99097.43999999994</v>
      </c>
    </row>
    <row r="494" ht="3" customHeight="1"/>
    <row r="495" spans="5:6" ht="15.75" hidden="1">
      <c r="E495" s="145">
        <v>1112964.3</v>
      </c>
      <c r="F495" s="146">
        <v>340171.3</v>
      </c>
    </row>
    <row r="496" spans="5:6" ht="12.75" hidden="1">
      <c r="E496" s="54"/>
      <c r="F496" s="54"/>
    </row>
    <row r="497" ht="12.75" hidden="1"/>
    <row r="498" spans="5:6" ht="12.75" hidden="1">
      <c r="E498" s="54">
        <f>E493-E495</f>
        <v>30899.09999999986</v>
      </c>
      <c r="F498" s="54">
        <f>F493-F495</f>
        <v>704594.6599999999</v>
      </c>
    </row>
    <row r="499" ht="12.75" hidden="1"/>
    <row r="502" spans="5:6" ht="12.75">
      <c r="E502" s="205">
        <v>1143863.4</v>
      </c>
      <c r="F502" s="205">
        <v>1044766</v>
      </c>
    </row>
    <row r="505" spans="5:6" ht="12.75">
      <c r="E505" s="54">
        <f>E493-E502</f>
        <v>0</v>
      </c>
      <c r="F505" s="54">
        <f>F493-F502</f>
        <v>-0.0400000000372529</v>
      </c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152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 outlineLevelRow="6"/>
  <cols>
    <col min="1" max="1" width="8.7109375" style="0" customWidth="1"/>
    <col min="2" max="2" width="9.140625" style="0" customWidth="1"/>
    <col min="3" max="3" width="17.140625" style="0" customWidth="1"/>
    <col min="4" max="4" width="9.00390625" style="0" customWidth="1"/>
    <col min="5" max="5" width="39.28125" style="0" customWidth="1"/>
    <col min="6" max="6" width="14.00390625" style="0" customWidth="1"/>
    <col min="7" max="7" width="13.421875" style="0" customWidth="1"/>
    <col min="8" max="8" width="11.7109375" style="0" customWidth="1"/>
    <col min="9" max="9" width="11.140625" style="0" customWidth="1"/>
    <col min="10" max="10" width="11.7109375" style="0" customWidth="1"/>
  </cols>
  <sheetData>
    <row r="1" ht="14.25" customHeight="1">
      <c r="I1" s="7" t="s">
        <v>648</v>
      </c>
    </row>
    <row r="2" ht="15" customHeight="1">
      <c r="I2" s="8" t="s">
        <v>649</v>
      </c>
    </row>
    <row r="3" spans="1:9" ht="15" customHeight="1">
      <c r="A3" s="9"/>
      <c r="B3" s="9"/>
      <c r="C3" s="9"/>
      <c r="D3" s="9"/>
      <c r="E3" s="9"/>
      <c r="G3" s="9"/>
      <c r="I3" s="8"/>
    </row>
    <row r="4" spans="1:9" ht="15" customHeight="1">
      <c r="A4" s="9"/>
      <c r="B4" s="9"/>
      <c r="C4" s="9"/>
      <c r="D4" s="9"/>
      <c r="E4" s="9"/>
      <c r="F4" s="9"/>
      <c r="G4" s="9"/>
      <c r="I4" s="10" t="s">
        <v>650</v>
      </c>
    </row>
    <row r="5" spans="1:10" ht="14.25">
      <c r="A5" s="233" t="s">
        <v>654</v>
      </c>
      <c r="B5" s="233"/>
      <c r="C5" s="233"/>
      <c r="D5" s="233"/>
      <c r="E5" s="233"/>
      <c r="F5" s="233"/>
      <c r="G5" s="233"/>
      <c r="H5" s="233"/>
      <c r="I5" s="233"/>
      <c r="J5" s="193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10" ht="88.5" customHeight="1">
      <c r="A7" s="194" t="s">
        <v>486</v>
      </c>
      <c r="B7" s="194" t="s">
        <v>487</v>
      </c>
      <c r="C7" s="194" t="s">
        <v>488</v>
      </c>
      <c r="D7" s="194" t="s">
        <v>489</v>
      </c>
      <c r="E7" s="195" t="s">
        <v>490</v>
      </c>
      <c r="F7" s="196" t="s">
        <v>519</v>
      </c>
      <c r="G7" s="196" t="s">
        <v>651</v>
      </c>
      <c r="H7" s="196" t="s">
        <v>520</v>
      </c>
      <c r="I7" s="197" t="s">
        <v>652</v>
      </c>
      <c r="J7" s="198" t="s">
        <v>653</v>
      </c>
    </row>
    <row r="8" spans="1:10" ht="20.25" customHeight="1">
      <c r="A8" s="226">
        <v>1</v>
      </c>
      <c r="B8" s="226">
        <v>2</v>
      </c>
      <c r="C8" s="226">
        <v>3</v>
      </c>
      <c r="D8" s="226">
        <v>4</v>
      </c>
      <c r="E8" s="227">
        <v>5</v>
      </c>
      <c r="F8" s="228">
        <v>6</v>
      </c>
      <c r="G8" s="228">
        <v>7</v>
      </c>
      <c r="H8" s="11">
        <v>8</v>
      </c>
      <c r="I8" s="11">
        <v>9</v>
      </c>
      <c r="J8" s="12">
        <v>10</v>
      </c>
    </row>
    <row r="9" spans="1:10" ht="45">
      <c r="A9" s="34" t="s">
        <v>531</v>
      </c>
      <c r="B9" s="34"/>
      <c r="C9" s="34"/>
      <c r="D9" s="34"/>
      <c r="E9" s="33" t="s">
        <v>532</v>
      </c>
      <c r="F9" s="35" t="s">
        <v>533</v>
      </c>
      <c r="G9" s="35">
        <f>G10+G23+G120+G155+G17</f>
        <v>444885.7</v>
      </c>
      <c r="H9" s="35">
        <f>H10+H23+H120+H155+H17</f>
        <v>416111.8299999999</v>
      </c>
      <c r="I9" s="201">
        <f>H9/G9*100</f>
        <v>93.53230054371267</v>
      </c>
      <c r="J9" s="36">
        <f>H9-G9</f>
        <v>-28773.87000000011</v>
      </c>
    </row>
    <row r="10" spans="1:10" ht="45">
      <c r="A10" s="34"/>
      <c r="B10" s="34" t="s">
        <v>494</v>
      </c>
      <c r="C10" s="34"/>
      <c r="D10" s="34"/>
      <c r="E10" s="37" t="s">
        <v>495</v>
      </c>
      <c r="F10" s="35" t="s">
        <v>533</v>
      </c>
      <c r="G10" s="35">
        <f>G11</f>
        <v>274.6</v>
      </c>
      <c r="H10" s="35">
        <f>H11</f>
        <v>274.6</v>
      </c>
      <c r="I10" s="201">
        <f aca="true" t="shared" si="0" ref="I10:I67">H10/G10*100</f>
        <v>100</v>
      </c>
      <c r="J10" s="36">
        <f aca="true" t="shared" si="1" ref="J10:J67">H10-G10</f>
        <v>0</v>
      </c>
    </row>
    <row r="11" spans="1:10" ht="45">
      <c r="A11" s="34"/>
      <c r="B11" s="34" t="s">
        <v>142</v>
      </c>
      <c r="C11" s="93"/>
      <c r="D11" s="34"/>
      <c r="E11" s="38" t="s">
        <v>143</v>
      </c>
      <c r="F11" s="35" t="s">
        <v>533</v>
      </c>
      <c r="G11" s="36">
        <f>G12</f>
        <v>274.6</v>
      </c>
      <c r="H11" s="36">
        <f>H12</f>
        <v>274.6</v>
      </c>
      <c r="I11" s="201">
        <f t="shared" si="0"/>
        <v>100</v>
      </c>
      <c r="J11" s="36">
        <f t="shared" si="1"/>
        <v>0</v>
      </c>
    </row>
    <row r="12" spans="1:10" ht="45">
      <c r="A12" s="34"/>
      <c r="B12" s="34" t="s">
        <v>142</v>
      </c>
      <c r="C12" s="93" t="s">
        <v>125</v>
      </c>
      <c r="D12" s="34"/>
      <c r="E12" s="37" t="s">
        <v>126</v>
      </c>
      <c r="F12" s="35" t="s">
        <v>533</v>
      </c>
      <c r="G12" s="35">
        <f>G13</f>
        <v>274.6</v>
      </c>
      <c r="H12" s="35">
        <f>H13</f>
        <v>274.6</v>
      </c>
      <c r="I12" s="201">
        <f t="shared" si="0"/>
        <v>100</v>
      </c>
      <c r="J12" s="36">
        <f t="shared" si="1"/>
        <v>0</v>
      </c>
    </row>
    <row r="13" spans="1:10" ht="60">
      <c r="A13" s="34"/>
      <c r="B13" s="34" t="s">
        <v>142</v>
      </c>
      <c r="C13" s="93" t="s">
        <v>127</v>
      </c>
      <c r="D13" s="34"/>
      <c r="E13" s="37" t="s">
        <v>493</v>
      </c>
      <c r="F13" s="35" t="s">
        <v>533</v>
      </c>
      <c r="G13" s="36">
        <f aca="true" t="shared" si="2" ref="G13:H15">G14</f>
        <v>274.6</v>
      </c>
      <c r="H13" s="36">
        <f t="shared" si="2"/>
        <v>274.6</v>
      </c>
      <c r="I13" s="201">
        <f t="shared" si="0"/>
        <v>100</v>
      </c>
      <c r="J13" s="36">
        <f t="shared" si="1"/>
        <v>0</v>
      </c>
    </row>
    <row r="14" spans="1:10" ht="75">
      <c r="A14" s="34"/>
      <c r="B14" s="34" t="s">
        <v>142</v>
      </c>
      <c r="C14" s="93" t="s">
        <v>144</v>
      </c>
      <c r="D14" s="34"/>
      <c r="E14" s="37" t="s">
        <v>145</v>
      </c>
      <c r="F14" s="35" t="s">
        <v>533</v>
      </c>
      <c r="G14" s="35">
        <f t="shared" si="2"/>
        <v>274.6</v>
      </c>
      <c r="H14" s="35">
        <f t="shared" si="2"/>
        <v>274.6</v>
      </c>
      <c r="I14" s="201">
        <f t="shared" si="0"/>
        <v>100</v>
      </c>
      <c r="J14" s="36">
        <f t="shared" si="1"/>
        <v>0</v>
      </c>
    </row>
    <row r="15" spans="1:10" ht="74.25" customHeight="1">
      <c r="A15" s="34"/>
      <c r="B15" s="34" t="s">
        <v>142</v>
      </c>
      <c r="C15" s="93" t="s">
        <v>421</v>
      </c>
      <c r="D15" s="34"/>
      <c r="E15" s="38" t="s">
        <v>422</v>
      </c>
      <c r="F15" s="35" t="s">
        <v>533</v>
      </c>
      <c r="G15" s="36">
        <f t="shared" si="2"/>
        <v>274.6</v>
      </c>
      <c r="H15" s="36">
        <f t="shared" si="2"/>
        <v>274.6</v>
      </c>
      <c r="I15" s="201">
        <f t="shared" si="0"/>
        <v>100</v>
      </c>
      <c r="J15" s="36">
        <f t="shared" si="1"/>
        <v>0</v>
      </c>
    </row>
    <row r="16" spans="1:10" ht="45">
      <c r="A16" s="34"/>
      <c r="B16" s="34" t="s">
        <v>142</v>
      </c>
      <c r="C16" s="34" t="s">
        <v>421</v>
      </c>
      <c r="D16" s="93">
        <v>600</v>
      </c>
      <c r="E16" s="38" t="s">
        <v>81</v>
      </c>
      <c r="F16" s="35" t="s">
        <v>533</v>
      </c>
      <c r="G16" s="35">
        <v>274.6</v>
      </c>
      <c r="H16" s="35">
        <v>274.6</v>
      </c>
      <c r="I16" s="201">
        <f t="shared" si="0"/>
        <v>100</v>
      </c>
      <c r="J16" s="36">
        <f t="shared" si="1"/>
        <v>0</v>
      </c>
    </row>
    <row r="17" spans="1:10" ht="15.75">
      <c r="A17" s="34"/>
      <c r="B17" s="34" t="s">
        <v>496</v>
      </c>
      <c r="C17" s="34"/>
      <c r="D17" s="93"/>
      <c r="E17" s="38" t="s">
        <v>497</v>
      </c>
      <c r="F17" s="35" t="s">
        <v>533</v>
      </c>
      <c r="G17" s="35">
        <f>G18</f>
        <v>73.7</v>
      </c>
      <c r="H17" s="35">
        <f>H18</f>
        <v>73.7</v>
      </c>
      <c r="I17" s="201">
        <f t="shared" si="0"/>
        <v>100</v>
      </c>
      <c r="J17" s="36">
        <f t="shared" si="1"/>
        <v>0</v>
      </c>
    </row>
    <row r="18" spans="1:10" ht="15.75">
      <c r="A18" s="34"/>
      <c r="B18" s="34" t="s">
        <v>612</v>
      </c>
      <c r="C18" s="34"/>
      <c r="D18" s="93"/>
      <c r="E18" s="38" t="s">
        <v>615</v>
      </c>
      <c r="F18" s="35" t="s">
        <v>533</v>
      </c>
      <c r="G18" s="35">
        <f>G20</f>
        <v>73.7</v>
      </c>
      <c r="H18" s="35">
        <f>H20</f>
        <v>73.7</v>
      </c>
      <c r="I18" s="201">
        <f t="shared" si="0"/>
        <v>100</v>
      </c>
      <c r="J18" s="36">
        <f t="shared" si="1"/>
        <v>0</v>
      </c>
    </row>
    <row r="19" spans="1:10" ht="15.75">
      <c r="A19" s="34"/>
      <c r="B19" s="34" t="s">
        <v>612</v>
      </c>
      <c r="C19" s="34" t="s">
        <v>538</v>
      </c>
      <c r="D19" s="93"/>
      <c r="E19" s="50" t="s">
        <v>539</v>
      </c>
      <c r="F19" s="35" t="s">
        <v>533</v>
      </c>
      <c r="G19" s="35">
        <f>G20</f>
        <v>73.7</v>
      </c>
      <c r="H19" s="35">
        <f>H20</f>
        <v>73.7</v>
      </c>
      <c r="I19" s="201">
        <f>H19/G19*100</f>
        <v>100</v>
      </c>
      <c r="J19" s="36">
        <f>H19-G19</f>
        <v>0</v>
      </c>
    </row>
    <row r="20" spans="1:10" ht="45">
      <c r="A20" s="34"/>
      <c r="B20" s="34" t="s">
        <v>612</v>
      </c>
      <c r="C20" s="34" t="s">
        <v>119</v>
      </c>
      <c r="D20" s="93"/>
      <c r="E20" s="38" t="s">
        <v>120</v>
      </c>
      <c r="F20" s="35" t="s">
        <v>533</v>
      </c>
      <c r="G20" s="35">
        <f>G21</f>
        <v>73.7</v>
      </c>
      <c r="H20" s="35">
        <f>H21</f>
        <v>73.7</v>
      </c>
      <c r="I20" s="201">
        <f t="shared" si="0"/>
        <v>100</v>
      </c>
      <c r="J20" s="36">
        <f t="shared" si="1"/>
        <v>0</v>
      </c>
    </row>
    <row r="21" spans="1:10" ht="46.5" customHeight="1">
      <c r="A21" s="34"/>
      <c r="B21" s="34" t="s">
        <v>612</v>
      </c>
      <c r="C21" s="34" t="s">
        <v>613</v>
      </c>
      <c r="D21" s="93"/>
      <c r="E21" s="38" t="s">
        <v>614</v>
      </c>
      <c r="F21" s="35" t="s">
        <v>533</v>
      </c>
      <c r="G21" s="35">
        <f>G22</f>
        <v>73.7</v>
      </c>
      <c r="H21" s="35">
        <f>H22</f>
        <v>73.7</v>
      </c>
      <c r="I21" s="201">
        <f t="shared" si="0"/>
        <v>100</v>
      </c>
      <c r="J21" s="36">
        <f t="shared" si="1"/>
        <v>0</v>
      </c>
    </row>
    <row r="22" spans="1:10" ht="45">
      <c r="A22" s="34"/>
      <c r="B22" s="34" t="s">
        <v>612</v>
      </c>
      <c r="C22" s="34" t="s">
        <v>613</v>
      </c>
      <c r="D22" s="93">
        <v>600</v>
      </c>
      <c r="E22" s="38" t="s">
        <v>81</v>
      </c>
      <c r="F22" s="35" t="s">
        <v>533</v>
      </c>
      <c r="G22" s="35">
        <v>73.7</v>
      </c>
      <c r="H22" s="35">
        <v>73.7</v>
      </c>
      <c r="I22" s="201">
        <f t="shared" si="0"/>
        <v>100</v>
      </c>
      <c r="J22" s="36">
        <f t="shared" si="1"/>
        <v>0</v>
      </c>
    </row>
    <row r="23" spans="1:10" ht="15.75">
      <c r="A23" s="34"/>
      <c r="B23" s="34" t="s">
        <v>502</v>
      </c>
      <c r="C23" s="34"/>
      <c r="D23" s="34"/>
      <c r="E23" s="38" t="s">
        <v>503</v>
      </c>
      <c r="F23" s="35" t="s">
        <v>533</v>
      </c>
      <c r="G23" s="35">
        <f>G24+G44+G77+G89+G100</f>
        <v>413437.60000000003</v>
      </c>
      <c r="H23" s="35">
        <f>H24+H44+H77+H89+H100</f>
        <v>386882.42999999993</v>
      </c>
      <c r="I23" s="201">
        <f t="shared" si="0"/>
        <v>93.5769823547737</v>
      </c>
      <c r="J23" s="36">
        <f t="shared" si="1"/>
        <v>-26555.1700000001</v>
      </c>
    </row>
    <row r="24" spans="1:10" ht="15.75">
      <c r="A24" s="34"/>
      <c r="B24" s="34" t="s">
        <v>423</v>
      </c>
      <c r="C24" s="34"/>
      <c r="D24" s="34"/>
      <c r="E24" s="37" t="s">
        <v>424</v>
      </c>
      <c r="F24" s="35" t="s">
        <v>533</v>
      </c>
      <c r="G24" s="35">
        <f>G25+G41</f>
        <v>176457.40000000002</v>
      </c>
      <c r="H24" s="35">
        <f>H25+H41</f>
        <v>154387.30000000002</v>
      </c>
      <c r="I24" s="201">
        <f t="shared" si="0"/>
        <v>87.49267528593303</v>
      </c>
      <c r="J24" s="36">
        <f t="shared" si="1"/>
        <v>-22070.100000000006</v>
      </c>
    </row>
    <row r="25" spans="1:10" ht="45">
      <c r="A25" s="34"/>
      <c r="B25" s="34" t="s">
        <v>423</v>
      </c>
      <c r="C25" s="93" t="s">
        <v>425</v>
      </c>
      <c r="D25" s="34"/>
      <c r="E25" s="38" t="s">
        <v>426</v>
      </c>
      <c r="F25" s="35" t="s">
        <v>533</v>
      </c>
      <c r="G25" s="35">
        <f>G26</f>
        <v>169586.2</v>
      </c>
      <c r="H25" s="35">
        <f>H26</f>
        <v>147516.1</v>
      </c>
      <c r="I25" s="201">
        <f t="shared" si="0"/>
        <v>86.98591041016309</v>
      </c>
      <c r="J25" s="36">
        <f t="shared" si="1"/>
        <v>-22070.100000000006</v>
      </c>
    </row>
    <row r="26" spans="1:10" ht="46.5" customHeight="1">
      <c r="A26" s="94"/>
      <c r="B26" s="34" t="s">
        <v>423</v>
      </c>
      <c r="C26" s="93" t="s">
        <v>427</v>
      </c>
      <c r="D26" s="34"/>
      <c r="E26" s="38" t="s">
        <v>428</v>
      </c>
      <c r="F26" s="35" t="s">
        <v>533</v>
      </c>
      <c r="G26" s="35">
        <f>G27</f>
        <v>169586.2</v>
      </c>
      <c r="H26" s="35">
        <f>H27</f>
        <v>147516.1</v>
      </c>
      <c r="I26" s="201">
        <f t="shared" si="0"/>
        <v>86.98591041016309</v>
      </c>
      <c r="J26" s="36">
        <f t="shared" si="1"/>
        <v>-22070.100000000006</v>
      </c>
    </row>
    <row r="27" spans="1:10" ht="45">
      <c r="A27" s="94"/>
      <c r="B27" s="34" t="s">
        <v>423</v>
      </c>
      <c r="C27" s="93" t="s">
        <v>429</v>
      </c>
      <c r="D27" s="34"/>
      <c r="E27" s="38" t="s">
        <v>105</v>
      </c>
      <c r="F27" s="35" t="s">
        <v>533</v>
      </c>
      <c r="G27" s="35">
        <f>G28+G30+G36+G33+G35+G40</f>
        <v>169586.2</v>
      </c>
      <c r="H27" s="35">
        <f>H28+H30+H36+H33+H35+H40</f>
        <v>147516.1</v>
      </c>
      <c r="I27" s="35">
        <f>I28+I30+I36+I33+I35+I40</f>
        <v>583.9106142807778</v>
      </c>
      <c r="J27" s="35">
        <f>J28+J30+J36+J33+J35+J40</f>
        <v>-22070.100000000006</v>
      </c>
    </row>
    <row r="28" spans="1:10" ht="30">
      <c r="A28" s="94"/>
      <c r="B28" s="34" t="s">
        <v>423</v>
      </c>
      <c r="C28" s="93" t="s">
        <v>430</v>
      </c>
      <c r="D28" s="34"/>
      <c r="E28" s="38" t="s">
        <v>431</v>
      </c>
      <c r="F28" s="35" t="s">
        <v>533</v>
      </c>
      <c r="G28" s="35">
        <f>G29</f>
        <v>29897.2</v>
      </c>
      <c r="H28" s="35">
        <f>H29</f>
        <v>29897.2</v>
      </c>
      <c r="I28" s="201">
        <f t="shared" si="0"/>
        <v>100</v>
      </c>
      <c r="J28" s="36">
        <f t="shared" si="1"/>
        <v>0</v>
      </c>
    </row>
    <row r="29" spans="1:10" ht="45">
      <c r="A29" s="94"/>
      <c r="B29" s="34" t="s">
        <v>423</v>
      </c>
      <c r="C29" s="34" t="s">
        <v>430</v>
      </c>
      <c r="D29" s="34" t="s">
        <v>80</v>
      </c>
      <c r="E29" s="33" t="s">
        <v>81</v>
      </c>
      <c r="F29" s="35" t="s">
        <v>533</v>
      </c>
      <c r="G29" s="35">
        <v>29897.2</v>
      </c>
      <c r="H29" s="35">
        <v>29897.2</v>
      </c>
      <c r="I29" s="201">
        <f t="shared" si="0"/>
        <v>100</v>
      </c>
      <c r="J29" s="36">
        <f t="shared" si="1"/>
        <v>0</v>
      </c>
    </row>
    <row r="30" spans="1:10" ht="75">
      <c r="A30" s="94"/>
      <c r="B30" s="34" t="s">
        <v>423</v>
      </c>
      <c r="C30" s="93" t="s">
        <v>432</v>
      </c>
      <c r="D30" s="34"/>
      <c r="E30" s="38" t="s">
        <v>433</v>
      </c>
      <c r="F30" s="35" t="s">
        <v>533</v>
      </c>
      <c r="G30" s="35">
        <f>G31</f>
        <v>653.6</v>
      </c>
      <c r="H30" s="35">
        <f>H31</f>
        <v>653.6</v>
      </c>
      <c r="I30" s="201">
        <f t="shared" si="0"/>
        <v>100</v>
      </c>
      <c r="J30" s="36">
        <f t="shared" si="1"/>
        <v>0</v>
      </c>
    </row>
    <row r="31" spans="1:10" ht="45">
      <c r="A31" s="94"/>
      <c r="B31" s="34" t="s">
        <v>423</v>
      </c>
      <c r="C31" s="93" t="s">
        <v>432</v>
      </c>
      <c r="D31" s="34" t="s">
        <v>80</v>
      </c>
      <c r="E31" s="38" t="s">
        <v>81</v>
      </c>
      <c r="F31" s="35" t="s">
        <v>533</v>
      </c>
      <c r="G31" s="36">
        <v>653.6</v>
      </c>
      <c r="H31" s="36">
        <v>653.6</v>
      </c>
      <c r="I31" s="201">
        <f t="shared" si="0"/>
        <v>100</v>
      </c>
      <c r="J31" s="36">
        <f t="shared" si="1"/>
        <v>0</v>
      </c>
    </row>
    <row r="32" spans="1:10" ht="45">
      <c r="A32" s="127"/>
      <c r="B32" s="34" t="s">
        <v>423</v>
      </c>
      <c r="C32" s="128" t="s">
        <v>594</v>
      </c>
      <c r="D32" s="113"/>
      <c r="E32" s="129" t="s">
        <v>595</v>
      </c>
      <c r="F32" s="13" t="s">
        <v>533</v>
      </c>
      <c r="G32" s="130">
        <f>G33</f>
        <v>1169</v>
      </c>
      <c r="H32" s="130">
        <f>H33</f>
        <v>1169</v>
      </c>
      <c r="I32" s="201">
        <f t="shared" si="0"/>
        <v>100</v>
      </c>
      <c r="J32" s="36">
        <f t="shared" si="1"/>
        <v>0</v>
      </c>
    </row>
    <row r="33" spans="1:10" ht="45">
      <c r="A33" s="127"/>
      <c r="B33" s="34" t="s">
        <v>423</v>
      </c>
      <c r="C33" s="128" t="s">
        <v>594</v>
      </c>
      <c r="D33" s="113" t="s">
        <v>80</v>
      </c>
      <c r="E33" s="38" t="s">
        <v>81</v>
      </c>
      <c r="F33" s="13" t="s">
        <v>533</v>
      </c>
      <c r="G33" s="130">
        <v>1169</v>
      </c>
      <c r="H33" s="36">
        <v>1169</v>
      </c>
      <c r="I33" s="201">
        <f t="shared" si="0"/>
        <v>100</v>
      </c>
      <c r="J33" s="36">
        <f t="shared" si="1"/>
        <v>0</v>
      </c>
    </row>
    <row r="34" spans="1:10" ht="75">
      <c r="A34" s="127"/>
      <c r="B34" s="34" t="s">
        <v>423</v>
      </c>
      <c r="C34" s="128" t="s">
        <v>596</v>
      </c>
      <c r="D34" s="113"/>
      <c r="E34" s="129" t="s">
        <v>597</v>
      </c>
      <c r="F34" s="13" t="s">
        <v>533</v>
      </c>
      <c r="G34" s="130">
        <f>G35</f>
        <v>174.6</v>
      </c>
      <c r="H34" s="130">
        <f>H35</f>
        <v>174.6</v>
      </c>
      <c r="I34" s="201">
        <f t="shared" si="0"/>
        <v>100</v>
      </c>
      <c r="J34" s="36">
        <f t="shared" si="1"/>
        <v>0</v>
      </c>
    </row>
    <row r="35" spans="1:10" ht="45">
      <c r="A35" s="127"/>
      <c r="B35" s="34" t="s">
        <v>423</v>
      </c>
      <c r="C35" s="128" t="s">
        <v>596</v>
      </c>
      <c r="D35" s="113" t="s">
        <v>80</v>
      </c>
      <c r="E35" s="38" t="s">
        <v>81</v>
      </c>
      <c r="F35" s="13" t="s">
        <v>533</v>
      </c>
      <c r="G35" s="130">
        <v>174.6</v>
      </c>
      <c r="H35" s="130">
        <v>174.6</v>
      </c>
      <c r="I35" s="201">
        <f t="shared" si="0"/>
        <v>100</v>
      </c>
      <c r="J35" s="36">
        <f t="shared" si="1"/>
        <v>0</v>
      </c>
    </row>
    <row r="36" spans="1:10" ht="45">
      <c r="A36" s="94"/>
      <c r="B36" s="34" t="s">
        <v>423</v>
      </c>
      <c r="C36" s="93" t="s">
        <v>434</v>
      </c>
      <c r="D36" s="34"/>
      <c r="E36" s="38" t="s">
        <v>435</v>
      </c>
      <c r="F36" s="35" t="s">
        <v>533</v>
      </c>
      <c r="G36" s="36">
        <f>G37+F38:G38</f>
        <v>137171.80000000002</v>
      </c>
      <c r="H36" s="36">
        <f>H37+H38:H38</f>
        <v>115101.70000000001</v>
      </c>
      <c r="I36" s="201">
        <f t="shared" si="0"/>
        <v>83.91061428077784</v>
      </c>
      <c r="J36" s="36">
        <f t="shared" si="1"/>
        <v>-22070.100000000006</v>
      </c>
    </row>
    <row r="37" spans="1:10" ht="90">
      <c r="A37" s="94"/>
      <c r="B37" s="34" t="s">
        <v>423</v>
      </c>
      <c r="C37" s="93" t="s">
        <v>434</v>
      </c>
      <c r="D37" s="34" t="s">
        <v>9</v>
      </c>
      <c r="E37" s="38" t="s">
        <v>10</v>
      </c>
      <c r="F37" s="35" t="s">
        <v>533</v>
      </c>
      <c r="G37" s="35">
        <v>1729.6</v>
      </c>
      <c r="H37" s="35">
        <v>1729.6</v>
      </c>
      <c r="I37" s="201">
        <f t="shared" si="0"/>
        <v>100</v>
      </c>
      <c r="J37" s="36">
        <f t="shared" si="1"/>
        <v>0</v>
      </c>
    </row>
    <row r="38" spans="1:10" ht="45">
      <c r="A38" s="94"/>
      <c r="B38" s="34" t="s">
        <v>423</v>
      </c>
      <c r="C38" s="93" t="s">
        <v>434</v>
      </c>
      <c r="D38" s="34" t="s">
        <v>80</v>
      </c>
      <c r="E38" s="38" t="s">
        <v>81</v>
      </c>
      <c r="F38" s="35" t="s">
        <v>533</v>
      </c>
      <c r="G38" s="36">
        <v>135442.2</v>
      </c>
      <c r="H38" s="36">
        <v>113372.1</v>
      </c>
      <c r="I38" s="201">
        <f t="shared" si="0"/>
        <v>83.70515245617688</v>
      </c>
      <c r="J38" s="36">
        <f t="shared" si="1"/>
        <v>-22070.100000000006</v>
      </c>
    </row>
    <row r="39" spans="1:10" ht="105">
      <c r="A39" s="127"/>
      <c r="B39" s="34" t="s">
        <v>423</v>
      </c>
      <c r="C39" s="128" t="s">
        <v>598</v>
      </c>
      <c r="D39" s="113"/>
      <c r="E39" s="129" t="s">
        <v>600</v>
      </c>
      <c r="F39" s="13" t="s">
        <v>533</v>
      </c>
      <c r="G39" s="130">
        <f>G40</f>
        <v>520</v>
      </c>
      <c r="H39" s="130">
        <f>H40</f>
        <v>520</v>
      </c>
      <c r="I39" s="201">
        <f t="shared" si="0"/>
        <v>100</v>
      </c>
      <c r="J39" s="36">
        <f t="shared" si="1"/>
        <v>0</v>
      </c>
    </row>
    <row r="40" spans="1:10" ht="45">
      <c r="A40" s="127"/>
      <c r="B40" s="34" t="s">
        <v>423</v>
      </c>
      <c r="C40" s="128" t="s">
        <v>598</v>
      </c>
      <c r="D40" s="113" t="s">
        <v>80</v>
      </c>
      <c r="E40" s="38" t="s">
        <v>81</v>
      </c>
      <c r="F40" s="13" t="s">
        <v>533</v>
      </c>
      <c r="G40" s="130">
        <v>520</v>
      </c>
      <c r="H40" s="130">
        <v>520</v>
      </c>
      <c r="I40" s="201">
        <f t="shared" si="0"/>
        <v>100</v>
      </c>
      <c r="J40" s="36">
        <f t="shared" si="1"/>
        <v>0</v>
      </c>
    </row>
    <row r="41" spans="1:10" ht="78.75" customHeight="1">
      <c r="A41" s="94"/>
      <c r="B41" s="34" t="s">
        <v>423</v>
      </c>
      <c r="C41" s="93" t="s">
        <v>113</v>
      </c>
      <c r="D41" s="34"/>
      <c r="E41" s="38" t="s">
        <v>114</v>
      </c>
      <c r="F41" s="35" t="s">
        <v>533</v>
      </c>
      <c r="G41" s="36">
        <f>G42</f>
        <v>6871.2</v>
      </c>
      <c r="H41" s="36">
        <f>H42</f>
        <v>6871.2</v>
      </c>
      <c r="I41" s="201">
        <f t="shared" si="0"/>
        <v>100</v>
      </c>
      <c r="J41" s="36">
        <f t="shared" si="1"/>
        <v>0</v>
      </c>
    </row>
    <row r="42" spans="1:10" ht="75">
      <c r="A42" s="94"/>
      <c r="B42" s="93" t="s">
        <v>423</v>
      </c>
      <c r="C42" s="93" t="s">
        <v>115</v>
      </c>
      <c r="D42" s="34"/>
      <c r="E42" s="37" t="s">
        <v>116</v>
      </c>
      <c r="F42" s="35" t="s">
        <v>533</v>
      </c>
      <c r="G42" s="36">
        <f>G43</f>
        <v>6871.2</v>
      </c>
      <c r="H42" s="36">
        <f>H43</f>
        <v>6871.2</v>
      </c>
      <c r="I42" s="201">
        <f t="shared" si="0"/>
        <v>100</v>
      </c>
      <c r="J42" s="36">
        <f t="shared" si="1"/>
        <v>0</v>
      </c>
    </row>
    <row r="43" spans="1:10" ht="45">
      <c r="A43" s="94"/>
      <c r="B43" s="93" t="s">
        <v>423</v>
      </c>
      <c r="C43" s="34" t="s">
        <v>115</v>
      </c>
      <c r="D43" s="93">
        <v>600</v>
      </c>
      <c r="E43" s="38" t="s">
        <v>81</v>
      </c>
      <c r="F43" s="35" t="s">
        <v>533</v>
      </c>
      <c r="G43" s="35">
        <v>6871.2</v>
      </c>
      <c r="H43" s="35">
        <v>6871.2</v>
      </c>
      <c r="I43" s="201">
        <f t="shared" si="0"/>
        <v>100</v>
      </c>
      <c r="J43" s="36">
        <f t="shared" si="1"/>
        <v>0</v>
      </c>
    </row>
    <row r="44" spans="1:10" ht="15.75">
      <c r="A44" s="94"/>
      <c r="B44" s="93" t="s">
        <v>436</v>
      </c>
      <c r="C44" s="34"/>
      <c r="D44" s="34"/>
      <c r="E44" s="38" t="s">
        <v>437</v>
      </c>
      <c r="F44" s="35" t="s">
        <v>533</v>
      </c>
      <c r="G44" s="35">
        <f>G45+G69+G74</f>
        <v>191200.99999999997</v>
      </c>
      <c r="H44" s="35">
        <f>H45+H69+H74</f>
        <v>190011.52999999997</v>
      </c>
      <c r="I44" s="201">
        <f t="shared" si="0"/>
        <v>99.37789551309878</v>
      </c>
      <c r="J44" s="36">
        <f t="shared" si="1"/>
        <v>-1189.4700000000012</v>
      </c>
    </row>
    <row r="45" spans="1:10" ht="45">
      <c r="A45" s="94"/>
      <c r="B45" s="93" t="s">
        <v>436</v>
      </c>
      <c r="C45" s="34" t="s">
        <v>425</v>
      </c>
      <c r="D45" s="34"/>
      <c r="E45" s="38" t="s">
        <v>426</v>
      </c>
      <c r="F45" s="35" t="s">
        <v>533</v>
      </c>
      <c r="G45" s="36">
        <f>G46</f>
        <v>185909.49999999997</v>
      </c>
      <c r="H45" s="36">
        <f>H46</f>
        <v>184851.59999999998</v>
      </c>
      <c r="I45" s="201">
        <f t="shared" si="0"/>
        <v>99.43095968737478</v>
      </c>
      <c r="J45" s="36">
        <f t="shared" si="1"/>
        <v>-1057.8999999999942</v>
      </c>
    </row>
    <row r="46" spans="1:10" ht="75">
      <c r="A46" s="94"/>
      <c r="B46" s="93" t="s">
        <v>436</v>
      </c>
      <c r="C46" s="34" t="s">
        <v>438</v>
      </c>
      <c r="D46" s="34"/>
      <c r="E46" s="37" t="s">
        <v>439</v>
      </c>
      <c r="F46" s="35" t="s">
        <v>533</v>
      </c>
      <c r="G46" s="36">
        <f>G47</f>
        <v>185909.49999999997</v>
      </c>
      <c r="H46" s="36">
        <f>H47</f>
        <v>184851.59999999998</v>
      </c>
      <c r="I46" s="201">
        <f t="shared" si="0"/>
        <v>99.43095968737478</v>
      </c>
      <c r="J46" s="36">
        <f t="shared" si="1"/>
        <v>-1057.8999999999942</v>
      </c>
    </row>
    <row r="47" spans="1:10" ht="45">
      <c r="A47" s="94"/>
      <c r="B47" s="34" t="s">
        <v>436</v>
      </c>
      <c r="C47" s="34" t="s">
        <v>440</v>
      </c>
      <c r="D47" s="34"/>
      <c r="E47" s="37" t="s">
        <v>105</v>
      </c>
      <c r="F47" s="35" t="s">
        <v>533</v>
      </c>
      <c r="G47" s="35">
        <f>G48+G50+G55+G59+G52+G63+G66</f>
        <v>185909.49999999997</v>
      </c>
      <c r="H47" s="35">
        <f>H48+H50+H55+H59+H52+H63+H66</f>
        <v>184851.59999999998</v>
      </c>
      <c r="I47" s="201">
        <f t="shared" si="0"/>
        <v>99.43095968737478</v>
      </c>
      <c r="J47" s="36">
        <f t="shared" si="1"/>
        <v>-1057.8999999999942</v>
      </c>
    </row>
    <row r="48" spans="1:10" ht="45">
      <c r="A48" s="94"/>
      <c r="B48" s="34" t="s">
        <v>436</v>
      </c>
      <c r="C48" s="34" t="s">
        <v>441</v>
      </c>
      <c r="D48" s="34"/>
      <c r="E48" s="37" t="s">
        <v>442</v>
      </c>
      <c r="F48" s="35" t="s">
        <v>533</v>
      </c>
      <c r="G48" s="35">
        <f>G49</f>
        <v>25278.6</v>
      </c>
      <c r="H48" s="35">
        <f>H49</f>
        <v>25278.6</v>
      </c>
      <c r="I48" s="201">
        <f t="shared" si="0"/>
        <v>100</v>
      </c>
      <c r="J48" s="36">
        <f t="shared" si="1"/>
        <v>0</v>
      </c>
    </row>
    <row r="49" spans="1:10" ht="45">
      <c r="A49" s="94"/>
      <c r="B49" s="34" t="s">
        <v>436</v>
      </c>
      <c r="C49" s="34" t="s">
        <v>441</v>
      </c>
      <c r="D49" s="34" t="s">
        <v>80</v>
      </c>
      <c r="E49" s="37" t="s">
        <v>81</v>
      </c>
      <c r="F49" s="35" t="s">
        <v>533</v>
      </c>
      <c r="G49" s="35">
        <v>25278.6</v>
      </c>
      <c r="H49" s="35">
        <v>25278.6</v>
      </c>
      <c r="I49" s="201">
        <f t="shared" si="0"/>
        <v>100</v>
      </c>
      <c r="J49" s="36">
        <f t="shared" si="1"/>
        <v>0</v>
      </c>
    </row>
    <row r="50" spans="1:10" ht="90">
      <c r="A50" s="94"/>
      <c r="B50" s="34" t="s">
        <v>436</v>
      </c>
      <c r="C50" s="34" t="s">
        <v>443</v>
      </c>
      <c r="D50" s="34"/>
      <c r="E50" s="37" t="s">
        <v>444</v>
      </c>
      <c r="F50" s="35" t="s">
        <v>533</v>
      </c>
      <c r="G50" s="35">
        <f>G51</f>
        <v>2106.4</v>
      </c>
      <c r="H50" s="35">
        <f>H51</f>
        <v>2106.4</v>
      </c>
      <c r="I50" s="201">
        <f t="shared" si="0"/>
        <v>100</v>
      </c>
      <c r="J50" s="36">
        <f t="shared" si="1"/>
        <v>0</v>
      </c>
    </row>
    <row r="51" spans="1:10" ht="45">
      <c r="A51" s="94"/>
      <c r="B51" s="34" t="s">
        <v>436</v>
      </c>
      <c r="C51" s="34" t="s">
        <v>443</v>
      </c>
      <c r="D51" s="34" t="s">
        <v>80</v>
      </c>
      <c r="E51" s="37" t="s">
        <v>81</v>
      </c>
      <c r="F51" s="35" t="s">
        <v>533</v>
      </c>
      <c r="G51" s="35">
        <v>2106.4</v>
      </c>
      <c r="H51" s="35">
        <v>2106.4</v>
      </c>
      <c r="I51" s="201">
        <f t="shared" si="0"/>
        <v>100</v>
      </c>
      <c r="J51" s="36">
        <f t="shared" si="1"/>
        <v>0</v>
      </c>
    </row>
    <row r="52" spans="1:10" ht="75">
      <c r="A52" s="127"/>
      <c r="B52" s="34" t="s">
        <v>436</v>
      </c>
      <c r="C52" s="113" t="s">
        <v>599</v>
      </c>
      <c r="D52" s="113"/>
      <c r="E52" s="131" t="s">
        <v>597</v>
      </c>
      <c r="F52" s="13" t="s">
        <v>533</v>
      </c>
      <c r="G52" s="13">
        <f>G53+G54</f>
        <v>2111</v>
      </c>
      <c r="H52" s="13">
        <f>H53+H54</f>
        <v>2111</v>
      </c>
      <c r="I52" s="201">
        <f t="shared" si="0"/>
        <v>100</v>
      </c>
      <c r="J52" s="36">
        <f t="shared" si="1"/>
        <v>0</v>
      </c>
    </row>
    <row r="53" spans="1:10" ht="90">
      <c r="A53" s="127"/>
      <c r="B53" s="34" t="s">
        <v>436</v>
      </c>
      <c r="C53" s="113" t="s">
        <v>599</v>
      </c>
      <c r="D53" s="113" t="s">
        <v>9</v>
      </c>
      <c r="E53" s="38" t="s">
        <v>10</v>
      </c>
      <c r="F53" s="13" t="s">
        <v>533</v>
      </c>
      <c r="G53" s="13">
        <v>224.8</v>
      </c>
      <c r="H53" s="13">
        <v>224.8</v>
      </c>
      <c r="I53" s="201">
        <f t="shared" si="0"/>
        <v>100</v>
      </c>
      <c r="J53" s="36">
        <f t="shared" si="1"/>
        <v>0</v>
      </c>
    </row>
    <row r="54" spans="1:10" ht="45">
      <c r="A54" s="127"/>
      <c r="B54" s="34" t="s">
        <v>436</v>
      </c>
      <c r="C54" s="113" t="s">
        <v>599</v>
      </c>
      <c r="D54" s="113" t="s">
        <v>80</v>
      </c>
      <c r="E54" s="37" t="s">
        <v>81</v>
      </c>
      <c r="F54" s="13" t="s">
        <v>533</v>
      </c>
      <c r="G54" s="13">
        <v>1886.2</v>
      </c>
      <c r="H54" s="13">
        <v>1886.2</v>
      </c>
      <c r="I54" s="201">
        <f t="shared" si="0"/>
        <v>100</v>
      </c>
      <c r="J54" s="36">
        <f t="shared" si="1"/>
        <v>0</v>
      </c>
    </row>
    <row r="55" spans="1:10" ht="45">
      <c r="A55" s="94"/>
      <c r="B55" s="34" t="s">
        <v>436</v>
      </c>
      <c r="C55" s="34" t="s">
        <v>445</v>
      </c>
      <c r="D55" s="34"/>
      <c r="E55" s="37" t="s">
        <v>435</v>
      </c>
      <c r="F55" s="35" t="s">
        <v>533</v>
      </c>
      <c r="G55" s="36">
        <f>G56+G57+G58</f>
        <v>140442.69999999998</v>
      </c>
      <c r="H55" s="36">
        <f>H56+H57+H58</f>
        <v>139993.8</v>
      </c>
      <c r="I55" s="201">
        <f t="shared" si="0"/>
        <v>99.6803678653287</v>
      </c>
      <c r="J55" s="36">
        <f t="shared" si="1"/>
        <v>-448.8999999999942</v>
      </c>
    </row>
    <row r="56" spans="1:10" ht="90">
      <c r="A56" s="94"/>
      <c r="B56" s="34" t="s">
        <v>436</v>
      </c>
      <c r="C56" s="34" t="s">
        <v>445</v>
      </c>
      <c r="D56" s="93">
        <v>100</v>
      </c>
      <c r="E56" s="38" t="s">
        <v>10</v>
      </c>
      <c r="F56" s="35" t="s">
        <v>533</v>
      </c>
      <c r="G56" s="35">
        <v>18000.6</v>
      </c>
      <c r="H56" s="35">
        <v>17989.7</v>
      </c>
      <c r="I56" s="201">
        <f t="shared" si="0"/>
        <v>99.9394464628957</v>
      </c>
      <c r="J56" s="36">
        <f t="shared" si="1"/>
        <v>-10.899999999997817</v>
      </c>
    </row>
    <row r="57" spans="1:10" ht="45">
      <c r="A57" s="94"/>
      <c r="B57" s="34" t="s">
        <v>436</v>
      </c>
      <c r="C57" s="34" t="s">
        <v>445</v>
      </c>
      <c r="D57" s="34" t="s">
        <v>11</v>
      </c>
      <c r="E57" s="38" t="s">
        <v>12</v>
      </c>
      <c r="F57" s="35" t="s">
        <v>533</v>
      </c>
      <c r="G57" s="35">
        <v>81.7</v>
      </c>
      <c r="H57" s="35">
        <v>81.7</v>
      </c>
      <c r="I57" s="201">
        <f t="shared" si="0"/>
        <v>100</v>
      </c>
      <c r="J57" s="36">
        <f t="shared" si="1"/>
        <v>0</v>
      </c>
    </row>
    <row r="58" spans="1:10" ht="45">
      <c r="A58" s="94"/>
      <c r="B58" s="34" t="s">
        <v>436</v>
      </c>
      <c r="C58" s="34" t="s">
        <v>445</v>
      </c>
      <c r="D58" s="34" t="s">
        <v>80</v>
      </c>
      <c r="E58" s="38" t="s">
        <v>81</v>
      </c>
      <c r="F58" s="35" t="s">
        <v>533</v>
      </c>
      <c r="G58" s="36">
        <v>122360.4</v>
      </c>
      <c r="H58" s="36">
        <v>121922.4</v>
      </c>
      <c r="I58" s="201">
        <f t="shared" si="0"/>
        <v>99.64204105249738</v>
      </c>
      <c r="J58" s="36">
        <f t="shared" si="1"/>
        <v>-438</v>
      </c>
    </row>
    <row r="59" spans="1:10" ht="15.75">
      <c r="A59" s="94"/>
      <c r="B59" s="34" t="s">
        <v>436</v>
      </c>
      <c r="C59" s="34" t="s">
        <v>446</v>
      </c>
      <c r="D59" s="34"/>
      <c r="E59" s="33" t="s">
        <v>447</v>
      </c>
      <c r="F59" s="35" t="s">
        <v>533</v>
      </c>
      <c r="G59" s="35">
        <f>G60+G61+G62</f>
        <v>3898</v>
      </c>
      <c r="H59" s="35">
        <f>H60+H61+H62</f>
        <v>3474.5</v>
      </c>
      <c r="I59" s="201">
        <f t="shared" si="0"/>
        <v>89.13545407901488</v>
      </c>
      <c r="J59" s="36">
        <f t="shared" si="1"/>
        <v>-423.5</v>
      </c>
    </row>
    <row r="60" spans="1:10" ht="90">
      <c r="A60" s="94"/>
      <c r="B60" s="34" t="s">
        <v>436</v>
      </c>
      <c r="C60" s="34" t="s">
        <v>446</v>
      </c>
      <c r="D60" s="34" t="s">
        <v>9</v>
      </c>
      <c r="E60" s="37" t="s">
        <v>10</v>
      </c>
      <c r="F60" s="35" t="s">
        <v>533</v>
      </c>
      <c r="G60" s="35">
        <v>9.2</v>
      </c>
      <c r="H60" s="35">
        <v>4.5</v>
      </c>
      <c r="I60" s="201">
        <f t="shared" si="0"/>
        <v>48.913043478260875</v>
      </c>
      <c r="J60" s="36">
        <f t="shared" si="1"/>
        <v>-4.699999999999999</v>
      </c>
    </row>
    <row r="61" spans="1:10" ht="45">
      <c r="A61" s="94"/>
      <c r="B61" s="34" t="s">
        <v>436</v>
      </c>
      <c r="C61" s="34" t="s">
        <v>446</v>
      </c>
      <c r="D61" s="34" t="s">
        <v>11</v>
      </c>
      <c r="E61" s="37" t="s">
        <v>12</v>
      </c>
      <c r="F61" s="35" t="s">
        <v>533</v>
      </c>
      <c r="G61" s="35">
        <v>3813.9</v>
      </c>
      <c r="H61" s="35">
        <v>3395.1</v>
      </c>
      <c r="I61" s="201">
        <f t="shared" si="0"/>
        <v>89.01911429245654</v>
      </c>
      <c r="J61" s="36">
        <f t="shared" si="1"/>
        <v>-418.8000000000002</v>
      </c>
    </row>
    <row r="62" spans="1:10" ht="15.75">
      <c r="A62" s="94"/>
      <c r="B62" s="34" t="s">
        <v>436</v>
      </c>
      <c r="C62" s="34" t="s">
        <v>446</v>
      </c>
      <c r="D62" s="34" t="s">
        <v>13</v>
      </c>
      <c r="E62" s="37" t="s">
        <v>14</v>
      </c>
      <c r="F62" s="35" t="s">
        <v>533</v>
      </c>
      <c r="G62" s="35">
        <v>74.9</v>
      </c>
      <c r="H62" s="35">
        <v>74.9</v>
      </c>
      <c r="I62" s="201">
        <f t="shared" si="0"/>
        <v>100</v>
      </c>
      <c r="J62" s="36">
        <f t="shared" si="1"/>
        <v>0</v>
      </c>
    </row>
    <row r="63" spans="1:10" ht="63.75" customHeight="1">
      <c r="A63" s="94"/>
      <c r="B63" s="34" t="s">
        <v>436</v>
      </c>
      <c r="C63" s="34" t="s">
        <v>608</v>
      </c>
      <c r="D63" s="34"/>
      <c r="E63" s="37" t="s">
        <v>609</v>
      </c>
      <c r="F63" s="35"/>
      <c r="G63" s="35">
        <f>G64+G65</f>
        <v>4462</v>
      </c>
      <c r="H63" s="35">
        <f>H64+H65</f>
        <v>4330.3</v>
      </c>
      <c r="I63" s="201">
        <f t="shared" si="0"/>
        <v>97.04840878529808</v>
      </c>
      <c r="J63" s="36">
        <f t="shared" si="1"/>
        <v>-131.69999999999982</v>
      </c>
    </row>
    <row r="64" spans="1:10" ht="90">
      <c r="A64" s="94"/>
      <c r="B64" s="34" t="s">
        <v>436</v>
      </c>
      <c r="C64" s="34" t="s">
        <v>608</v>
      </c>
      <c r="D64" s="34" t="s">
        <v>9</v>
      </c>
      <c r="E64" s="37" t="s">
        <v>10</v>
      </c>
      <c r="F64" s="35"/>
      <c r="G64" s="35">
        <v>299.5</v>
      </c>
      <c r="H64" s="35">
        <v>287.6</v>
      </c>
      <c r="I64" s="201">
        <f t="shared" si="0"/>
        <v>96.02671118530886</v>
      </c>
      <c r="J64" s="36">
        <f t="shared" si="1"/>
        <v>-11.899999999999977</v>
      </c>
    </row>
    <row r="65" spans="1:10" ht="45">
      <c r="A65" s="94"/>
      <c r="B65" s="34" t="s">
        <v>436</v>
      </c>
      <c r="C65" s="34" t="s">
        <v>608</v>
      </c>
      <c r="D65" s="34" t="s">
        <v>80</v>
      </c>
      <c r="E65" s="37" t="s">
        <v>81</v>
      </c>
      <c r="F65" s="35"/>
      <c r="G65" s="35">
        <v>4162.5</v>
      </c>
      <c r="H65" s="35">
        <v>4042.7</v>
      </c>
      <c r="I65" s="201">
        <f t="shared" si="0"/>
        <v>97.12192192192191</v>
      </c>
      <c r="J65" s="36">
        <f t="shared" si="1"/>
        <v>-119.80000000000018</v>
      </c>
    </row>
    <row r="66" spans="1:10" ht="75">
      <c r="A66" s="94"/>
      <c r="B66" s="34" t="s">
        <v>436</v>
      </c>
      <c r="C66" s="34" t="s">
        <v>610</v>
      </c>
      <c r="D66" s="34"/>
      <c r="E66" s="37" t="s">
        <v>611</v>
      </c>
      <c r="F66" s="35"/>
      <c r="G66" s="35">
        <f>G68+G67</f>
        <v>7610.8</v>
      </c>
      <c r="H66" s="35">
        <f>H68+H67</f>
        <v>7557</v>
      </c>
      <c r="I66" s="201">
        <f t="shared" si="0"/>
        <v>99.29310979134914</v>
      </c>
      <c r="J66" s="36">
        <f t="shared" si="1"/>
        <v>-53.80000000000018</v>
      </c>
    </row>
    <row r="67" spans="1:10" ht="45">
      <c r="A67" s="94"/>
      <c r="B67" s="34" t="s">
        <v>436</v>
      </c>
      <c r="C67" s="34" t="s">
        <v>610</v>
      </c>
      <c r="D67" s="34" t="s">
        <v>11</v>
      </c>
      <c r="E67" s="38" t="s">
        <v>12</v>
      </c>
      <c r="F67" s="35"/>
      <c r="G67" s="35">
        <v>118.7</v>
      </c>
      <c r="H67" s="35">
        <v>91.8</v>
      </c>
      <c r="I67" s="201">
        <f t="shared" si="0"/>
        <v>77.33782645324347</v>
      </c>
      <c r="J67" s="36">
        <f t="shared" si="1"/>
        <v>-26.900000000000006</v>
      </c>
    </row>
    <row r="68" spans="1:10" ht="45">
      <c r="A68" s="94"/>
      <c r="B68" s="34" t="s">
        <v>436</v>
      </c>
      <c r="C68" s="34" t="s">
        <v>610</v>
      </c>
      <c r="D68" s="34" t="s">
        <v>80</v>
      </c>
      <c r="E68" s="37" t="s">
        <v>81</v>
      </c>
      <c r="F68" s="35"/>
      <c r="G68" s="35">
        <v>7492.1</v>
      </c>
      <c r="H68" s="35">
        <v>7465.2</v>
      </c>
      <c r="I68" s="201">
        <f aca="true" t="shared" si="3" ref="I68:I132">H68/G68*100</f>
        <v>99.6409551394135</v>
      </c>
      <c r="J68" s="36">
        <f aca="true" t="shared" si="4" ref="J68:J132">H68-G68</f>
        <v>-26.900000000000546</v>
      </c>
    </row>
    <row r="69" spans="1:10" ht="60">
      <c r="A69" s="94"/>
      <c r="B69" s="34" t="s">
        <v>436</v>
      </c>
      <c r="C69" s="34" t="s">
        <v>213</v>
      </c>
      <c r="D69" s="34"/>
      <c r="E69" s="33" t="s">
        <v>214</v>
      </c>
      <c r="F69" s="35" t="s">
        <v>533</v>
      </c>
      <c r="G69" s="35">
        <f aca="true" t="shared" si="5" ref="G69:H72">G70</f>
        <v>2570.9</v>
      </c>
      <c r="H69" s="35">
        <f t="shared" si="5"/>
        <v>2439.33</v>
      </c>
      <c r="I69" s="201">
        <f t="shared" si="3"/>
        <v>94.88233692481232</v>
      </c>
      <c r="J69" s="36">
        <f t="shared" si="4"/>
        <v>-131.57000000000016</v>
      </c>
    </row>
    <row r="70" spans="1:10" ht="45">
      <c r="A70" s="94"/>
      <c r="B70" s="34" t="s">
        <v>436</v>
      </c>
      <c r="C70" s="93" t="s">
        <v>385</v>
      </c>
      <c r="D70" s="93"/>
      <c r="E70" s="37" t="s">
        <v>386</v>
      </c>
      <c r="F70" s="35" t="s">
        <v>533</v>
      </c>
      <c r="G70" s="36">
        <f t="shared" si="5"/>
        <v>2570.9</v>
      </c>
      <c r="H70" s="36">
        <f t="shared" si="5"/>
        <v>2439.33</v>
      </c>
      <c r="I70" s="201">
        <f t="shared" si="3"/>
        <v>94.88233692481232</v>
      </c>
      <c r="J70" s="36">
        <f t="shared" si="4"/>
        <v>-131.57000000000016</v>
      </c>
    </row>
    <row r="71" spans="1:10" ht="45">
      <c r="A71" s="94"/>
      <c r="B71" s="34" t="s">
        <v>436</v>
      </c>
      <c r="C71" s="34" t="s">
        <v>390</v>
      </c>
      <c r="D71" s="34"/>
      <c r="E71" s="33" t="s">
        <v>391</v>
      </c>
      <c r="F71" s="35" t="s">
        <v>533</v>
      </c>
      <c r="G71" s="35">
        <f t="shared" si="5"/>
        <v>2570.9</v>
      </c>
      <c r="H71" s="35">
        <f t="shared" si="5"/>
        <v>2439.33</v>
      </c>
      <c r="I71" s="201">
        <f t="shared" si="3"/>
        <v>94.88233692481232</v>
      </c>
      <c r="J71" s="36">
        <f t="shared" si="4"/>
        <v>-131.57000000000016</v>
      </c>
    </row>
    <row r="72" spans="1:10" ht="60">
      <c r="A72" s="94"/>
      <c r="B72" s="34" t="s">
        <v>436</v>
      </c>
      <c r="C72" s="34" t="s">
        <v>392</v>
      </c>
      <c r="D72" s="34"/>
      <c r="E72" s="38" t="s">
        <v>393</v>
      </c>
      <c r="F72" s="35" t="s">
        <v>533</v>
      </c>
      <c r="G72" s="36">
        <f t="shared" si="5"/>
        <v>2570.9</v>
      </c>
      <c r="H72" s="36">
        <f t="shared" si="5"/>
        <v>2439.33</v>
      </c>
      <c r="I72" s="201">
        <f t="shared" si="3"/>
        <v>94.88233692481232</v>
      </c>
      <c r="J72" s="36">
        <f t="shared" si="4"/>
        <v>-131.57000000000016</v>
      </c>
    </row>
    <row r="73" spans="1:10" ht="45">
      <c r="A73" s="94"/>
      <c r="B73" s="34" t="s">
        <v>436</v>
      </c>
      <c r="C73" s="34" t="s">
        <v>392</v>
      </c>
      <c r="D73" s="34" t="s">
        <v>80</v>
      </c>
      <c r="E73" s="37" t="s">
        <v>81</v>
      </c>
      <c r="F73" s="35" t="s">
        <v>533</v>
      </c>
      <c r="G73" s="36">
        <v>2570.9</v>
      </c>
      <c r="H73" s="36">
        <v>2439.33</v>
      </c>
      <c r="I73" s="201">
        <f t="shared" si="3"/>
        <v>94.88233692481232</v>
      </c>
      <c r="J73" s="36">
        <f t="shared" si="4"/>
        <v>-131.57000000000016</v>
      </c>
    </row>
    <row r="74" spans="1:10" ht="90">
      <c r="A74" s="94"/>
      <c r="B74" s="34" t="s">
        <v>436</v>
      </c>
      <c r="C74" s="34" t="s">
        <v>113</v>
      </c>
      <c r="D74" s="93"/>
      <c r="E74" s="37" t="s">
        <v>114</v>
      </c>
      <c r="F74" s="35" t="s">
        <v>533</v>
      </c>
      <c r="G74" s="36">
        <f>G75</f>
        <v>2720.6</v>
      </c>
      <c r="H74" s="36">
        <f>H75</f>
        <v>2720.6</v>
      </c>
      <c r="I74" s="201">
        <f t="shared" si="3"/>
        <v>100</v>
      </c>
      <c r="J74" s="36">
        <f t="shared" si="4"/>
        <v>0</v>
      </c>
    </row>
    <row r="75" spans="1:10" ht="75">
      <c r="A75" s="94"/>
      <c r="B75" s="34" t="s">
        <v>436</v>
      </c>
      <c r="C75" s="34" t="s">
        <v>115</v>
      </c>
      <c r="D75" s="34"/>
      <c r="E75" s="37" t="s">
        <v>116</v>
      </c>
      <c r="F75" s="35" t="s">
        <v>533</v>
      </c>
      <c r="G75" s="36">
        <f>G76</f>
        <v>2720.6</v>
      </c>
      <c r="H75" s="36">
        <f>H76</f>
        <v>2720.6</v>
      </c>
      <c r="I75" s="201">
        <f t="shared" si="3"/>
        <v>100</v>
      </c>
      <c r="J75" s="36">
        <f t="shared" si="4"/>
        <v>0</v>
      </c>
    </row>
    <row r="76" spans="1:10" ht="45">
      <c r="A76" s="94"/>
      <c r="B76" s="34" t="s">
        <v>436</v>
      </c>
      <c r="C76" s="34" t="s">
        <v>115</v>
      </c>
      <c r="D76" s="93">
        <v>600</v>
      </c>
      <c r="E76" s="33" t="s">
        <v>81</v>
      </c>
      <c r="F76" s="35" t="s">
        <v>533</v>
      </c>
      <c r="G76" s="35">
        <v>2720.6</v>
      </c>
      <c r="H76" s="35">
        <v>2720.6</v>
      </c>
      <c r="I76" s="201">
        <f t="shared" si="3"/>
        <v>100</v>
      </c>
      <c r="J76" s="36">
        <f t="shared" si="4"/>
        <v>0</v>
      </c>
    </row>
    <row r="77" spans="1:10" ht="15.75">
      <c r="A77" s="94"/>
      <c r="B77" s="34" t="s">
        <v>448</v>
      </c>
      <c r="C77" s="34"/>
      <c r="D77" s="34"/>
      <c r="E77" s="37" t="s">
        <v>449</v>
      </c>
      <c r="F77" s="35" t="s">
        <v>533</v>
      </c>
      <c r="G77" s="35">
        <f>G78+G86</f>
        <v>29244.2</v>
      </c>
      <c r="H77" s="35">
        <f>H78+H86</f>
        <v>29244.2</v>
      </c>
      <c r="I77" s="201">
        <f t="shared" si="3"/>
        <v>100</v>
      </c>
      <c r="J77" s="36">
        <f t="shared" si="4"/>
        <v>0</v>
      </c>
    </row>
    <row r="78" spans="1:10" ht="45">
      <c r="A78" s="94"/>
      <c r="B78" s="34" t="s">
        <v>448</v>
      </c>
      <c r="C78" s="34" t="s">
        <v>425</v>
      </c>
      <c r="D78" s="34"/>
      <c r="E78" s="33" t="s">
        <v>426</v>
      </c>
      <c r="F78" s="35" t="s">
        <v>533</v>
      </c>
      <c r="G78" s="35">
        <f>G79</f>
        <v>25462</v>
      </c>
      <c r="H78" s="35">
        <f>H79</f>
        <v>25462</v>
      </c>
      <c r="I78" s="201">
        <f t="shared" si="3"/>
        <v>100</v>
      </c>
      <c r="J78" s="36">
        <f t="shared" si="4"/>
        <v>0</v>
      </c>
    </row>
    <row r="79" spans="1:10" ht="60">
      <c r="A79" s="94"/>
      <c r="B79" s="34" t="s">
        <v>448</v>
      </c>
      <c r="C79" s="34" t="s">
        <v>450</v>
      </c>
      <c r="D79" s="34"/>
      <c r="E79" s="33" t="s">
        <v>451</v>
      </c>
      <c r="F79" s="35" t="s">
        <v>533</v>
      </c>
      <c r="G79" s="35">
        <f>G80+G83</f>
        <v>25462</v>
      </c>
      <c r="H79" s="35">
        <f>H80+H83</f>
        <v>25462</v>
      </c>
      <c r="I79" s="201">
        <f t="shared" si="3"/>
        <v>100</v>
      </c>
      <c r="J79" s="36">
        <f t="shared" si="4"/>
        <v>0</v>
      </c>
    </row>
    <row r="80" spans="1:10" ht="45">
      <c r="A80" s="94"/>
      <c r="B80" s="34" t="s">
        <v>448</v>
      </c>
      <c r="C80" s="34" t="s">
        <v>452</v>
      </c>
      <c r="D80" s="34"/>
      <c r="E80" s="33" t="s">
        <v>105</v>
      </c>
      <c r="F80" s="35" t="s">
        <v>533</v>
      </c>
      <c r="G80" s="35">
        <f>G81</f>
        <v>25342</v>
      </c>
      <c r="H80" s="35">
        <f>H81</f>
        <v>25342</v>
      </c>
      <c r="I80" s="201">
        <f t="shared" si="3"/>
        <v>100</v>
      </c>
      <c r="J80" s="36">
        <f t="shared" si="4"/>
        <v>0</v>
      </c>
    </row>
    <row r="81" spans="1:10" ht="30">
      <c r="A81" s="94"/>
      <c r="B81" s="34" t="s">
        <v>448</v>
      </c>
      <c r="C81" s="34" t="s">
        <v>453</v>
      </c>
      <c r="D81" s="34"/>
      <c r="E81" s="38" t="s">
        <v>454</v>
      </c>
      <c r="F81" s="35" t="s">
        <v>533</v>
      </c>
      <c r="G81" s="36">
        <f>G82</f>
        <v>25342</v>
      </c>
      <c r="H81" s="36">
        <f>H82</f>
        <v>25342</v>
      </c>
      <c r="I81" s="201">
        <f t="shared" si="3"/>
        <v>100</v>
      </c>
      <c r="J81" s="36">
        <f t="shared" si="4"/>
        <v>0</v>
      </c>
    </row>
    <row r="82" spans="1:10" ht="45">
      <c r="A82" s="94"/>
      <c r="B82" s="34" t="s">
        <v>448</v>
      </c>
      <c r="C82" s="34" t="s">
        <v>453</v>
      </c>
      <c r="D82" s="34" t="s">
        <v>80</v>
      </c>
      <c r="E82" s="38" t="s">
        <v>81</v>
      </c>
      <c r="F82" s="35" t="s">
        <v>533</v>
      </c>
      <c r="G82" s="36">
        <v>25342</v>
      </c>
      <c r="H82" s="36">
        <v>25342</v>
      </c>
      <c r="I82" s="201">
        <f t="shared" si="3"/>
        <v>100</v>
      </c>
      <c r="J82" s="36">
        <f t="shared" si="4"/>
        <v>0</v>
      </c>
    </row>
    <row r="83" spans="1:10" ht="60">
      <c r="A83" s="94"/>
      <c r="B83" s="34" t="s">
        <v>448</v>
      </c>
      <c r="C83" s="34" t="s">
        <v>455</v>
      </c>
      <c r="D83" s="34"/>
      <c r="E83" s="37" t="s">
        <v>456</v>
      </c>
      <c r="F83" s="35" t="s">
        <v>533</v>
      </c>
      <c r="G83" s="35">
        <f>G84</f>
        <v>120</v>
      </c>
      <c r="H83" s="35">
        <f>H84</f>
        <v>120</v>
      </c>
      <c r="I83" s="201">
        <f t="shared" si="3"/>
        <v>100</v>
      </c>
      <c r="J83" s="36">
        <f t="shared" si="4"/>
        <v>0</v>
      </c>
    </row>
    <row r="84" spans="1:10" ht="45.75" customHeight="1">
      <c r="A84" s="94"/>
      <c r="B84" s="34" t="s">
        <v>448</v>
      </c>
      <c r="C84" s="93" t="s">
        <v>457</v>
      </c>
      <c r="D84" s="93"/>
      <c r="E84" s="95" t="s">
        <v>458</v>
      </c>
      <c r="F84" s="35" t="s">
        <v>533</v>
      </c>
      <c r="G84" s="35">
        <f>G85</f>
        <v>120</v>
      </c>
      <c r="H84" s="35">
        <f>H85</f>
        <v>120</v>
      </c>
      <c r="I84" s="201">
        <f t="shared" si="3"/>
        <v>100</v>
      </c>
      <c r="J84" s="36">
        <f t="shared" si="4"/>
        <v>0</v>
      </c>
    </row>
    <row r="85" spans="1:10" ht="45">
      <c r="A85" s="94"/>
      <c r="B85" s="34" t="s">
        <v>448</v>
      </c>
      <c r="C85" s="93" t="s">
        <v>457</v>
      </c>
      <c r="D85" s="34" t="s">
        <v>80</v>
      </c>
      <c r="E85" s="38" t="s">
        <v>81</v>
      </c>
      <c r="F85" s="35" t="s">
        <v>533</v>
      </c>
      <c r="G85" s="36">
        <v>120</v>
      </c>
      <c r="H85" s="36">
        <v>120</v>
      </c>
      <c r="I85" s="201">
        <f t="shared" si="3"/>
        <v>100</v>
      </c>
      <c r="J85" s="36">
        <f t="shared" si="4"/>
        <v>0</v>
      </c>
    </row>
    <row r="86" spans="1:10" ht="75.75" customHeight="1">
      <c r="A86" s="94"/>
      <c r="B86" s="34" t="s">
        <v>448</v>
      </c>
      <c r="C86" s="93" t="s">
        <v>113</v>
      </c>
      <c r="D86" s="34"/>
      <c r="E86" s="96" t="s">
        <v>114</v>
      </c>
      <c r="F86" s="35" t="s">
        <v>533</v>
      </c>
      <c r="G86" s="35">
        <f>G87</f>
        <v>3782.2</v>
      </c>
      <c r="H86" s="35">
        <f>H87</f>
        <v>3782.2</v>
      </c>
      <c r="I86" s="201">
        <f t="shared" si="3"/>
        <v>100</v>
      </c>
      <c r="J86" s="36">
        <f t="shared" si="4"/>
        <v>0</v>
      </c>
    </row>
    <row r="87" spans="1:10" ht="75">
      <c r="A87" s="94"/>
      <c r="B87" s="34" t="s">
        <v>448</v>
      </c>
      <c r="C87" s="93" t="s">
        <v>115</v>
      </c>
      <c r="D87" s="34"/>
      <c r="E87" s="38" t="s">
        <v>116</v>
      </c>
      <c r="F87" s="35" t="s">
        <v>533</v>
      </c>
      <c r="G87" s="36">
        <f>G88</f>
        <v>3782.2</v>
      </c>
      <c r="H87" s="36">
        <f>H88</f>
        <v>3782.2</v>
      </c>
      <c r="I87" s="201">
        <f t="shared" si="3"/>
        <v>100</v>
      </c>
      <c r="J87" s="36">
        <f t="shared" si="4"/>
        <v>0</v>
      </c>
    </row>
    <row r="88" spans="1:10" ht="45">
      <c r="A88" s="94"/>
      <c r="B88" s="34" t="s">
        <v>448</v>
      </c>
      <c r="C88" s="93" t="s">
        <v>115</v>
      </c>
      <c r="D88" s="34" t="s">
        <v>80</v>
      </c>
      <c r="E88" s="38" t="s">
        <v>81</v>
      </c>
      <c r="F88" s="35" t="s">
        <v>533</v>
      </c>
      <c r="G88" s="36">
        <v>3782.2</v>
      </c>
      <c r="H88" s="36">
        <v>3782.2</v>
      </c>
      <c r="I88" s="201">
        <f t="shared" si="3"/>
        <v>100</v>
      </c>
      <c r="J88" s="36">
        <f t="shared" si="4"/>
        <v>0</v>
      </c>
    </row>
    <row r="89" spans="1:10" ht="15.75">
      <c r="A89" s="94"/>
      <c r="B89" s="34" t="s">
        <v>332</v>
      </c>
      <c r="C89" s="93"/>
      <c r="D89" s="34"/>
      <c r="E89" s="37" t="s">
        <v>333</v>
      </c>
      <c r="F89" s="35" t="s">
        <v>533</v>
      </c>
      <c r="G89" s="36">
        <f aca="true" t="shared" si="6" ref="G89:H91">G90</f>
        <v>4043.8999999999996</v>
      </c>
      <c r="H89" s="36">
        <f t="shared" si="6"/>
        <v>1164.8</v>
      </c>
      <c r="I89" s="201">
        <f t="shared" si="3"/>
        <v>28.803877445040683</v>
      </c>
      <c r="J89" s="36">
        <f t="shared" si="4"/>
        <v>-2879.0999999999995</v>
      </c>
    </row>
    <row r="90" spans="1:10" ht="45">
      <c r="A90" s="94"/>
      <c r="B90" s="97" t="s">
        <v>332</v>
      </c>
      <c r="C90" s="34" t="s">
        <v>425</v>
      </c>
      <c r="D90" s="98"/>
      <c r="E90" s="33" t="s">
        <v>426</v>
      </c>
      <c r="F90" s="35" t="s">
        <v>533</v>
      </c>
      <c r="G90" s="39">
        <f t="shared" si="6"/>
        <v>4043.8999999999996</v>
      </c>
      <c r="H90" s="39">
        <f t="shared" si="6"/>
        <v>1164.8</v>
      </c>
      <c r="I90" s="201">
        <f t="shared" si="3"/>
        <v>28.803877445040683</v>
      </c>
      <c r="J90" s="36">
        <f t="shared" si="4"/>
        <v>-2879.0999999999995</v>
      </c>
    </row>
    <row r="91" spans="1:10" ht="75">
      <c r="A91" s="94"/>
      <c r="B91" s="97" t="s">
        <v>332</v>
      </c>
      <c r="C91" s="98" t="s">
        <v>459</v>
      </c>
      <c r="D91" s="97"/>
      <c r="E91" s="99" t="s">
        <v>460</v>
      </c>
      <c r="F91" s="35" t="s">
        <v>533</v>
      </c>
      <c r="G91" s="36">
        <f t="shared" si="6"/>
        <v>4043.8999999999996</v>
      </c>
      <c r="H91" s="36">
        <f t="shared" si="6"/>
        <v>1164.8</v>
      </c>
      <c r="I91" s="201">
        <f t="shared" si="3"/>
        <v>28.803877445040683</v>
      </c>
      <c r="J91" s="36">
        <f t="shared" si="4"/>
        <v>-2879.0999999999995</v>
      </c>
    </row>
    <row r="92" spans="1:10" ht="45">
      <c r="A92" s="94"/>
      <c r="B92" s="97" t="s">
        <v>332</v>
      </c>
      <c r="C92" s="97" t="s">
        <v>461</v>
      </c>
      <c r="D92" s="97"/>
      <c r="E92" s="95" t="s">
        <v>462</v>
      </c>
      <c r="F92" s="35" t="s">
        <v>533</v>
      </c>
      <c r="G92" s="36">
        <f>G93+G95</f>
        <v>4043.8999999999996</v>
      </c>
      <c r="H92" s="36">
        <f>H93+H95</f>
        <v>1164.8</v>
      </c>
      <c r="I92" s="201">
        <f t="shared" si="3"/>
        <v>28.803877445040683</v>
      </c>
      <c r="J92" s="36">
        <f t="shared" si="4"/>
        <v>-2879.0999999999995</v>
      </c>
    </row>
    <row r="93" spans="1:10" ht="33.75" customHeight="1">
      <c r="A93" s="94"/>
      <c r="B93" s="97" t="s">
        <v>332</v>
      </c>
      <c r="C93" s="97" t="s">
        <v>463</v>
      </c>
      <c r="D93" s="97"/>
      <c r="E93" s="37" t="s">
        <v>464</v>
      </c>
      <c r="F93" s="35" t="s">
        <v>533</v>
      </c>
      <c r="G93" s="39">
        <f>G94</f>
        <v>902.8</v>
      </c>
      <c r="H93" s="39">
        <f>H94</f>
        <v>902.8</v>
      </c>
      <c r="I93" s="201">
        <f t="shared" si="3"/>
        <v>100</v>
      </c>
      <c r="J93" s="36">
        <f t="shared" si="4"/>
        <v>0</v>
      </c>
    </row>
    <row r="94" spans="1:10" ht="45">
      <c r="A94" s="94"/>
      <c r="B94" s="97" t="s">
        <v>332</v>
      </c>
      <c r="C94" s="97" t="s">
        <v>463</v>
      </c>
      <c r="D94" s="97" t="s">
        <v>80</v>
      </c>
      <c r="E94" s="37" t="s">
        <v>81</v>
      </c>
      <c r="F94" s="35" t="s">
        <v>533</v>
      </c>
      <c r="G94" s="39">
        <v>902.8</v>
      </c>
      <c r="H94" s="39">
        <v>902.8</v>
      </c>
      <c r="I94" s="201">
        <f t="shared" si="3"/>
        <v>100</v>
      </c>
      <c r="J94" s="36">
        <f t="shared" si="4"/>
        <v>0</v>
      </c>
    </row>
    <row r="95" spans="1:10" ht="30">
      <c r="A95" s="94"/>
      <c r="B95" s="97" t="s">
        <v>332</v>
      </c>
      <c r="C95" s="97" t="s">
        <v>465</v>
      </c>
      <c r="D95" s="97"/>
      <c r="E95" s="33" t="s">
        <v>466</v>
      </c>
      <c r="F95" s="35" t="s">
        <v>533</v>
      </c>
      <c r="G95" s="39">
        <f>G96+G97+G98+G99</f>
        <v>3141.1</v>
      </c>
      <c r="H95" s="39">
        <f>H96+H97+H98+H99</f>
        <v>262</v>
      </c>
      <c r="I95" s="201">
        <f t="shared" si="3"/>
        <v>8.341027028747892</v>
      </c>
      <c r="J95" s="36">
        <f t="shared" si="4"/>
        <v>-2879.1</v>
      </c>
    </row>
    <row r="96" spans="1:10" ht="45">
      <c r="A96" s="94"/>
      <c r="B96" s="97" t="s">
        <v>332</v>
      </c>
      <c r="C96" s="97" t="s">
        <v>465</v>
      </c>
      <c r="D96" s="97" t="s">
        <v>11</v>
      </c>
      <c r="E96" s="38" t="s">
        <v>12</v>
      </c>
      <c r="F96" s="35" t="s">
        <v>533</v>
      </c>
      <c r="G96" s="36">
        <v>1999.6</v>
      </c>
      <c r="H96" s="36">
        <v>231.2</v>
      </c>
      <c r="I96" s="201">
        <f t="shared" si="3"/>
        <v>11.562312462492498</v>
      </c>
      <c r="J96" s="36">
        <f t="shared" si="4"/>
        <v>-1768.3999999999999</v>
      </c>
    </row>
    <row r="97" spans="1:10" ht="30">
      <c r="A97" s="94"/>
      <c r="B97" s="34" t="s">
        <v>332</v>
      </c>
      <c r="C97" s="34" t="s">
        <v>465</v>
      </c>
      <c r="D97" s="34" t="s">
        <v>362</v>
      </c>
      <c r="E97" s="37" t="s">
        <v>363</v>
      </c>
      <c r="F97" s="35" t="s">
        <v>533</v>
      </c>
      <c r="G97" s="35">
        <v>300</v>
      </c>
      <c r="H97" s="35">
        <v>0</v>
      </c>
      <c r="I97" s="201">
        <f t="shared" si="3"/>
        <v>0</v>
      </c>
      <c r="J97" s="36">
        <f t="shared" si="4"/>
        <v>-300</v>
      </c>
    </row>
    <row r="98" spans="1:10" ht="45">
      <c r="A98" s="94"/>
      <c r="B98" s="34" t="s">
        <v>332</v>
      </c>
      <c r="C98" s="34" t="s">
        <v>465</v>
      </c>
      <c r="D98" s="34" t="s">
        <v>80</v>
      </c>
      <c r="E98" s="33" t="s">
        <v>81</v>
      </c>
      <c r="F98" s="35" t="s">
        <v>533</v>
      </c>
      <c r="G98" s="35">
        <v>641.5</v>
      </c>
      <c r="H98" s="35">
        <v>0</v>
      </c>
      <c r="I98" s="201">
        <f t="shared" si="3"/>
        <v>0</v>
      </c>
      <c r="J98" s="36">
        <f t="shared" si="4"/>
        <v>-641.5</v>
      </c>
    </row>
    <row r="99" spans="1:10" ht="15.75">
      <c r="A99" s="94"/>
      <c r="B99" s="34" t="s">
        <v>332</v>
      </c>
      <c r="C99" s="34" t="s">
        <v>465</v>
      </c>
      <c r="D99" s="34" t="s">
        <v>13</v>
      </c>
      <c r="E99" s="37" t="s">
        <v>14</v>
      </c>
      <c r="F99" s="35" t="s">
        <v>533</v>
      </c>
      <c r="G99" s="35">
        <v>200</v>
      </c>
      <c r="H99" s="35">
        <v>30.8</v>
      </c>
      <c r="I99" s="201">
        <f t="shared" si="3"/>
        <v>15.4</v>
      </c>
      <c r="J99" s="36">
        <f t="shared" si="4"/>
        <v>-169.2</v>
      </c>
    </row>
    <row r="100" spans="1:10" ht="15.75">
      <c r="A100" s="94"/>
      <c r="B100" s="34" t="s">
        <v>467</v>
      </c>
      <c r="C100" s="34"/>
      <c r="D100" s="34"/>
      <c r="E100" s="38" t="s">
        <v>468</v>
      </c>
      <c r="F100" s="35" t="s">
        <v>533</v>
      </c>
      <c r="G100" s="35">
        <f>G101</f>
        <v>12491.099999999999</v>
      </c>
      <c r="H100" s="35">
        <f>H101</f>
        <v>12074.599999999999</v>
      </c>
      <c r="I100" s="201">
        <f t="shared" si="3"/>
        <v>96.66562592565907</v>
      </c>
      <c r="J100" s="36">
        <f t="shared" si="4"/>
        <v>-416.5</v>
      </c>
    </row>
    <row r="101" spans="1:10" ht="45">
      <c r="A101" s="94"/>
      <c r="B101" s="34" t="s">
        <v>467</v>
      </c>
      <c r="C101" s="34" t="s">
        <v>425</v>
      </c>
      <c r="D101" s="34"/>
      <c r="E101" s="100" t="s">
        <v>426</v>
      </c>
      <c r="F101" s="35" t="s">
        <v>533</v>
      </c>
      <c r="G101" s="35">
        <f>G102+G116</f>
        <v>12491.099999999999</v>
      </c>
      <c r="H101" s="35">
        <f>H102+H116</f>
        <v>12074.599999999999</v>
      </c>
      <c r="I101" s="201">
        <f t="shared" si="3"/>
        <v>96.66562592565907</v>
      </c>
      <c r="J101" s="36">
        <f t="shared" si="4"/>
        <v>-416.5</v>
      </c>
    </row>
    <row r="102" spans="1:10" ht="75">
      <c r="A102" s="94"/>
      <c r="B102" s="34" t="s">
        <v>467</v>
      </c>
      <c r="C102" s="34" t="s">
        <v>469</v>
      </c>
      <c r="D102" s="93"/>
      <c r="E102" s="38" t="s">
        <v>470</v>
      </c>
      <c r="F102" s="35" t="s">
        <v>533</v>
      </c>
      <c r="G102" s="35">
        <f>G103+G107</f>
        <v>12404.3</v>
      </c>
      <c r="H102" s="35">
        <f>H103+H107</f>
        <v>12074.599999999999</v>
      </c>
      <c r="I102" s="201">
        <f t="shared" si="3"/>
        <v>97.34205074046902</v>
      </c>
      <c r="J102" s="36">
        <f t="shared" si="4"/>
        <v>-329.7000000000007</v>
      </c>
    </row>
    <row r="103" spans="1:10" ht="60">
      <c r="A103" s="94"/>
      <c r="B103" s="34" t="s">
        <v>467</v>
      </c>
      <c r="C103" s="101" t="s">
        <v>471</v>
      </c>
      <c r="D103" s="93"/>
      <c r="E103" s="37" t="s">
        <v>472</v>
      </c>
      <c r="F103" s="35" t="s">
        <v>533</v>
      </c>
      <c r="G103" s="36">
        <f>G104</f>
        <v>3573.5</v>
      </c>
      <c r="H103" s="36">
        <f>H104</f>
        <v>3243.7999999999997</v>
      </c>
      <c r="I103" s="201">
        <f t="shared" si="3"/>
        <v>90.7737512242899</v>
      </c>
      <c r="J103" s="36">
        <f t="shared" si="4"/>
        <v>-329.7000000000003</v>
      </c>
    </row>
    <row r="104" spans="1:10" ht="31.5" customHeight="1">
      <c r="A104" s="94"/>
      <c r="B104" s="34" t="s">
        <v>467</v>
      </c>
      <c r="C104" s="101" t="s">
        <v>473</v>
      </c>
      <c r="D104" s="34"/>
      <c r="E104" s="37" t="s">
        <v>8</v>
      </c>
      <c r="F104" s="35" t="s">
        <v>533</v>
      </c>
      <c r="G104" s="36">
        <f>G105+G106</f>
        <v>3573.5</v>
      </c>
      <c r="H104" s="36">
        <f>H105+H106</f>
        <v>3243.7999999999997</v>
      </c>
      <c r="I104" s="201">
        <f t="shared" si="3"/>
        <v>90.7737512242899</v>
      </c>
      <c r="J104" s="36">
        <f t="shared" si="4"/>
        <v>-329.7000000000003</v>
      </c>
    </row>
    <row r="105" spans="1:10" ht="90">
      <c r="A105" s="94"/>
      <c r="B105" s="34" t="s">
        <v>467</v>
      </c>
      <c r="C105" s="34" t="s">
        <v>473</v>
      </c>
      <c r="D105" s="34" t="s">
        <v>9</v>
      </c>
      <c r="E105" s="38" t="s">
        <v>10</v>
      </c>
      <c r="F105" s="35" t="s">
        <v>533</v>
      </c>
      <c r="G105" s="35">
        <v>3040.4</v>
      </c>
      <c r="H105" s="35">
        <v>2710.7</v>
      </c>
      <c r="I105" s="201">
        <f t="shared" si="3"/>
        <v>89.15603210103933</v>
      </c>
      <c r="J105" s="36">
        <f t="shared" si="4"/>
        <v>-329.7000000000003</v>
      </c>
    </row>
    <row r="106" spans="1:10" ht="45">
      <c r="A106" s="94"/>
      <c r="B106" s="34" t="s">
        <v>467</v>
      </c>
      <c r="C106" s="34" t="s">
        <v>473</v>
      </c>
      <c r="D106" s="34" t="s">
        <v>11</v>
      </c>
      <c r="E106" s="37" t="s">
        <v>12</v>
      </c>
      <c r="F106" s="35" t="s">
        <v>533</v>
      </c>
      <c r="G106" s="35">
        <v>533.1</v>
      </c>
      <c r="H106" s="35">
        <v>533.1</v>
      </c>
      <c r="I106" s="201">
        <f t="shared" si="3"/>
        <v>100</v>
      </c>
      <c r="J106" s="36">
        <f t="shared" si="4"/>
        <v>0</v>
      </c>
    </row>
    <row r="107" spans="1:10" ht="45">
      <c r="A107" s="94"/>
      <c r="B107" s="34" t="s">
        <v>467</v>
      </c>
      <c r="C107" s="34" t="s">
        <v>474</v>
      </c>
      <c r="D107" s="34"/>
      <c r="E107" s="33" t="s">
        <v>105</v>
      </c>
      <c r="F107" s="35" t="s">
        <v>533</v>
      </c>
      <c r="G107" s="35">
        <f>G108+G113</f>
        <v>8830.8</v>
      </c>
      <c r="H107" s="35">
        <f>H108+H113</f>
        <v>8830.8</v>
      </c>
      <c r="I107" s="201">
        <f t="shared" si="3"/>
        <v>100</v>
      </c>
      <c r="J107" s="36">
        <f t="shared" si="4"/>
        <v>0</v>
      </c>
    </row>
    <row r="108" spans="1:10" ht="60">
      <c r="A108" s="94"/>
      <c r="B108" s="34" t="s">
        <v>467</v>
      </c>
      <c r="C108" s="34" t="s">
        <v>475</v>
      </c>
      <c r="D108" s="93"/>
      <c r="E108" s="37" t="s">
        <v>476</v>
      </c>
      <c r="F108" s="35" t="s">
        <v>533</v>
      </c>
      <c r="G108" s="36">
        <f>G109+G110+G112+G111</f>
        <v>8693.8</v>
      </c>
      <c r="H108" s="36">
        <f>H109+H110+H112+H111</f>
        <v>8693.8</v>
      </c>
      <c r="I108" s="201">
        <f t="shared" si="3"/>
        <v>100</v>
      </c>
      <c r="J108" s="36">
        <f t="shared" si="4"/>
        <v>0</v>
      </c>
    </row>
    <row r="109" spans="1:10" ht="90">
      <c r="A109" s="94"/>
      <c r="B109" s="34" t="s">
        <v>467</v>
      </c>
      <c r="C109" s="34" t="s">
        <v>475</v>
      </c>
      <c r="D109" s="34" t="s">
        <v>9</v>
      </c>
      <c r="E109" s="100" t="s">
        <v>10</v>
      </c>
      <c r="F109" s="35" t="s">
        <v>533</v>
      </c>
      <c r="G109" s="36">
        <v>7954.1</v>
      </c>
      <c r="H109" s="36">
        <v>7954.1</v>
      </c>
      <c r="I109" s="201">
        <f t="shared" si="3"/>
        <v>100</v>
      </c>
      <c r="J109" s="36">
        <f t="shared" si="4"/>
        <v>0</v>
      </c>
    </row>
    <row r="110" spans="1:10" ht="45">
      <c r="A110" s="94"/>
      <c r="B110" s="34" t="s">
        <v>467</v>
      </c>
      <c r="C110" s="34" t="s">
        <v>475</v>
      </c>
      <c r="D110" s="34" t="s">
        <v>11</v>
      </c>
      <c r="E110" s="100" t="s">
        <v>12</v>
      </c>
      <c r="F110" s="35" t="s">
        <v>533</v>
      </c>
      <c r="G110" s="35">
        <v>736.5</v>
      </c>
      <c r="H110" s="35">
        <v>736.5</v>
      </c>
      <c r="I110" s="201">
        <f t="shared" si="3"/>
        <v>100</v>
      </c>
      <c r="J110" s="36">
        <f t="shared" si="4"/>
        <v>0</v>
      </c>
    </row>
    <row r="111" spans="1:10" ht="30">
      <c r="A111" s="127"/>
      <c r="B111" s="113" t="s">
        <v>467</v>
      </c>
      <c r="C111" s="113" t="s">
        <v>475</v>
      </c>
      <c r="D111" s="113" t="s">
        <v>362</v>
      </c>
      <c r="E111" s="38" t="s">
        <v>363</v>
      </c>
      <c r="F111" s="13"/>
      <c r="G111" s="13">
        <v>0.9</v>
      </c>
      <c r="H111" s="13">
        <v>0.9</v>
      </c>
      <c r="I111" s="201">
        <f t="shared" si="3"/>
        <v>100</v>
      </c>
      <c r="J111" s="36">
        <f t="shared" si="4"/>
        <v>0</v>
      </c>
    </row>
    <row r="112" spans="1:10" ht="15.75">
      <c r="A112" s="94"/>
      <c r="B112" s="34" t="s">
        <v>467</v>
      </c>
      <c r="C112" s="34" t="s">
        <v>475</v>
      </c>
      <c r="D112" s="93">
        <v>800</v>
      </c>
      <c r="E112" s="100" t="s">
        <v>14</v>
      </c>
      <c r="F112" s="35" t="s">
        <v>533</v>
      </c>
      <c r="G112" s="35">
        <v>2.3</v>
      </c>
      <c r="H112" s="35">
        <v>2.3</v>
      </c>
      <c r="I112" s="201">
        <f t="shared" si="3"/>
        <v>100</v>
      </c>
      <c r="J112" s="36">
        <f t="shared" si="4"/>
        <v>0</v>
      </c>
    </row>
    <row r="113" spans="1:10" ht="45">
      <c r="A113" s="94"/>
      <c r="B113" s="34" t="s">
        <v>467</v>
      </c>
      <c r="C113" s="34" t="s">
        <v>477</v>
      </c>
      <c r="D113" s="34"/>
      <c r="E113" s="38" t="s">
        <v>435</v>
      </c>
      <c r="F113" s="35" t="s">
        <v>533</v>
      </c>
      <c r="G113" s="36">
        <f>G114+G115</f>
        <v>137</v>
      </c>
      <c r="H113" s="36">
        <f>H114+H115</f>
        <v>137</v>
      </c>
      <c r="I113" s="201">
        <f t="shared" si="3"/>
        <v>100</v>
      </c>
      <c r="J113" s="36">
        <f t="shared" si="4"/>
        <v>0</v>
      </c>
    </row>
    <row r="114" spans="1:10" ht="90">
      <c r="A114" s="94"/>
      <c r="B114" s="34" t="s">
        <v>467</v>
      </c>
      <c r="C114" s="34" t="s">
        <v>477</v>
      </c>
      <c r="D114" s="93">
        <v>100</v>
      </c>
      <c r="E114" s="37" t="s">
        <v>10</v>
      </c>
      <c r="F114" s="35" t="s">
        <v>533</v>
      </c>
      <c r="G114" s="36">
        <v>133.3</v>
      </c>
      <c r="H114" s="36">
        <v>133.3</v>
      </c>
      <c r="I114" s="201">
        <f t="shared" si="3"/>
        <v>100</v>
      </c>
      <c r="J114" s="36">
        <f t="shared" si="4"/>
        <v>0</v>
      </c>
    </row>
    <row r="115" spans="1:10" ht="45">
      <c r="A115" s="94"/>
      <c r="B115" s="34" t="s">
        <v>467</v>
      </c>
      <c r="C115" s="34" t="s">
        <v>477</v>
      </c>
      <c r="D115" s="34" t="s">
        <v>11</v>
      </c>
      <c r="E115" s="37" t="s">
        <v>12</v>
      </c>
      <c r="F115" s="35" t="s">
        <v>533</v>
      </c>
      <c r="G115" s="36">
        <v>3.7</v>
      </c>
      <c r="H115" s="36">
        <v>3.7</v>
      </c>
      <c r="I115" s="201">
        <f t="shared" si="3"/>
        <v>100</v>
      </c>
      <c r="J115" s="36">
        <f t="shared" si="4"/>
        <v>0</v>
      </c>
    </row>
    <row r="116" spans="1:10" ht="75">
      <c r="A116" s="94"/>
      <c r="B116" s="34" t="s">
        <v>467</v>
      </c>
      <c r="C116" s="34" t="s">
        <v>459</v>
      </c>
      <c r="D116" s="34"/>
      <c r="E116" s="37" t="s">
        <v>460</v>
      </c>
      <c r="F116" s="35" t="s">
        <v>533</v>
      </c>
      <c r="G116" s="35">
        <f aca="true" t="shared" si="7" ref="G116:H118">G117</f>
        <v>86.8</v>
      </c>
      <c r="H116" s="35">
        <f t="shared" si="7"/>
        <v>0</v>
      </c>
      <c r="I116" s="201">
        <f t="shared" si="3"/>
        <v>0</v>
      </c>
      <c r="J116" s="36">
        <f t="shared" si="4"/>
        <v>-86.8</v>
      </c>
    </row>
    <row r="117" spans="1:10" ht="45">
      <c r="A117" s="94"/>
      <c r="B117" s="34" t="s">
        <v>467</v>
      </c>
      <c r="C117" s="34" t="s">
        <v>461</v>
      </c>
      <c r="D117" s="34"/>
      <c r="E117" s="100" t="s">
        <v>462</v>
      </c>
      <c r="F117" s="35" t="s">
        <v>533</v>
      </c>
      <c r="G117" s="35">
        <f t="shared" si="7"/>
        <v>86.8</v>
      </c>
      <c r="H117" s="35">
        <f t="shared" si="7"/>
        <v>0</v>
      </c>
      <c r="I117" s="201">
        <f t="shared" si="3"/>
        <v>0</v>
      </c>
      <c r="J117" s="36">
        <f t="shared" si="4"/>
        <v>-86.8</v>
      </c>
    </row>
    <row r="118" spans="1:10" ht="30">
      <c r="A118" s="94"/>
      <c r="B118" s="34" t="s">
        <v>467</v>
      </c>
      <c r="C118" s="34" t="s">
        <v>465</v>
      </c>
      <c r="D118" s="93"/>
      <c r="E118" s="100" t="s">
        <v>466</v>
      </c>
      <c r="F118" s="35" t="s">
        <v>533</v>
      </c>
      <c r="G118" s="35">
        <f t="shared" si="7"/>
        <v>86.8</v>
      </c>
      <c r="H118" s="35">
        <f t="shared" si="7"/>
        <v>0</v>
      </c>
      <c r="I118" s="201">
        <f t="shared" si="3"/>
        <v>0</v>
      </c>
      <c r="J118" s="36">
        <f t="shared" si="4"/>
        <v>-86.8</v>
      </c>
    </row>
    <row r="119" spans="1:10" ht="90">
      <c r="A119" s="94"/>
      <c r="B119" s="34" t="s">
        <v>467</v>
      </c>
      <c r="C119" s="34" t="s">
        <v>465</v>
      </c>
      <c r="D119" s="93">
        <v>100</v>
      </c>
      <c r="E119" s="37" t="s">
        <v>10</v>
      </c>
      <c r="F119" s="35" t="s">
        <v>533</v>
      </c>
      <c r="G119" s="36">
        <v>86.8</v>
      </c>
      <c r="H119" s="36">
        <v>0</v>
      </c>
      <c r="I119" s="201">
        <f t="shared" si="3"/>
        <v>0</v>
      </c>
      <c r="J119" s="36">
        <f t="shared" si="4"/>
        <v>-86.8</v>
      </c>
    </row>
    <row r="120" spans="1:10" ht="15.75">
      <c r="A120" s="94"/>
      <c r="B120" s="34" t="s">
        <v>506</v>
      </c>
      <c r="C120" s="34"/>
      <c r="D120" s="34"/>
      <c r="E120" s="37" t="s">
        <v>507</v>
      </c>
      <c r="F120" s="35" t="s">
        <v>533</v>
      </c>
      <c r="G120" s="36">
        <f>G121+G149</f>
        <v>30378.699999999997</v>
      </c>
      <c r="H120" s="36">
        <f>H121+H149</f>
        <v>28160</v>
      </c>
      <c r="I120" s="201">
        <f t="shared" si="3"/>
        <v>92.69652750117682</v>
      </c>
      <c r="J120" s="36">
        <f t="shared" si="4"/>
        <v>-2218.699999999997</v>
      </c>
    </row>
    <row r="121" spans="1:10" ht="15.75">
      <c r="A121" s="94"/>
      <c r="B121" s="34" t="s">
        <v>364</v>
      </c>
      <c r="C121" s="94"/>
      <c r="D121" s="94"/>
      <c r="E121" s="37" t="s">
        <v>365</v>
      </c>
      <c r="F121" s="35" t="s">
        <v>533</v>
      </c>
      <c r="G121" s="35">
        <f>G122</f>
        <v>25946.8</v>
      </c>
      <c r="H121" s="35">
        <f>H122</f>
        <v>25318.1</v>
      </c>
      <c r="I121" s="201">
        <f t="shared" si="3"/>
        <v>97.57696517489633</v>
      </c>
      <c r="J121" s="36">
        <f t="shared" si="4"/>
        <v>-628.7000000000007</v>
      </c>
    </row>
    <row r="122" spans="1:10" ht="45">
      <c r="A122" s="94"/>
      <c r="B122" s="34" t="s">
        <v>364</v>
      </c>
      <c r="C122" s="34" t="s">
        <v>425</v>
      </c>
      <c r="D122" s="34"/>
      <c r="E122" s="38" t="s">
        <v>426</v>
      </c>
      <c r="F122" s="35" t="s">
        <v>533</v>
      </c>
      <c r="G122" s="35">
        <f>G123+G128+G144</f>
        <v>25946.8</v>
      </c>
      <c r="H122" s="35">
        <f>H123+H128+H144</f>
        <v>25318.1</v>
      </c>
      <c r="I122" s="201">
        <f t="shared" si="3"/>
        <v>97.57696517489633</v>
      </c>
      <c r="J122" s="36">
        <f t="shared" si="4"/>
        <v>-628.7000000000007</v>
      </c>
    </row>
    <row r="123" spans="1:10" ht="51.75" customHeight="1">
      <c r="A123" s="94"/>
      <c r="B123" s="34" t="s">
        <v>364</v>
      </c>
      <c r="C123" s="34" t="s">
        <v>427</v>
      </c>
      <c r="D123" s="34"/>
      <c r="E123" s="37" t="s">
        <v>428</v>
      </c>
      <c r="F123" s="35" t="s">
        <v>533</v>
      </c>
      <c r="G123" s="35">
        <f>G124</f>
        <v>4431</v>
      </c>
      <c r="H123" s="35">
        <f>H124</f>
        <v>3968.7</v>
      </c>
      <c r="I123" s="201">
        <f t="shared" si="3"/>
        <v>89.56668923493568</v>
      </c>
      <c r="J123" s="36">
        <f t="shared" si="4"/>
        <v>-462.3000000000002</v>
      </c>
    </row>
    <row r="124" spans="1:10" ht="90">
      <c r="A124" s="94"/>
      <c r="B124" s="34" t="s">
        <v>364</v>
      </c>
      <c r="C124" s="34" t="s">
        <v>478</v>
      </c>
      <c r="D124" s="93"/>
      <c r="E124" s="33" t="s">
        <v>479</v>
      </c>
      <c r="F124" s="35" t="s">
        <v>533</v>
      </c>
      <c r="G124" s="35">
        <f>G125</f>
        <v>4431</v>
      </c>
      <c r="H124" s="35">
        <f>H125</f>
        <v>3968.7</v>
      </c>
      <c r="I124" s="201">
        <f t="shared" si="3"/>
        <v>89.56668923493568</v>
      </c>
      <c r="J124" s="36">
        <f t="shared" si="4"/>
        <v>-462.3000000000002</v>
      </c>
    </row>
    <row r="125" spans="1:10" ht="126.75" customHeight="1">
      <c r="A125" s="94"/>
      <c r="B125" s="34" t="s">
        <v>364</v>
      </c>
      <c r="C125" s="34" t="s">
        <v>480</v>
      </c>
      <c r="D125" s="34"/>
      <c r="E125" s="37" t="s">
        <v>481</v>
      </c>
      <c r="F125" s="35" t="s">
        <v>533</v>
      </c>
      <c r="G125" s="35">
        <f>G126+G127</f>
        <v>4431</v>
      </c>
      <c r="H125" s="35">
        <f>H126+H127</f>
        <v>3968.7</v>
      </c>
      <c r="I125" s="201">
        <f t="shared" si="3"/>
        <v>89.56668923493568</v>
      </c>
      <c r="J125" s="36">
        <f t="shared" si="4"/>
        <v>-462.3000000000002</v>
      </c>
    </row>
    <row r="126" spans="1:10" ht="30">
      <c r="A126" s="94"/>
      <c r="B126" s="34" t="s">
        <v>364</v>
      </c>
      <c r="C126" s="35" t="s">
        <v>480</v>
      </c>
      <c r="D126" s="93">
        <v>300</v>
      </c>
      <c r="E126" s="102" t="s">
        <v>363</v>
      </c>
      <c r="F126" s="35" t="s">
        <v>533</v>
      </c>
      <c r="G126" s="35">
        <v>1981</v>
      </c>
      <c r="H126" s="35">
        <v>1518.7</v>
      </c>
      <c r="I126" s="201">
        <f t="shared" si="3"/>
        <v>76.663301362948</v>
      </c>
      <c r="J126" s="36">
        <f t="shared" si="4"/>
        <v>-462.29999999999995</v>
      </c>
    </row>
    <row r="127" spans="1:10" ht="45">
      <c r="A127" s="94"/>
      <c r="B127" s="34" t="s">
        <v>364</v>
      </c>
      <c r="C127" s="103" t="s">
        <v>480</v>
      </c>
      <c r="D127" s="103" t="s">
        <v>80</v>
      </c>
      <c r="E127" s="100" t="s">
        <v>81</v>
      </c>
      <c r="F127" s="35" t="s">
        <v>533</v>
      </c>
      <c r="G127" s="35">
        <v>2450</v>
      </c>
      <c r="H127" s="35">
        <v>2450</v>
      </c>
      <c r="I127" s="201">
        <f t="shared" si="3"/>
        <v>100</v>
      </c>
      <c r="J127" s="36">
        <f t="shared" si="4"/>
        <v>0</v>
      </c>
    </row>
    <row r="128" spans="1:10" ht="65.25" customHeight="1">
      <c r="A128" s="94"/>
      <c r="B128" s="34" t="s">
        <v>364</v>
      </c>
      <c r="C128" s="34" t="s">
        <v>438</v>
      </c>
      <c r="D128" s="93"/>
      <c r="E128" s="37" t="s">
        <v>439</v>
      </c>
      <c r="F128" s="35" t="s">
        <v>533</v>
      </c>
      <c r="G128" s="35">
        <f>G129+G134+G139</f>
        <v>21080.8</v>
      </c>
      <c r="H128" s="35">
        <f>H129+H134+H139</f>
        <v>20914.399999999998</v>
      </c>
      <c r="I128" s="201">
        <f t="shared" si="3"/>
        <v>99.21065614208189</v>
      </c>
      <c r="J128" s="36">
        <f t="shared" si="4"/>
        <v>-166.40000000000146</v>
      </c>
    </row>
    <row r="129" spans="1:10" ht="45">
      <c r="A129" s="94"/>
      <c r="B129" s="34" t="s">
        <v>364</v>
      </c>
      <c r="C129" s="34" t="s">
        <v>440</v>
      </c>
      <c r="D129" s="34"/>
      <c r="E129" s="38" t="s">
        <v>105</v>
      </c>
      <c r="F129" s="35" t="s">
        <v>533</v>
      </c>
      <c r="G129" s="35">
        <f>G130</f>
        <v>16165</v>
      </c>
      <c r="H129" s="35">
        <f>H130</f>
        <v>15998.599999999999</v>
      </c>
      <c r="I129" s="201">
        <f t="shared" si="3"/>
        <v>98.97061552737395</v>
      </c>
      <c r="J129" s="36">
        <f t="shared" si="4"/>
        <v>-166.40000000000146</v>
      </c>
    </row>
    <row r="130" spans="1:10" ht="45">
      <c r="A130" s="94"/>
      <c r="B130" s="34" t="s">
        <v>364</v>
      </c>
      <c r="C130" s="34" t="s">
        <v>445</v>
      </c>
      <c r="D130" s="34"/>
      <c r="E130" s="37" t="s">
        <v>435</v>
      </c>
      <c r="F130" s="35" t="s">
        <v>533</v>
      </c>
      <c r="G130" s="35">
        <f>G132+G133+G131</f>
        <v>16165</v>
      </c>
      <c r="H130" s="35">
        <f>H132+H133+H131</f>
        <v>15998.599999999999</v>
      </c>
      <c r="I130" s="201">
        <f t="shared" si="3"/>
        <v>98.97061552737395</v>
      </c>
      <c r="J130" s="36">
        <f t="shared" si="4"/>
        <v>-166.40000000000146</v>
      </c>
    </row>
    <row r="131" spans="1:10" ht="90">
      <c r="A131" s="94"/>
      <c r="B131" s="34" t="s">
        <v>656</v>
      </c>
      <c r="C131" s="34" t="s">
        <v>445</v>
      </c>
      <c r="D131" s="34" t="s">
        <v>9</v>
      </c>
      <c r="E131" s="37" t="s">
        <v>10</v>
      </c>
      <c r="F131" s="35"/>
      <c r="G131" s="35">
        <v>0.8</v>
      </c>
      <c r="H131" s="35">
        <v>0.8</v>
      </c>
      <c r="I131" s="201">
        <f t="shared" si="3"/>
        <v>100</v>
      </c>
      <c r="J131" s="36">
        <f t="shared" si="4"/>
        <v>0</v>
      </c>
    </row>
    <row r="132" spans="1:10" ht="30">
      <c r="A132" s="94"/>
      <c r="B132" s="34" t="s">
        <v>364</v>
      </c>
      <c r="C132" s="34" t="s">
        <v>445</v>
      </c>
      <c r="D132" s="34" t="s">
        <v>362</v>
      </c>
      <c r="E132" s="38" t="s">
        <v>363</v>
      </c>
      <c r="F132" s="35" t="s">
        <v>533</v>
      </c>
      <c r="G132" s="35">
        <v>1663.6</v>
      </c>
      <c r="H132" s="35">
        <v>1640.5</v>
      </c>
      <c r="I132" s="201">
        <f t="shared" si="3"/>
        <v>98.6114450589084</v>
      </c>
      <c r="J132" s="36">
        <f t="shared" si="4"/>
        <v>-23.09999999999991</v>
      </c>
    </row>
    <row r="133" spans="1:10" ht="45">
      <c r="A133" s="94"/>
      <c r="B133" s="34" t="s">
        <v>364</v>
      </c>
      <c r="C133" s="34" t="s">
        <v>445</v>
      </c>
      <c r="D133" s="34" t="s">
        <v>80</v>
      </c>
      <c r="E133" s="38" t="s">
        <v>81</v>
      </c>
      <c r="F133" s="35" t="s">
        <v>533</v>
      </c>
      <c r="G133" s="35">
        <v>14500.6</v>
      </c>
      <c r="H133" s="35">
        <v>14357.3</v>
      </c>
      <c r="I133" s="201">
        <f aca="true" t="shared" si="8" ref="I133:I189">H133/G133*100</f>
        <v>99.01176503041252</v>
      </c>
      <c r="J133" s="36">
        <f aca="true" t="shared" si="9" ref="J133:J202">H133-G133</f>
        <v>-143.3000000000011</v>
      </c>
    </row>
    <row r="134" spans="1:10" ht="45">
      <c r="A134" s="94"/>
      <c r="B134" s="34" t="s">
        <v>364</v>
      </c>
      <c r="C134" s="34" t="s">
        <v>581</v>
      </c>
      <c r="D134" s="34"/>
      <c r="E134" s="38" t="s">
        <v>582</v>
      </c>
      <c r="F134" s="35" t="s">
        <v>533</v>
      </c>
      <c r="G134" s="35">
        <f>G137+G135</f>
        <v>10</v>
      </c>
      <c r="H134" s="35">
        <f>H137+H135</f>
        <v>10</v>
      </c>
      <c r="I134" s="201">
        <f t="shared" si="8"/>
        <v>100</v>
      </c>
      <c r="J134" s="36">
        <f t="shared" si="9"/>
        <v>0</v>
      </c>
    </row>
    <row r="135" spans="1:10" ht="47.25" customHeight="1">
      <c r="A135" s="94"/>
      <c r="B135" s="34" t="s">
        <v>364</v>
      </c>
      <c r="C135" s="34" t="s">
        <v>657</v>
      </c>
      <c r="D135" s="34"/>
      <c r="E135" s="38" t="s">
        <v>584</v>
      </c>
      <c r="F135" s="35"/>
      <c r="G135" s="35">
        <f>G136</f>
        <v>5</v>
      </c>
      <c r="H135" s="35">
        <f>H136</f>
        <v>5</v>
      </c>
      <c r="I135" s="201">
        <f t="shared" si="8"/>
        <v>100</v>
      </c>
      <c r="J135" s="36">
        <f t="shared" si="9"/>
        <v>0</v>
      </c>
    </row>
    <row r="136" spans="1:10" ht="30">
      <c r="A136" s="94"/>
      <c r="B136" s="34" t="s">
        <v>364</v>
      </c>
      <c r="C136" s="34" t="s">
        <v>657</v>
      </c>
      <c r="D136" s="34" t="s">
        <v>362</v>
      </c>
      <c r="E136" s="38" t="s">
        <v>363</v>
      </c>
      <c r="F136" s="35"/>
      <c r="G136" s="35">
        <v>5</v>
      </c>
      <c r="H136" s="35">
        <v>5</v>
      </c>
      <c r="I136" s="201">
        <f t="shared" si="8"/>
        <v>100</v>
      </c>
      <c r="J136" s="36">
        <f t="shared" si="9"/>
        <v>0</v>
      </c>
    </row>
    <row r="137" spans="1:10" ht="49.5" customHeight="1">
      <c r="A137" s="94"/>
      <c r="B137" s="34" t="s">
        <v>364</v>
      </c>
      <c r="C137" s="34" t="s">
        <v>583</v>
      </c>
      <c r="D137" s="34"/>
      <c r="E137" s="38" t="s">
        <v>584</v>
      </c>
      <c r="F137" s="35" t="s">
        <v>533</v>
      </c>
      <c r="G137" s="35">
        <f>G138</f>
        <v>5</v>
      </c>
      <c r="H137" s="35">
        <f>H138</f>
        <v>5</v>
      </c>
      <c r="I137" s="201">
        <f t="shared" si="8"/>
        <v>100</v>
      </c>
      <c r="J137" s="36">
        <f t="shared" si="9"/>
        <v>0</v>
      </c>
    </row>
    <row r="138" spans="1:10" ht="30">
      <c r="A138" s="94"/>
      <c r="B138" s="34" t="s">
        <v>364</v>
      </c>
      <c r="C138" s="34" t="s">
        <v>583</v>
      </c>
      <c r="D138" s="34" t="s">
        <v>362</v>
      </c>
      <c r="E138" s="38" t="s">
        <v>363</v>
      </c>
      <c r="F138" s="35" t="s">
        <v>533</v>
      </c>
      <c r="G138" s="35">
        <v>5</v>
      </c>
      <c r="H138" s="35">
        <v>5</v>
      </c>
      <c r="I138" s="201">
        <f t="shared" si="8"/>
        <v>100</v>
      </c>
      <c r="J138" s="36">
        <f t="shared" si="9"/>
        <v>0</v>
      </c>
    </row>
    <row r="139" spans="1:10" ht="110.25">
      <c r="A139" s="34"/>
      <c r="B139" s="34" t="s">
        <v>364</v>
      </c>
      <c r="C139" s="34" t="s">
        <v>482</v>
      </c>
      <c r="D139" s="34"/>
      <c r="E139" s="40" t="s">
        <v>479</v>
      </c>
      <c r="F139" s="35" t="s">
        <v>533</v>
      </c>
      <c r="G139" s="35">
        <f>G140</f>
        <v>4905.8</v>
      </c>
      <c r="H139" s="35">
        <f>H140</f>
        <v>4905.8</v>
      </c>
      <c r="I139" s="201">
        <f t="shared" si="8"/>
        <v>100</v>
      </c>
      <c r="J139" s="36">
        <f t="shared" si="9"/>
        <v>0</v>
      </c>
    </row>
    <row r="140" spans="1:10" ht="157.5">
      <c r="A140" s="34"/>
      <c r="B140" s="34" t="s">
        <v>364</v>
      </c>
      <c r="C140" s="34" t="s">
        <v>483</v>
      </c>
      <c r="D140" s="34"/>
      <c r="E140" s="41" t="s">
        <v>481</v>
      </c>
      <c r="F140" s="35" t="s">
        <v>533</v>
      </c>
      <c r="G140" s="35">
        <f>G141+G142+G143</f>
        <v>4905.8</v>
      </c>
      <c r="H140" s="35">
        <f>H141+H142+H143</f>
        <v>4905.8</v>
      </c>
      <c r="I140" s="201">
        <f t="shared" si="8"/>
        <v>100</v>
      </c>
      <c r="J140" s="36">
        <f t="shared" si="9"/>
        <v>0</v>
      </c>
    </row>
    <row r="141" spans="1:10" ht="110.25">
      <c r="A141" s="34"/>
      <c r="B141" s="34" t="s">
        <v>364</v>
      </c>
      <c r="C141" s="34" t="s">
        <v>483</v>
      </c>
      <c r="D141" s="34" t="s">
        <v>9</v>
      </c>
      <c r="E141" s="42" t="s">
        <v>10</v>
      </c>
      <c r="F141" s="35" t="s">
        <v>533</v>
      </c>
      <c r="G141" s="35">
        <v>534</v>
      </c>
      <c r="H141" s="35">
        <v>534</v>
      </c>
      <c r="I141" s="201">
        <f t="shared" si="8"/>
        <v>100</v>
      </c>
      <c r="J141" s="36">
        <f t="shared" si="9"/>
        <v>0</v>
      </c>
    </row>
    <row r="142" spans="1:10" ht="31.5">
      <c r="A142" s="34"/>
      <c r="B142" s="34" t="s">
        <v>364</v>
      </c>
      <c r="C142" s="34" t="s">
        <v>483</v>
      </c>
      <c r="D142" s="34" t="s">
        <v>362</v>
      </c>
      <c r="E142" s="42" t="s">
        <v>363</v>
      </c>
      <c r="F142" s="35" t="s">
        <v>533</v>
      </c>
      <c r="G142" s="35">
        <v>1997.5</v>
      </c>
      <c r="H142" s="35">
        <v>1997.5</v>
      </c>
      <c r="I142" s="201">
        <f t="shared" si="8"/>
        <v>100</v>
      </c>
      <c r="J142" s="36">
        <f t="shared" si="9"/>
        <v>0</v>
      </c>
    </row>
    <row r="143" spans="1:10" ht="52.5" customHeight="1">
      <c r="A143" s="34"/>
      <c r="B143" s="34" t="s">
        <v>364</v>
      </c>
      <c r="C143" s="34" t="s">
        <v>483</v>
      </c>
      <c r="D143" s="34" t="s">
        <v>80</v>
      </c>
      <c r="E143" s="42" t="s">
        <v>81</v>
      </c>
      <c r="F143" s="35" t="s">
        <v>533</v>
      </c>
      <c r="G143" s="35">
        <v>2374.3</v>
      </c>
      <c r="H143" s="35">
        <v>2374.3</v>
      </c>
      <c r="I143" s="201">
        <f t="shared" si="8"/>
        <v>100</v>
      </c>
      <c r="J143" s="36">
        <f t="shared" si="9"/>
        <v>0</v>
      </c>
    </row>
    <row r="144" spans="1:10" ht="63">
      <c r="A144" s="34"/>
      <c r="B144" s="34" t="s">
        <v>364</v>
      </c>
      <c r="C144" s="34" t="s">
        <v>450</v>
      </c>
      <c r="D144" s="34"/>
      <c r="E144" s="40" t="s">
        <v>451</v>
      </c>
      <c r="F144" s="35" t="s">
        <v>533</v>
      </c>
      <c r="G144" s="35">
        <f>G145</f>
        <v>435</v>
      </c>
      <c r="H144" s="35">
        <f>H145</f>
        <v>435</v>
      </c>
      <c r="I144" s="201">
        <f t="shared" si="8"/>
        <v>100</v>
      </c>
      <c r="J144" s="36">
        <f t="shared" si="9"/>
        <v>0</v>
      </c>
    </row>
    <row r="145" spans="1:10" ht="110.25">
      <c r="A145" s="34"/>
      <c r="B145" s="34" t="s">
        <v>364</v>
      </c>
      <c r="C145" s="34" t="s">
        <v>484</v>
      </c>
      <c r="D145" s="34"/>
      <c r="E145" s="40" t="s">
        <v>479</v>
      </c>
      <c r="F145" s="35" t="s">
        <v>533</v>
      </c>
      <c r="G145" s="35">
        <f>G146</f>
        <v>435</v>
      </c>
      <c r="H145" s="35">
        <f>H146</f>
        <v>435</v>
      </c>
      <c r="I145" s="201">
        <f t="shared" si="8"/>
        <v>100</v>
      </c>
      <c r="J145" s="36">
        <f t="shared" si="9"/>
        <v>0</v>
      </c>
    </row>
    <row r="146" spans="1:10" ht="157.5">
      <c r="A146" s="34"/>
      <c r="B146" s="34" t="s">
        <v>364</v>
      </c>
      <c r="C146" s="34" t="s">
        <v>485</v>
      </c>
      <c r="D146" s="34"/>
      <c r="E146" s="41" t="s">
        <v>481</v>
      </c>
      <c r="F146" s="35" t="s">
        <v>533</v>
      </c>
      <c r="G146" s="35">
        <f>G147+G148</f>
        <v>435</v>
      </c>
      <c r="H146" s="35">
        <f>H147+H148</f>
        <v>435</v>
      </c>
      <c r="I146" s="201">
        <f t="shared" si="8"/>
        <v>100</v>
      </c>
      <c r="J146" s="36">
        <f t="shared" si="9"/>
        <v>0</v>
      </c>
    </row>
    <row r="147" spans="1:10" ht="31.5">
      <c r="A147" s="34"/>
      <c r="B147" s="34" t="s">
        <v>364</v>
      </c>
      <c r="C147" s="34" t="s">
        <v>485</v>
      </c>
      <c r="D147" s="34" t="s">
        <v>362</v>
      </c>
      <c r="E147" s="42" t="s">
        <v>363</v>
      </c>
      <c r="F147" s="35" t="s">
        <v>533</v>
      </c>
      <c r="G147" s="35">
        <v>25</v>
      </c>
      <c r="H147" s="35">
        <v>25</v>
      </c>
      <c r="I147" s="201">
        <f t="shared" si="8"/>
        <v>100</v>
      </c>
      <c r="J147" s="36">
        <f t="shared" si="9"/>
        <v>0</v>
      </c>
    </row>
    <row r="148" spans="1:10" ht="55.5" customHeight="1">
      <c r="A148" s="34"/>
      <c r="B148" s="34" t="s">
        <v>364</v>
      </c>
      <c r="C148" s="34" t="s">
        <v>485</v>
      </c>
      <c r="D148" s="34" t="s">
        <v>80</v>
      </c>
      <c r="E148" s="42" t="s">
        <v>81</v>
      </c>
      <c r="F148" s="35" t="s">
        <v>533</v>
      </c>
      <c r="G148" s="35">
        <v>410</v>
      </c>
      <c r="H148" s="35">
        <v>410</v>
      </c>
      <c r="I148" s="201">
        <f t="shared" si="8"/>
        <v>100</v>
      </c>
      <c r="J148" s="36">
        <f t="shared" si="9"/>
        <v>0</v>
      </c>
    </row>
    <row r="149" spans="1:10" ht="15.75">
      <c r="A149" s="34"/>
      <c r="B149" s="34" t="s">
        <v>379</v>
      </c>
      <c r="C149" s="34"/>
      <c r="D149" s="34"/>
      <c r="E149" s="40" t="s">
        <v>380</v>
      </c>
      <c r="F149" s="35" t="s">
        <v>533</v>
      </c>
      <c r="G149" s="35">
        <f aca="true" t="shared" si="10" ref="G149:H153">G150</f>
        <v>4431.9</v>
      </c>
      <c r="H149" s="35">
        <f t="shared" si="10"/>
        <v>2841.9</v>
      </c>
      <c r="I149" s="201">
        <f t="shared" si="8"/>
        <v>64.12373925404454</v>
      </c>
      <c r="J149" s="36">
        <f t="shared" si="9"/>
        <v>-1589.9999999999995</v>
      </c>
    </row>
    <row r="150" spans="1:10" ht="63">
      <c r="A150" s="34"/>
      <c r="B150" s="34" t="s">
        <v>379</v>
      </c>
      <c r="C150" s="34" t="s">
        <v>425</v>
      </c>
      <c r="D150" s="34"/>
      <c r="E150" s="40" t="s">
        <v>426</v>
      </c>
      <c r="F150" s="35" t="s">
        <v>533</v>
      </c>
      <c r="G150" s="35">
        <f t="shared" si="10"/>
        <v>4431.9</v>
      </c>
      <c r="H150" s="35">
        <f t="shared" si="10"/>
        <v>2841.9</v>
      </c>
      <c r="I150" s="201">
        <f t="shared" si="8"/>
        <v>64.12373925404454</v>
      </c>
      <c r="J150" s="36">
        <f t="shared" si="9"/>
        <v>-1589.9999999999995</v>
      </c>
    </row>
    <row r="151" spans="1:10" ht="63">
      <c r="A151" s="34"/>
      <c r="B151" s="34" t="s">
        <v>379</v>
      </c>
      <c r="C151" s="34" t="s">
        <v>427</v>
      </c>
      <c r="D151" s="34"/>
      <c r="E151" s="40" t="s">
        <v>428</v>
      </c>
      <c r="F151" s="35" t="s">
        <v>533</v>
      </c>
      <c r="G151" s="35">
        <f t="shared" si="10"/>
        <v>4431.9</v>
      </c>
      <c r="H151" s="35">
        <f t="shared" si="10"/>
        <v>2841.9</v>
      </c>
      <c r="I151" s="201">
        <f t="shared" si="8"/>
        <v>64.12373925404454</v>
      </c>
      <c r="J151" s="36">
        <f t="shared" si="9"/>
        <v>-1589.9999999999995</v>
      </c>
    </row>
    <row r="152" spans="1:10" ht="47.25">
      <c r="A152" s="34"/>
      <c r="B152" s="34" t="s">
        <v>379</v>
      </c>
      <c r="C152" s="34" t="s">
        <v>429</v>
      </c>
      <c r="D152" s="34"/>
      <c r="E152" s="40" t="s">
        <v>105</v>
      </c>
      <c r="F152" s="35" t="s">
        <v>533</v>
      </c>
      <c r="G152" s="35">
        <f t="shared" si="10"/>
        <v>4431.9</v>
      </c>
      <c r="H152" s="35">
        <f t="shared" si="10"/>
        <v>2841.9</v>
      </c>
      <c r="I152" s="201">
        <f t="shared" si="8"/>
        <v>64.12373925404454</v>
      </c>
      <c r="J152" s="36">
        <f t="shared" si="9"/>
        <v>-1589.9999999999995</v>
      </c>
    </row>
    <row r="153" spans="1:10" ht="47.25">
      <c r="A153" s="34"/>
      <c r="B153" s="34" t="s">
        <v>379</v>
      </c>
      <c r="C153" s="34" t="s">
        <v>434</v>
      </c>
      <c r="D153" s="34"/>
      <c r="E153" s="40" t="s">
        <v>435</v>
      </c>
      <c r="F153" s="35" t="s">
        <v>533</v>
      </c>
      <c r="G153" s="35">
        <f t="shared" si="10"/>
        <v>4431.9</v>
      </c>
      <c r="H153" s="35">
        <f t="shared" si="10"/>
        <v>2841.9</v>
      </c>
      <c r="I153" s="201">
        <f t="shared" si="8"/>
        <v>64.12373925404454</v>
      </c>
      <c r="J153" s="36">
        <f t="shared" si="9"/>
        <v>-1589.9999999999995</v>
      </c>
    </row>
    <row r="154" spans="1:10" ht="47.25" customHeight="1">
      <c r="A154" s="34"/>
      <c r="B154" s="34" t="s">
        <v>379</v>
      </c>
      <c r="C154" s="34" t="s">
        <v>434</v>
      </c>
      <c r="D154" s="34" t="s">
        <v>80</v>
      </c>
      <c r="E154" s="42" t="s">
        <v>81</v>
      </c>
      <c r="F154" s="35" t="s">
        <v>533</v>
      </c>
      <c r="G154" s="35">
        <v>4431.9</v>
      </c>
      <c r="H154" s="35">
        <v>2841.9</v>
      </c>
      <c r="I154" s="201">
        <f t="shared" si="8"/>
        <v>64.12373925404454</v>
      </c>
      <c r="J154" s="36">
        <f t="shared" si="9"/>
        <v>-1589.9999999999995</v>
      </c>
    </row>
    <row r="155" spans="1:10" ht="20.25" customHeight="1">
      <c r="A155" s="34"/>
      <c r="B155" s="34" t="s">
        <v>508</v>
      </c>
      <c r="C155" s="34"/>
      <c r="D155" s="34"/>
      <c r="E155" s="42" t="s">
        <v>509</v>
      </c>
      <c r="F155" s="35" t="s">
        <v>533</v>
      </c>
      <c r="G155" s="35">
        <f aca="true" t="shared" si="11" ref="G155:H158">G156</f>
        <v>721.1</v>
      </c>
      <c r="H155" s="35">
        <f t="shared" si="11"/>
        <v>721.1</v>
      </c>
      <c r="I155" s="201">
        <f t="shared" si="8"/>
        <v>100</v>
      </c>
      <c r="J155" s="36">
        <f t="shared" si="9"/>
        <v>0</v>
      </c>
    </row>
    <row r="156" spans="1:10" ht="20.25" customHeight="1">
      <c r="A156" s="34"/>
      <c r="B156" s="34" t="s">
        <v>383</v>
      </c>
      <c r="C156" s="34"/>
      <c r="D156" s="34"/>
      <c r="E156" s="42" t="s">
        <v>384</v>
      </c>
      <c r="F156" s="35" t="s">
        <v>533</v>
      </c>
      <c r="G156" s="35">
        <f t="shared" si="11"/>
        <v>721.1</v>
      </c>
      <c r="H156" s="35">
        <f t="shared" si="11"/>
        <v>721.1</v>
      </c>
      <c r="I156" s="201">
        <f t="shared" si="8"/>
        <v>100</v>
      </c>
      <c r="J156" s="36">
        <f t="shared" si="9"/>
        <v>0</v>
      </c>
    </row>
    <row r="157" spans="1:10" ht="45">
      <c r="A157" s="34"/>
      <c r="B157" s="34" t="s">
        <v>383</v>
      </c>
      <c r="C157" s="34" t="s">
        <v>425</v>
      </c>
      <c r="D157" s="34"/>
      <c r="E157" s="38" t="s">
        <v>426</v>
      </c>
      <c r="F157" s="35" t="s">
        <v>533</v>
      </c>
      <c r="G157" s="35">
        <f t="shared" si="11"/>
        <v>721.1</v>
      </c>
      <c r="H157" s="35">
        <f t="shared" si="11"/>
        <v>721.1</v>
      </c>
      <c r="I157" s="201">
        <f t="shared" si="8"/>
        <v>100</v>
      </c>
      <c r="J157" s="36">
        <f t="shared" si="9"/>
        <v>0</v>
      </c>
    </row>
    <row r="158" spans="1:10" ht="64.5" customHeight="1">
      <c r="A158" s="34"/>
      <c r="B158" s="34" t="s">
        <v>383</v>
      </c>
      <c r="C158" s="34" t="s">
        <v>438</v>
      </c>
      <c r="D158" s="34"/>
      <c r="E158" s="37" t="s">
        <v>439</v>
      </c>
      <c r="F158" s="35" t="s">
        <v>533</v>
      </c>
      <c r="G158" s="35">
        <f t="shared" si="11"/>
        <v>721.1</v>
      </c>
      <c r="H158" s="35">
        <f t="shared" si="11"/>
        <v>721.1</v>
      </c>
      <c r="I158" s="201">
        <f t="shared" si="8"/>
        <v>100</v>
      </c>
      <c r="J158" s="36">
        <f t="shared" si="9"/>
        <v>0</v>
      </c>
    </row>
    <row r="159" spans="1:10" ht="45">
      <c r="A159" s="34"/>
      <c r="B159" s="34" t="s">
        <v>383</v>
      </c>
      <c r="C159" s="34" t="s">
        <v>440</v>
      </c>
      <c r="D159" s="34"/>
      <c r="E159" s="37" t="s">
        <v>105</v>
      </c>
      <c r="F159" s="35" t="s">
        <v>533</v>
      </c>
      <c r="G159" s="35">
        <f>G161</f>
        <v>721.1</v>
      </c>
      <c r="H159" s="35">
        <f>H161</f>
        <v>721.1</v>
      </c>
      <c r="I159" s="201">
        <f t="shared" si="8"/>
        <v>100</v>
      </c>
      <c r="J159" s="36">
        <f t="shared" si="9"/>
        <v>0</v>
      </c>
    </row>
    <row r="160" spans="1:10" ht="47.25">
      <c r="A160" s="34"/>
      <c r="B160" s="34" t="s">
        <v>383</v>
      </c>
      <c r="C160" s="34" t="s">
        <v>585</v>
      </c>
      <c r="D160" s="34"/>
      <c r="E160" s="42" t="s">
        <v>586</v>
      </c>
      <c r="F160" s="35" t="s">
        <v>533</v>
      </c>
      <c r="G160" s="35">
        <f>G161</f>
        <v>721.1</v>
      </c>
      <c r="H160" s="35">
        <f>H161</f>
        <v>721.1</v>
      </c>
      <c r="I160" s="201">
        <f t="shared" si="8"/>
        <v>100</v>
      </c>
      <c r="J160" s="36">
        <f t="shared" si="9"/>
        <v>0</v>
      </c>
    </row>
    <row r="161" spans="1:10" ht="56.25" customHeight="1">
      <c r="A161" s="34"/>
      <c r="B161" s="34" t="s">
        <v>383</v>
      </c>
      <c r="C161" s="34"/>
      <c r="D161" s="34" t="s">
        <v>80</v>
      </c>
      <c r="E161" s="42" t="s">
        <v>81</v>
      </c>
      <c r="F161" s="35" t="s">
        <v>533</v>
      </c>
      <c r="G161" s="35">
        <v>721.1</v>
      </c>
      <c r="H161" s="35">
        <v>721.1</v>
      </c>
      <c r="I161" s="201">
        <f t="shared" si="8"/>
        <v>100</v>
      </c>
      <c r="J161" s="36">
        <f t="shared" si="9"/>
        <v>0</v>
      </c>
    </row>
    <row r="162" spans="1:10" ht="63">
      <c r="A162" s="1" t="s">
        <v>1</v>
      </c>
      <c r="B162" s="6"/>
      <c r="C162" s="6"/>
      <c r="D162" s="1"/>
      <c r="E162" s="207" t="s">
        <v>2</v>
      </c>
      <c r="F162" s="3">
        <v>22625.8</v>
      </c>
      <c r="G162" s="104">
        <v>0</v>
      </c>
      <c r="H162" s="104">
        <v>0</v>
      </c>
      <c r="I162" s="201">
        <v>0</v>
      </c>
      <c r="J162" s="36">
        <f t="shared" si="9"/>
        <v>0</v>
      </c>
    </row>
    <row r="163" spans="1:10" ht="31.5">
      <c r="A163" s="1"/>
      <c r="B163" s="1" t="s">
        <v>491</v>
      </c>
      <c r="C163" s="1"/>
      <c r="D163" s="1"/>
      <c r="E163" s="207" t="s">
        <v>492</v>
      </c>
      <c r="F163" s="3">
        <f>F164+F174</f>
        <v>22625.8</v>
      </c>
      <c r="G163" s="104">
        <v>0</v>
      </c>
      <c r="H163" s="104">
        <v>0</v>
      </c>
      <c r="I163" s="201">
        <v>0</v>
      </c>
      <c r="J163" s="36">
        <f t="shared" si="9"/>
        <v>0</v>
      </c>
    </row>
    <row r="164" spans="1:10" ht="78.75" outlineLevel="1">
      <c r="A164" s="1"/>
      <c r="B164" s="1" t="s">
        <v>3</v>
      </c>
      <c r="C164" s="1"/>
      <c r="D164" s="1"/>
      <c r="E164" s="207" t="s">
        <v>4</v>
      </c>
      <c r="F164" s="3">
        <v>9605.4</v>
      </c>
      <c r="G164" s="104">
        <v>0</v>
      </c>
      <c r="H164" s="104">
        <v>0</v>
      </c>
      <c r="I164" s="201">
        <v>0</v>
      </c>
      <c r="J164" s="36">
        <f t="shared" si="9"/>
        <v>0</v>
      </c>
    </row>
    <row r="165" spans="1:10" ht="15.75" outlineLevel="1">
      <c r="A165" s="1"/>
      <c r="B165" s="1" t="s">
        <v>3</v>
      </c>
      <c r="C165" s="1" t="s">
        <v>538</v>
      </c>
      <c r="D165" s="1"/>
      <c r="E165" s="207" t="s">
        <v>539</v>
      </c>
      <c r="F165" s="3">
        <f>F166</f>
        <v>9605.4</v>
      </c>
      <c r="G165" s="3">
        <f>G166</f>
        <v>0</v>
      </c>
      <c r="H165" s="3">
        <f>H166</f>
        <v>0</v>
      </c>
      <c r="I165" s="3">
        <f>I166</f>
        <v>0</v>
      </c>
      <c r="J165" s="3">
        <f>J166</f>
        <v>0</v>
      </c>
    </row>
    <row r="166" spans="1:10" ht="63" outlineLevel="2">
      <c r="A166" s="1"/>
      <c r="B166" s="1" t="s">
        <v>3</v>
      </c>
      <c r="C166" s="1" t="s">
        <v>5</v>
      </c>
      <c r="D166" s="1"/>
      <c r="E166" s="207" t="s">
        <v>6</v>
      </c>
      <c r="F166" s="3">
        <v>9605.4</v>
      </c>
      <c r="G166" s="104">
        <v>0</v>
      </c>
      <c r="H166" s="104">
        <v>0</v>
      </c>
      <c r="I166" s="201">
        <v>0</v>
      </c>
      <c r="J166" s="36">
        <f t="shared" si="9"/>
        <v>0</v>
      </c>
    </row>
    <row r="167" spans="1:10" ht="47.25" outlineLevel="5">
      <c r="A167" s="1"/>
      <c r="B167" s="1" t="s">
        <v>3</v>
      </c>
      <c r="C167" s="1" t="s">
        <v>7</v>
      </c>
      <c r="D167" s="1"/>
      <c r="E167" s="207" t="s">
        <v>8</v>
      </c>
      <c r="F167" s="3">
        <v>9534.9</v>
      </c>
      <c r="G167" s="104">
        <v>0</v>
      </c>
      <c r="H167" s="104">
        <v>0</v>
      </c>
      <c r="I167" s="201">
        <v>0</v>
      </c>
      <c r="J167" s="36">
        <f t="shared" si="9"/>
        <v>0</v>
      </c>
    </row>
    <row r="168" spans="1:10" ht="110.25" outlineLevel="6">
      <c r="A168" s="1"/>
      <c r="B168" s="1" t="s">
        <v>3</v>
      </c>
      <c r="C168" s="1" t="s">
        <v>7</v>
      </c>
      <c r="D168" s="1" t="s">
        <v>9</v>
      </c>
      <c r="E168" s="2" t="s">
        <v>10</v>
      </c>
      <c r="F168" s="3">
        <v>7994.5</v>
      </c>
      <c r="G168" s="104">
        <v>0</v>
      </c>
      <c r="H168" s="104">
        <v>0</v>
      </c>
      <c r="I168" s="201">
        <v>0</v>
      </c>
      <c r="J168" s="36">
        <f t="shared" si="9"/>
        <v>0</v>
      </c>
    </row>
    <row r="169" spans="1:10" ht="47.25" outlineLevel="6">
      <c r="A169" s="1"/>
      <c r="B169" s="1" t="s">
        <v>3</v>
      </c>
      <c r="C169" s="1" t="s">
        <v>7</v>
      </c>
      <c r="D169" s="1" t="s">
        <v>11</v>
      </c>
      <c r="E169" s="2" t="s">
        <v>12</v>
      </c>
      <c r="F169" s="3">
        <v>1536.1</v>
      </c>
      <c r="G169" s="104">
        <v>0</v>
      </c>
      <c r="H169" s="104">
        <v>0</v>
      </c>
      <c r="I169" s="201">
        <v>0</v>
      </c>
      <c r="J169" s="36">
        <f t="shared" si="9"/>
        <v>0</v>
      </c>
    </row>
    <row r="170" spans="1:10" ht="15.75" outlineLevel="6">
      <c r="A170" s="1"/>
      <c r="B170" s="1" t="s">
        <v>3</v>
      </c>
      <c r="C170" s="1" t="s">
        <v>7</v>
      </c>
      <c r="D170" s="1" t="s">
        <v>13</v>
      </c>
      <c r="E170" s="2" t="s">
        <v>14</v>
      </c>
      <c r="F170" s="3">
        <v>4.3</v>
      </c>
      <c r="G170" s="104">
        <v>0</v>
      </c>
      <c r="H170" s="104">
        <v>0</v>
      </c>
      <c r="I170" s="201">
        <v>0</v>
      </c>
      <c r="J170" s="36">
        <f t="shared" si="9"/>
        <v>0</v>
      </c>
    </row>
    <row r="171" spans="1:10" ht="94.5" outlineLevel="5">
      <c r="A171" s="1"/>
      <c r="B171" s="1" t="s">
        <v>3</v>
      </c>
      <c r="C171" s="1" t="s">
        <v>15</v>
      </c>
      <c r="D171" s="1"/>
      <c r="E171" s="207" t="s">
        <v>16</v>
      </c>
      <c r="F171" s="3">
        <v>70.5</v>
      </c>
      <c r="G171" s="104">
        <v>0</v>
      </c>
      <c r="H171" s="104">
        <v>0</v>
      </c>
      <c r="I171" s="201">
        <v>0</v>
      </c>
      <c r="J171" s="36">
        <f t="shared" si="9"/>
        <v>0</v>
      </c>
    </row>
    <row r="172" spans="1:10" ht="110.25" outlineLevel="6">
      <c r="A172" s="1"/>
      <c r="B172" s="1" t="s">
        <v>3</v>
      </c>
      <c r="C172" s="1" t="s">
        <v>15</v>
      </c>
      <c r="D172" s="1" t="s">
        <v>9</v>
      </c>
      <c r="E172" s="2" t="s">
        <v>10</v>
      </c>
      <c r="F172" s="3">
        <v>18.2</v>
      </c>
      <c r="G172" s="104">
        <v>0</v>
      </c>
      <c r="H172" s="104">
        <v>0</v>
      </c>
      <c r="I172" s="201">
        <v>0</v>
      </c>
      <c r="J172" s="36">
        <f t="shared" si="9"/>
        <v>0</v>
      </c>
    </row>
    <row r="173" spans="1:10" ht="47.25" outlineLevel="6">
      <c r="A173" s="1"/>
      <c r="B173" s="1" t="s">
        <v>3</v>
      </c>
      <c r="C173" s="1" t="s">
        <v>15</v>
      </c>
      <c r="D173" s="1" t="s">
        <v>11</v>
      </c>
      <c r="E173" s="2" t="s">
        <v>12</v>
      </c>
      <c r="F173" s="3">
        <v>52.3</v>
      </c>
      <c r="G173" s="104">
        <v>0</v>
      </c>
      <c r="H173" s="104">
        <v>0</v>
      </c>
      <c r="I173" s="201">
        <v>0</v>
      </c>
      <c r="J173" s="36">
        <f t="shared" si="9"/>
        <v>0</v>
      </c>
    </row>
    <row r="174" spans="1:10" ht="31.5" outlineLevel="1">
      <c r="A174" s="1"/>
      <c r="B174" s="1" t="s">
        <v>17</v>
      </c>
      <c r="C174" s="1"/>
      <c r="D174" s="1"/>
      <c r="E174" s="207" t="s">
        <v>18</v>
      </c>
      <c r="F174" s="3">
        <v>13020.4</v>
      </c>
      <c r="G174" s="104">
        <v>0</v>
      </c>
      <c r="H174" s="104">
        <v>0</v>
      </c>
      <c r="I174" s="201">
        <v>0</v>
      </c>
      <c r="J174" s="36">
        <f t="shared" si="9"/>
        <v>0</v>
      </c>
    </row>
    <row r="175" spans="1:10" ht="15.75" outlineLevel="1">
      <c r="A175" s="1"/>
      <c r="B175" s="1" t="s">
        <v>17</v>
      </c>
      <c r="C175" s="1" t="s">
        <v>538</v>
      </c>
      <c r="D175" s="1"/>
      <c r="E175" s="207" t="s">
        <v>539</v>
      </c>
      <c r="F175" s="3">
        <f>F176</f>
        <v>13020.4</v>
      </c>
      <c r="G175" s="3">
        <f>G176</f>
        <v>0</v>
      </c>
      <c r="H175" s="3">
        <f>H176</f>
        <v>0</v>
      </c>
      <c r="I175" s="3">
        <f>I176</f>
        <v>0</v>
      </c>
      <c r="J175" s="3">
        <f>J176</f>
        <v>0</v>
      </c>
    </row>
    <row r="176" spans="1:10" ht="36" customHeight="1" outlineLevel="2">
      <c r="A176" s="1"/>
      <c r="B176" s="1" t="s">
        <v>17</v>
      </c>
      <c r="C176" s="1" t="s">
        <v>19</v>
      </c>
      <c r="D176" s="1"/>
      <c r="E176" s="207" t="s">
        <v>20</v>
      </c>
      <c r="F176" s="3">
        <v>13020.4</v>
      </c>
      <c r="G176" s="104">
        <v>0</v>
      </c>
      <c r="H176" s="104">
        <v>0</v>
      </c>
      <c r="I176" s="201">
        <v>0</v>
      </c>
      <c r="J176" s="36">
        <f t="shared" si="9"/>
        <v>0</v>
      </c>
    </row>
    <row r="177" spans="1:10" ht="63" outlineLevel="5">
      <c r="A177" s="1"/>
      <c r="B177" s="1" t="s">
        <v>17</v>
      </c>
      <c r="C177" s="1" t="s">
        <v>21</v>
      </c>
      <c r="D177" s="1"/>
      <c r="E177" s="207" t="s">
        <v>22</v>
      </c>
      <c r="F177" s="3">
        <v>13020.4</v>
      </c>
      <c r="G177" s="104">
        <v>0</v>
      </c>
      <c r="H177" s="104">
        <v>0</v>
      </c>
      <c r="I177" s="201">
        <v>0</v>
      </c>
      <c r="J177" s="36">
        <f t="shared" si="9"/>
        <v>0</v>
      </c>
    </row>
    <row r="178" spans="1:10" ht="110.25" outlineLevel="6">
      <c r="A178" s="1"/>
      <c r="B178" s="1" t="s">
        <v>17</v>
      </c>
      <c r="C178" s="1" t="s">
        <v>21</v>
      </c>
      <c r="D178" s="1" t="s">
        <v>9</v>
      </c>
      <c r="E178" s="2" t="s">
        <v>10</v>
      </c>
      <c r="F178" s="3">
        <v>12522.3</v>
      </c>
      <c r="G178" s="104">
        <v>0</v>
      </c>
      <c r="H178" s="104">
        <v>0</v>
      </c>
      <c r="I178" s="201">
        <v>0</v>
      </c>
      <c r="J178" s="36">
        <f t="shared" si="9"/>
        <v>0</v>
      </c>
    </row>
    <row r="179" spans="1:10" ht="47.25" outlineLevel="6">
      <c r="A179" s="1"/>
      <c r="B179" s="1" t="s">
        <v>17</v>
      </c>
      <c r="C179" s="1" t="s">
        <v>21</v>
      </c>
      <c r="D179" s="1" t="s">
        <v>11</v>
      </c>
      <c r="E179" s="2" t="s">
        <v>12</v>
      </c>
      <c r="F179" s="3">
        <v>498.1</v>
      </c>
      <c r="G179" s="104">
        <v>0</v>
      </c>
      <c r="H179" s="104">
        <v>0</v>
      </c>
      <c r="I179" s="201">
        <v>0</v>
      </c>
      <c r="J179" s="36">
        <f t="shared" si="9"/>
        <v>0</v>
      </c>
    </row>
    <row r="180" spans="1:10" ht="47.25">
      <c r="A180" s="1" t="s">
        <v>23</v>
      </c>
      <c r="B180" s="1"/>
      <c r="C180" s="209"/>
      <c r="D180" s="1"/>
      <c r="E180" s="207" t="s">
        <v>24</v>
      </c>
      <c r="F180" s="3">
        <v>3578.4</v>
      </c>
      <c r="G180" s="3">
        <f>G181</f>
        <v>3.4</v>
      </c>
      <c r="H180" s="3">
        <f>H181</f>
        <v>3.4</v>
      </c>
      <c r="I180" s="201">
        <f t="shared" si="8"/>
        <v>100</v>
      </c>
      <c r="J180" s="36">
        <f t="shared" si="9"/>
        <v>0</v>
      </c>
    </row>
    <row r="181" spans="1:10" ht="31.5">
      <c r="A181" s="1"/>
      <c r="B181" s="1" t="s">
        <v>491</v>
      </c>
      <c r="C181" s="1"/>
      <c r="D181" s="1"/>
      <c r="E181" s="207" t="s">
        <v>492</v>
      </c>
      <c r="F181" s="3">
        <f>F182</f>
        <v>3578.4</v>
      </c>
      <c r="G181" s="3">
        <f>G182</f>
        <v>3.4</v>
      </c>
      <c r="H181" s="3">
        <f>H182</f>
        <v>3.4</v>
      </c>
      <c r="I181" s="201">
        <f t="shared" si="8"/>
        <v>100</v>
      </c>
      <c r="J181" s="36">
        <f t="shared" si="9"/>
        <v>0</v>
      </c>
    </row>
    <row r="182" spans="1:10" ht="78.75" outlineLevel="1">
      <c r="A182" s="1"/>
      <c r="B182" s="1" t="s">
        <v>3</v>
      </c>
      <c r="C182" s="1"/>
      <c r="D182" s="1"/>
      <c r="E182" s="207" t="s">
        <v>4</v>
      </c>
      <c r="F182" s="3">
        <v>3578.4</v>
      </c>
      <c r="G182" s="3">
        <f>G184</f>
        <v>3.4</v>
      </c>
      <c r="H182" s="3">
        <f>H184</f>
        <v>3.4</v>
      </c>
      <c r="I182" s="201">
        <f t="shared" si="8"/>
        <v>100</v>
      </c>
      <c r="J182" s="36">
        <f t="shared" si="9"/>
        <v>0</v>
      </c>
    </row>
    <row r="183" spans="1:10" ht="15.75" outlineLevel="1">
      <c r="A183" s="1"/>
      <c r="B183" s="1" t="s">
        <v>3</v>
      </c>
      <c r="C183" s="1" t="s">
        <v>538</v>
      </c>
      <c r="D183" s="1"/>
      <c r="E183" s="210" t="s">
        <v>539</v>
      </c>
      <c r="F183" s="3">
        <f>F184</f>
        <v>3578.4</v>
      </c>
      <c r="G183" s="3">
        <f>G184</f>
        <v>3.4</v>
      </c>
      <c r="H183" s="3">
        <f>H184</f>
        <v>3.4</v>
      </c>
      <c r="I183" s="201">
        <f>H183/G183*100</f>
        <v>100</v>
      </c>
      <c r="J183" s="36">
        <f>H183-G183</f>
        <v>0</v>
      </c>
    </row>
    <row r="184" spans="1:10" ht="63" outlineLevel="2">
      <c r="A184" s="1"/>
      <c r="B184" s="1" t="s">
        <v>3</v>
      </c>
      <c r="C184" s="1" t="s">
        <v>5</v>
      </c>
      <c r="D184" s="1"/>
      <c r="E184" s="207" t="s">
        <v>6</v>
      </c>
      <c r="F184" s="3">
        <v>3578.4</v>
      </c>
      <c r="G184" s="3">
        <f>G185+G187</f>
        <v>3.4</v>
      </c>
      <c r="H184" s="3">
        <f>H185+H187</f>
        <v>3.4</v>
      </c>
      <c r="I184" s="201">
        <f t="shared" si="8"/>
        <v>100</v>
      </c>
      <c r="J184" s="36">
        <f t="shared" si="9"/>
        <v>0</v>
      </c>
    </row>
    <row r="185" spans="1:10" ht="47.25" outlineLevel="5">
      <c r="A185" s="1"/>
      <c r="B185" s="1" t="s">
        <v>3</v>
      </c>
      <c r="C185" s="1" t="s">
        <v>25</v>
      </c>
      <c r="D185" s="1"/>
      <c r="E185" s="207" t="s">
        <v>26</v>
      </c>
      <c r="F185" s="3">
        <v>1391.8</v>
      </c>
      <c r="G185" s="3">
        <f>G186</f>
        <v>0</v>
      </c>
      <c r="H185" s="3">
        <f>H186</f>
        <v>0</v>
      </c>
      <c r="I185" s="201">
        <v>0</v>
      </c>
      <c r="J185" s="36">
        <f t="shared" si="9"/>
        <v>0</v>
      </c>
    </row>
    <row r="186" spans="1:10" ht="110.25" outlineLevel="6">
      <c r="A186" s="1"/>
      <c r="B186" s="1" t="s">
        <v>3</v>
      </c>
      <c r="C186" s="1" t="s">
        <v>25</v>
      </c>
      <c r="D186" s="1" t="s">
        <v>9</v>
      </c>
      <c r="E186" s="2" t="s">
        <v>10</v>
      </c>
      <c r="F186" s="3">
        <v>1391.8</v>
      </c>
      <c r="G186" s="3">
        <v>0</v>
      </c>
      <c r="H186" s="104">
        <v>0</v>
      </c>
      <c r="I186" s="201">
        <v>0</v>
      </c>
      <c r="J186" s="36">
        <f t="shared" si="9"/>
        <v>0</v>
      </c>
    </row>
    <row r="187" spans="1:10" ht="47.25" outlineLevel="5">
      <c r="A187" s="1"/>
      <c r="B187" s="1" t="s">
        <v>3</v>
      </c>
      <c r="C187" s="1" t="s">
        <v>27</v>
      </c>
      <c r="D187" s="1"/>
      <c r="E187" s="207" t="s">
        <v>28</v>
      </c>
      <c r="F187" s="3">
        <v>2186.6</v>
      </c>
      <c r="G187" s="3">
        <f>G188+G189</f>
        <v>3.4</v>
      </c>
      <c r="H187" s="3">
        <f>H188+H189</f>
        <v>3.4</v>
      </c>
      <c r="I187" s="201">
        <f t="shared" si="8"/>
        <v>100</v>
      </c>
      <c r="J187" s="36">
        <f t="shared" si="9"/>
        <v>0</v>
      </c>
    </row>
    <row r="188" spans="1:10" ht="110.25" outlineLevel="6">
      <c r="A188" s="1"/>
      <c r="B188" s="1" t="s">
        <v>3</v>
      </c>
      <c r="C188" s="1" t="s">
        <v>27</v>
      </c>
      <c r="D188" s="1" t="s">
        <v>9</v>
      </c>
      <c r="E188" s="2" t="s">
        <v>10</v>
      </c>
      <c r="F188" s="3">
        <v>1863.5</v>
      </c>
      <c r="G188" s="104">
        <v>0</v>
      </c>
      <c r="H188" s="104">
        <v>0</v>
      </c>
      <c r="I188" s="201">
        <v>0</v>
      </c>
      <c r="J188" s="36">
        <f t="shared" si="9"/>
        <v>0</v>
      </c>
    </row>
    <row r="189" spans="1:10" ht="47.25" outlineLevel="6">
      <c r="A189" s="1"/>
      <c r="B189" s="1" t="s">
        <v>3</v>
      </c>
      <c r="C189" s="1" t="s">
        <v>27</v>
      </c>
      <c r="D189" s="1" t="s">
        <v>11</v>
      </c>
      <c r="E189" s="2" t="s">
        <v>12</v>
      </c>
      <c r="F189" s="3">
        <v>323.1</v>
      </c>
      <c r="G189" s="104">
        <v>3.4</v>
      </c>
      <c r="H189" s="104">
        <v>3.4</v>
      </c>
      <c r="I189" s="201">
        <f t="shared" si="8"/>
        <v>100</v>
      </c>
      <c r="J189" s="36">
        <f t="shared" si="9"/>
        <v>0</v>
      </c>
    </row>
    <row r="190" spans="1:10" ht="47.25">
      <c r="A190" s="1" t="s">
        <v>29</v>
      </c>
      <c r="B190" s="1"/>
      <c r="C190" s="209"/>
      <c r="D190" s="1"/>
      <c r="E190" s="207" t="s">
        <v>30</v>
      </c>
      <c r="F190" s="3">
        <f>F191+F286+F316+F371+F445+F454+F461+F489+F516+F535+F541</f>
        <v>371170.30000000005</v>
      </c>
      <c r="G190" s="126">
        <v>0</v>
      </c>
      <c r="H190" s="104">
        <v>0</v>
      </c>
      <c r="I190" s="201">
        <v>0</v>
      </c>
      <c r="J190" s="36">
        <f t="shared" si="9"/>
        <v>0</v>
      </c>
    </row>
    <row r="191" spans="1:10" ht="31.5">
      <c r="A191" s="1"/>
      <c r="B191" s="1" t="s">
        <v>491</v>
      </c>
      <c r="C191" s="1"/>
      <c r="D191" s="1"/>
      <c r="E191" s="207" t="s">
        <v>492</v>
      </c>
      <c r="F191" s="3">
        <f>F192+F197+F235+F240+F230</f>
        <v>94902.2</v>
      </c>
      <c r="G191" s="126">
        <v>0</v>
      </c>
      <c r="H191" s="104">
        <v>0</v>
      </c>
      <c r="I191" s="201">
        <v>0</v>
      </c>
      <c r="J191" s="36">
        <f t="shared" si="9"/>
        <v>0</v>
      </c>
    </row>
    <row r="192" spans="1:10" ht="63" outlineLevel="1">
      <c r="A192" s="1"/>
      <c r="B192" s="1" t="s">
        <v>31</v>
      </c>
      <c r="C192" s="1"/>
      <c r="D192" s="1"/>
      <c r="E192" s="207" t="s">
        <v>32</v>
      </c>
      <c r="F192" s="3">
        <v>2127.2</v>
      </c>
      <c r="G192" s="126">
        <v>0</v>
      </c>
      <c r="H192" s="104">
        <v>0</v>
      </c>
      <c r="I192" s="201">
        <v>0</v>
      </c>
      <c r="J192" s="36">
        <f t="shared" si="9"/>
        <v>0</v>
      </c>
    </row>
    <row r="193" spans="1:10" ht="15.75" outlineLevel="1">
      <c r="A193" s="1"/>
      <c r="B193" s="1" t="s">
        <v>31</v>
      </c>
      <c r="C193" s="1" t="s">
        <v>538</v>
      </c>
      <c r="D193" s="1"/>
      <c r="E193" s="210" t="s">
        <v>539</v>
      </c>
      <c r="F193" s="3">
        <f>F194</f>
        <v>2127.2</v>
      </c>
      <c r="G193" s="3">
        <f>G194</f>
        <v>0</v>
      </c>
      <c r="H193" s="3">
        <f>H194</f>
        <v>0</v>
      </c>
      <c r="I193" s="201">
        <v>0</v>
      </c>
      <c r="J193" s="36">
        <f>H193-G193</f>
        <v>0</v>
      </c>
    </row>
    <row r="194" spans="1:10" ht="63" outlineLevel="2">
      <c r="A194" s="1"/>
      <c r="B194" s="1" t="s">
        <v>31</v>
      </c>
      <c r="C194" s="1" t="s">
        <v>5</v>
      </c>
      <c r="D194" s="1"/>
      <c r="E194" s="207" t="s">
        <v>6</v>
      </c>
      <c r="F194" s="3">
        <v>2127.2</v>
      </c>
      <c r="G194" s="126">
        <v>0</v>
      </c>
      <c r="H194" s="104">
        <v>0</v>
      </c>
      <c r="I194" s="201">
        <v>0</v>
      </c>
      <c r="J194" s="36">
        <f t="shared" si="9"/>
        <v>0</v>
      </c>
    </row>
    <row r="195" spans="1:10" ht="24" customHeight="1" outlineLevel="5">
      <c r="A195" s="1"/>
      <c r="B195" s="1" t="s">
        <v>31</v>
      </c>
      <c r="C195" s="1" t="s">
        <v>33</v>
      </c>
      <c r="D195" s="1"/>
      <c r="E195" s="207" t="s">
        <v>34</v>
      </c>
      <c r="F195" s="3">
        <v>2127.2</v>
      </c>
      <c r="G195" s="126">
        <v>0</v>
      </c>
      <c r="H195" s="104">
        <v>0</v>
      </c>
      <c r="I195" s="201">
        <v>0</v>
      </c>
      <c r="J195" s="36">
        <f t="shared" si="9"/>
        <v>0</v>
      </c>
    </row>
    <row r="196" spans="1:10" ht="110.25" outlineLevel="6">
      <c r="A196" s="1"/>
      <c r="B196" s="1" t="s">
        <v>31</v>
      </c>
      <c r="C196" s="1" t="s">
        <v>33</v>
      </c>
      <c r="D196" s="1" t="s">
        <v>9</v>
      </c>
      <c r="E196" s="2" t="s">
        <v>10</v>
      </c>
      <c r="F196" s="3">
        <v>2127.2</v>
      </c>
      <c r="G196" s="126">
        <v>0</v>
      </c>
      <c r="H196" s="104">
        <v>0</v>
      </c>
      <c r="I196" s="201">
        <v>0</v>
      </c>
      <c r="J196" s="36">
        <f t="shared" si="9"/>
        <v>0</v>
      </c>
    </row>
    <row r="197" spans="1:10" ht="94.5" outlineLevel="1">
      <c r="A197" s="1"/>
      <c r="B197" s="1" t="s">
        <v>35</v>
      </c>
      <c r="C197" s="1"/>
      <c r="D197" s="1"/>
      <c r="E197" s="207" t="s">
        <v>36</v>
      </c>
      <c r="F197" s="3">
        <f>F198+F203+F208</f>
        <v>47295.6</v>
      </c>
      <c r="G197" s="126">
        <v>0</v>
      </c>
      <c r="H197" s="104">
        <v>0</v>
      </c>
      <c r="I197" s="201">
        <v>0</v>
      </c>
      <c r="J197" s="36">
        <f t="shared" si="9"/>
        <v>0</v>
      </c>
    </row>
    <row r="198" spans="1:10" ht="63" outlineLevel="2">
      <c r="A198" s="1"/>
      <c r="B198" s="1" t="s">
        <v>35</v>
      </c>
      <c r="C198" s="1" t="s">
        <v>37</v>
      </c>
      <c r="D198" s="1"/>
      <c r="E198" s="207" t="s">
        <v>38</v>
      </c>
      <c r="F198" s="3">
        <v>61.7</v>
      </c>
      <c r="G198" s="126">
        <v>0</v>
      </c>
      <c r="H198" s="104">
        <v>0</v>
      </c>
      <c r="I198" s="201">
        <v>0</v>
      </c>
      <c r="J198" s="36">
        <f t="shared" si="9"/>
        <v>0</v>
      </c>
    </row>
    <row r="199" spans="1:10" ht="117.75" customHeight="1" outlineLevel="3">
      <c r="A199" s="1"/>
      <c r="B199" s="1" t="s">
        <v>35</v>
      </c>
      <c r="C199" s="1" t="s">
        <v>39</v>
      </c>
      <c r="D199" s="1"/>
      <c r="E199" s="207" t="s">
        <v>40</v>
      </c>
      <c r="F199" s="3">
        <v>61.7</v>
      </c>
      <c r="G199" s="126">
        <v>0</v>
      </c>
      <c r="H199" s="104">
        <v>0</v>
      </c>
      <c r="I199" s="201">
        <v>0</v>
      </c>
      <c r="J199" s="36">
        <f t="shared" si="9"/>
        <v>0</v>
      </c>
    </row>
    <row r="200" spans="1:10" ht="47.25" outlineLevel="4">
      <c r="A200" s="1"/>
      <c r="B200" s="1" t="s">
        <v>35</v>
      </c>
      <c r="C200" s="1" t="s">
        <v>41</v>
      </c>
      <c r="D200" s="1"/>
      <c r="E200" s="207" t="s">
        <v>42</v>
      </c>
      <c r="F200" s="3">
        <v>61.7</v>
      </c>
      <c r="G200" s="126">
        <v>0</v>
      </c>
      <c r="H200" s="104">
        <v>0</v>
      </c>
      <c r="I200" s="201">
        <v>0</v>
      </c>
      <c r="J200" s="36">
        <f t="shared" si="9"/>
        <v>0</v>
      </c>
    </row>
    <row r="201" spans="1:10" ht="114.75" customHeight="1" outlineLevel="5">
      <c r="A201" s="1"/>
      <c r="B201" s="1" t="s">
        <v>35</v>
      </c>
      <c r="C201" s="1" t="s">
        <v>43</v>
      </c>
      <c r="D201" s="1"/>
      <c r="E201" s="207" t="s">
        <v>44</v>
      </c>
      <c r="F201" s="3">
        <v>61.7</v>
      </c>
      <c r="G201" s="126">
        <v>0</v>
      </c>
      <c r="H201" s="104">
        <v>0</v>
      </c>
      <c r="I201" s="201">
        <v>0</v>
      </c>
      <c r="J201" s="36">
        <f t="shared" si="9"/>
        <v>0</v>
      </c>
    </row>
    <row r="202" spans="1:10" ht="110.25" outlineLevel="6">
      <c r="A202" s="1"/>
      <c r="B202" s="1" t="s">
        <v>35</v>
      </c>
      <c r="C202" s="1" t="s">
        <v>43</v>
      </c>
      <c r="D202" s="1" t="s">
        <v>9</v>
      </c>
      <c r="E202" s="2" t="s">
        <v>10</v>
      </c>
      <c r="F202" s="3">
        <v>61.7</v>
      </c>
      <c r="G202" s="126">
        <v>0</v>
      </c>
      <c r="H202" s="104">
        <v>0</v>
      </c>
      <c r="I202" s="201">
        <v>0</v>
      </c>
      <c r="J202" s="36">
        <f t="shared" si="9"/>
        <v>0</v>
      </c>
    </row>
    <row r="203" spans="1:10" ht="78.75" outlineLevel="2">
      <c r="A203" s="1"/>
      <c r="B203" s="1" t="s">
        <v>35</v>
      </c>
      <c r="C203" s="1" t="s">
        <v>45</v>
      </c>
      <c r="D203" s="1"/>
      <c r="E203" s="207" t="s">
        <v>46</v>
      </c>
      <c r="F203" s="3">
        <v>200</v>
      </c>
      <c r="G203" s="126">
        <v>0</v>
      </c>
      <c r="H203" s="104">
        <v>0</v>
      </c>
      <c r="I203" s="201">
        <v>0</v>
      </c>
      <c r="J203" s="36">
        <f aca="true" t="shared" si="12" ref="J203:J269">H203-G203</f>
        <v>0</v>
      </c>
    </row>
    <row r="204" spans="1:10" ht="63" outlineLevel="4">
      <c r="A204" s="1"/>
      <c r="B204" s="1" t="s">
        <v>35</v>
      </c>
      <c r="C204" s="1" t="s">
        <v>47</v>
      </c>
      <c r="D204" s="1"/>
      <c r="E204" s="207" t="s">
        <v>48</v>
      </c>
      <c r="F204" s="3">
        <v>200</v>
      </c>
      <c r="G204" s="126">
        <v>0</v>
      </c>
      <c r="H204" s="104">
        <v>0</v>
      </c>
      <c r="I204" s="201">
        <v>0</v>
      </c>
      <c r="J204" s="36">
        <f t="shared" si="12"/>
        <v>0</v>
      </c>
    </row>
    <row r="205" spans="1:10" ht="31.5" outlineLevel="5">
      <c r="A205" s="1"/>
      <c r="B205" s="1" t="s">
        <v>35</v>
      </c>
      <c r="C205" s="1" t="s">
        <v>49</v>
      </c>
      <c r="D205" s="1"/>
      <c r="E205" s="207" t="s">
        <v>50</v>
      </c>
      <c r="F205" s="3">
        <v>200</v>
      </c>
      <c r="G205" s="126">
        <v>0</v>
      </c>
      <c r="H205" s="104">
        <v>0</v>
      </c>
      <c r="I205" s="201">
        <v>0</v>
      </c>
      <c r="J205" s="36">
        <f t="shared" si="12"/>
        <v>0</v>
      </c>
    </row>
    <row r="206" spans="1:10" ht="47.25" outlineLevel="6">
      <c r="A206" s="1"/>
      <c r="B206" s="1" t="s">
        <v>35</v>
      </c>
      <c r="C206" s="1" t="s">
        <v>49</v>
      </c>
      <c r="D206" s="1" t="s">
        <v>11</v>
      </c>
      <c r="E206" s="2" t="s">
        <v>12</v>
      </c>
      <c r="F206" s="3">
        <v>200</v>
      </c>
      <c r="G206" s="126">
        <v>0</v>
      </c>
      <c r="H206" s="104">
        <v>0</v>
      </c>
      <c r="I206" s="201">
        <v>0</v>
      </c>
      <c r="J206" s="36">
        <f t="shared" si="12"/>
        <v>0</v>
      </c>
    </row>
    <row r="207" spans="1:10" ht="15.75" outlineLevel="6">
      <c r="A207" s="1"/>
      <c r="B207" s="1" t="s">
        <v>35</v>
      </c>
      <c r="C207" s="1" t="s">
        <v>538</v>
      </c>
      <c r="D207" s="1"/>
      <c r="E207" s="210" t="s">
        <v>539</v>
      </c>
      <c r="F207" s="3">
        <f>F208</f>
        <v>47033.9</v>
      </c>
      <c r="G207" s="3">
        <f>G208</f>
        <v>0</v>
      </c>
      <c r="H207" s="3">
        <f>H208</f>
        <v>0</v>
      </c>
      <c r="I207" s="201">
        <v>0</v>
      </c>
      <c r="J207" s="36">
        <f t="shared" si="12"/>
        <v>0</v>
      </c>
    </row>
    <row r="208" spans="1:10" ht="63" outlineLevel="2">
      <c r="A208" s="1"/>
      <c r="B208" s="1" t="s">
        <v>35</v>
      </c>
      <c r="C208" s="1" t="s">
        <v>5</v>
      </c>
      <c r="D208" s="1"/>
      <c r="E208" s="207" t="s">
        <v>6</v>
      </c>
      <c r="F208" s="3">
        <f>F209+F213+F215+F218+F220+F223+F226+F228</f>
        <v>47033.9</v>
      </c>
      <c r="G208" s="126">
        <v>0</v>
      </c>
      <c r="H208" s="104">
        <v>0</v>
      </c>
      <c r="I208" s="201">
        <v>0</v>
      </c>
      <c r="J208" s="36">
        <f t="shared" si="12"/>
        <v>0</v>
      </c>
    </row>
    <row r="209" spans="1:10" ht="47.25" outlineLevel="5">
      <c r="A209" s="1"/>
      <c r="B209" s="1" t="s">
        <v>35</v>
      </c>
      <c r="C209" s="1" t="s">
        <v>7</v>
      </c>
      <c r="D209" s="1"/>
      <c r="E209" s="207" t="s">
        <v>8</v>
      </c>
      <c r="F209" s="3">
        <v>45113.4</v>
      </c>
      <c r="G209" s="126">
        <v>0</v>
      </c>
      <c r="H209" s="104">
        <v>0</v>
      </c>
      <c r="I209" s="201">
        <v>0</v>
      </c>
      <c r="J209" s="36">
        <f t="shared" si="12"/>
        <v>0</v>
      </c>
    </row>
    <row r="210" spans="1:10" ht="110.25" outlineLevel="6">
      <c r="A210" s="1"/>
      <c r="B210" s="1" t="s">
        <v>35</v>
      </c>
      <c r="C210" s="1" t="s">
        <v>7</v>
      </c>
      <c r="D210" s="1" t="s">
        <v>9</v>
      </c>
      <c r="E210" s="2" t="s">
        <v>10</v>
      </c>
      <c r="F210" s="3">
        <v>37122.3</v>
      </c>
      <c r="G210" s="126">
        <v>0</v>
      </c>
      <c r="H210" s="104">
        <v>0</v>
      </c>
      <c r="I210" s="201">
        <v>0</v>
      </c>
      <c r="J210" s="36">
        <f t="shared" si="12"/>
        <v>0</v>
      </c>
    </row>
    <row r="211" spans="1:10" ht="47.25" outlineLevel="6">
      <c r="A211" s="1"/>
      <c r="B211" s="1" t="s">
        <v>35</v>
      </c>
      <c r="C211" s="1" t="s">
        <v>7</v>
      </c>
      <c r="D211" s="1" t="s">
        <v>11</v>
      </c>
      <c r="E211" s="2" t="s">
        <v>12</v>
      </c>
      <c r="F211" s="3">
        <v>7869.6</v>
      </c>
      <c r="G211" s="126">
        <v>0</v>
      </c>
      <c r="H211" s="104">
        <v>0</v>
      </c>
      <c r="I211" s="201">
        <v>0</v>
      </c>
      <c r="J211" s="36">
        <f t="shared" si="12"/>
        <v>0</v>
      </c>
    </row>
    <row r="212" spans="1:10" ht="15.75" outlineLevel="6">
      <c r="A212" s="1"/>
      <c r="B212" s="1" t="s">
        <v>35</v>
      </c>
      <c r="C212" s="1" t="s">
        <v>7</v>
      </c>
      <c r="D212" s="1" t="s">
        <v>13</v>
      </c>
      <c r="E212" s="2" t="s">
        <v>14</v>
      </c>
      <c r="F212" s="3">
        <v>121.5</v>
      </c>
      <c r="G212" s="126">
        <v>0</v>
      </c>
      <c r="H212" s="104">
        <v>0</v>
      </c>
      <c r="I212" s="201">
        <v>0</v>
      </c>
      <c r="J212" s="36">
        <f t="shared" si="12"/>
        <v>0</v>
      </c>
    </row>
    <row r="213" spans="1:10" ht="94.5" outlineLevel="5">
      <c r="A213" s="1"/>
      <c r="B213" s="1" t="s">
        <v>35</v>
      </c>
      <c r="C213" s="1" t="s">
        <v>51</v>
      </c>
      <c r="D213" s="1"/>
      <c r="E213" s="207" t="s">
        <v>52</v>
      </c>
      <c r="F213" s="3">
        <v>11.8</v>
      </c>
      <c r="G213" s="126">
        <v>0</v>
      </c>
      <c r="H213" s="104">
        <v>0</v>
      </c>
      <c r="I213" s="201">
        <v>0</v>
      </c>
      <c r="J213" s="36">
        <f t="shared" si="12"/>
        <v>0</v>
      </c>
    </row>
    <row r="214" spans="1:10" ht="47.25" outlineLevel="6">
      <c r="A214" s="1"/>
      <c r="B214" s="1" t="s">
        <v>35</v>
      </c>
      <c r="C214" s="1" t="s">
        <v>51</v>
      </c>
      <c r="D214" s="1" t="s">
        <v>11</v>
      </c>
      <c r="E214" s="2" t="s">
        <v>12</v>
      </c>
      <c r="F214" s="3">
        <v>11.8</v>
      </c>
      <c r="G214" s="126">
        <v>0</v>
      </c>
      <c r="H214" s="104">
        <v>0</v>
      </c>
      <c r="I214" s="201">
        <v>0</v>
      </c>
      <c r="J214" s="36">
        <f t="shared" si="12"/>
        <v>0</v>
      </c>
    </row>
    <row r="215" spans="1:10" ht="78.75" outlineLevel="5">
      <c r="A215" s="1"/>
      <c r="B215" s="1" t="s">
        <v>35</v>
      </c>
      <c r="C215" s="1" t="s">
        <v>53</v>
      </c>
      <c r="D215" s="1"/>
      <c r="E215" s="207" t="s">
        <v>54</v>
      </c>
      <c r="F215" s="3">
        <v>373.2</v>
      </c>
      <c r="G215" s="126">
        <v>0</v>
      </c>
      <c r="H215" s="104">
        <v>0</v>
      </c>
      <c r="I215" s="201">
        <v>0</v>
      </c>
      <c r="J215" s="36">
        <f t="shared" si="12"/>
        <v>0</v>
      </c>
    </row>
    <row r="216" spans="1:10" ht="110.25" outlineLevel="6">
      <c r="A216" s="1"/>
      <c r="B216" s="1" t="s">
        <v>35</v>
      </c>
      <c r="C216" s="1" t="s">
        <v>53</v>
      </c>
      <c r="D216" s="1" t="s">
        <v>9</v>
      </c>
      <c r="E216" s="2" t="s">
        <v>10</v>
      </c>
      <c r="F216" s="3">
        <v>174.6</v>
      </c>
      <c r="G216" s="126">
        <v>0</v>
      </c>
      <c r="H216" s="104">
        <v>0</v>
      </c>
      <c r="I216" s="201">
        <v>0</v>
      </c>
      <c r="J216" s="36">
        <f t="shared" si="12"/>
        <v>0</v>
      </c>
    </row>
    <row r="217" spans="1:10" ht="47.25" outlineLevel="6">
      <c r="A217" s="1"/>
      <c r="B217" s="1" t="s">
        <v>35</v>
      </c>
      <c r="C217" s="1" t="s">
        <v>53</v>
      </c>
      <c r="D217" s="1" t="s">
        <v>11</v>
      </c>
      <c r="E217" s="2" t="s">
        <v>12</v>
      </c>
      <c r="F217" s="3">
        <v>198.6</v>
      </c>
      <c r="G217" s="126">
        <v>0</v>
      </c>
      <c r="H217" s="104">
        <v>0</v>
      </c>
      <c r="I217" s="201">
        <v>0</v>
      </c>
      <c r="J217" s="36">
        <f t="shared" si="12"/>
        <v>0</v>
      </c>
    </row>
    <row r="218" spans="1:10" ht="31.5" outlineLevel="5">
      <c r="A218" s="1"/>
      <c r="B218" s="1" t="s">
        <v>35</v>
      </c>
      <c r="C218" s="1" t="s">
        <v>55</v>
      </c>
      <c r="D218" s="1"/>
      <c r="E218" s="207" t="s">
        <v>56</v>
      </c>
      <c r="F218" s="3">
        <v>5.6</v>
      </c>
      <c r="G218" s="126">
        <v>0</v>
      </c>
      <c r="H218" s="104">
        <v>0</v>
      </c>
      <c r="I218" s="201">
        <v>0</v>
      </c>
      <c r="J218" s="36">
        <f t="shared" si="12"/>
        <v>0</v>
      </c>
    </row>
    <row r="219" spans="1:10" ht="47.25" outlineLevel="6">
      <c r="A219" s="1"/>
      <c r="B219" s="1" t="s">
        <v>35</v>
      </c>
      <c r="C219" s="1" t="s">
        <v>55</v>
      </c>
      <c r="D219" s="1" t="s">
        <v>11</v>
      </c>
      <c r="E219" s="2" t="s">
        <v>12</v>
      </c>
      <c r="F219" s="3">
        <v>5.6</v>
      </c>
      <c r="G219" s="126">
        <v>0</v>
      </c>
      <c r="H219" s="104">
        <v>0</v>
      </c>
      <c r="I219" s="201">
        <v>0</v>
      </c>
      <c r="J219" s="36">
        <f t="shared" si="12"/>
        <v>0</v>
      </c>
    </row>
    <row r="220" spans="1:10" ht="63" outlineLevel="5">
      <c r="A220" s="1"/>
      <c r="B220" s="1" t="s">
        <v>35</v>
      </c>
      <c r="C220" s="1" t="s">
        <v>57</v>
      </c>
      <c r="D220" s="1"/>
      <c r="E220" s="207" t="s">
        <v>58</v>
      </c>
      <c r="F220" s="3">
        <v>51.9</v>
      </c>
      <c r="G220" s="126">
        <v>0</v>
      </c>
      <c r="H220" s="104">
        <v>0</v>
      </c>
      <c r="I220" s="201">
        <v>0</v>
      </c>
      <c r="J220" s="36">
        <f t="shared" si="12"/>
        <v>0</v>
      </c>
    </row>
    <row r="221" spans="1:10" ht="110.25" outlineLevel="6">
      <c r="A221" s="1"/>
      <c r="B221" s="1" t="s">
        <v>35</v>
      </c>
      <c r="C221" s="1" t="s">
        <v>57</v>
      </c>
      <c r="D221" s="1" t="s">
        <v>9</v>
      </c>
      <c r="E221" s="2" t="s">
        <v>10</v>
      </c>
      <c r="F221" s="3">
        <v>22.5</v>
      </c>
      <c r="G221" s="126">
        <v>0</v>
      </c>
      <c r="H221" s="104">
        <v>0</v>
      </c>
      <c r="I221" s="201">
        <v>0</v>
      </c>
      <c r="J221" s="36">
        <f t="shared" si="12"/>
        <v>0</v>
      </c>
    </row>
    <row r="222" spans="1:10" ht="47.25" outlineLevel="6">
      <c r="A222" s="1"/>
      <c r="B222" s="1" t="s">
        <v>35</v>
      </c>
      <c r="C222" s="1" t="s">
        <v>57</v>
      </c>
      <c r="D222" s="1" t="s">
        <v>11</v>
      </c>
      <c r="E222" s="2" t="s">
        <v>12</v>
      </c>
      <c r="F222" s="3">
        <v>29.4</v>
      </c>
      <c r="G222" s="126">
        <v>0</v>
      </c>
      <c r="H222" s="104">
        <v>0</v>
      </c>
      <c r="I222" s="201">
        <v>0</v>
      </c>
      <c r="J222" s="36">
        <f t="shared" si="12"/>
        <v>0</v>
      </c>
    </row>
    <row r="223" spans="1:10" ht="54" customHeight="1" outlineLevel="5">
      <c r="A223" s="1"/>
      <c r="B223" s="1" t="s">
        <v>35</v>
      </c>
      <c r="C223" s="1" t="s">
        <v>59</v>
      </c>
      <c r="D223" s="1"/>
      <c r="E223" s="207" t="s">
        <v>60</v>
      </c>
      <c r="F223" s="3">
        <v>1388.9</v>
      </c>
      <c r="G223" s="126">
        <v>0</v>
      </c>
      <c r="H223" s="104">
        <v>0</v>
      </c>
      <c r="I223" s="201">
        <v>0</v>
      </c>
      <c r="J223" s="36">
        <f t="shared" si="12"/>
        <v>0</v>
      </c>
    </row>
    <row r="224" spans="1:10" ht="110.25" outlineLevel="6">
      <c r="A224" s="1"/>
      <c r="B224" s="1" t="s">
        <v>35</v>
      </c>
      <c r="C224" s="1" t="s">
        <v>59</v>
      </c>
      <c r="D224" s="1" t="s">
        <v>9</v>
      </c>
      <c r="E224" s="2" t="s">
        <v>10</v>
      </c>
      <c r="F224" s="3">
        <v>1141.9</v>
      </c>
      <c r="G224" s="126">
        <v>0</v>
      </c>
      <c r="H224" s="104">
        <v>0</v>
      </c>
      <c r="I224" s="201">
        <v>0</v>
      </c>
      <c r="J224" s="36">
        <f t="shared" si="12"/>
        <v>0</v>
      </c>
    </row>
    <row r="225" spans="1:10" ht="47.25" outlineLevel="6">
      <c r="A225" s="1"/>
      <c r="B225" s="1" t="s">
        <v>35</v>
      </c>
      <c r="C225" s="1" t="s">
        <v>59</v>
      </c>
      <c r="D225" s="1" t="s">
        <v>11</v>
      </c>
      <c r="E225" s="2" t="s">
        <v>12</v>
      </c>
      <c r="F225" s="3">
        <v>247</v>
      </c>
      <c r="G225" s="126">
        <v>0</v>
      </c>
      <c r="H225" s="104">
        <v>0</v>
      </c>
      <c r="I225" s="201">
        <v>0</v>
      </c>
      <c r="J225" s="36">
        <f t="shared" si="12"/>
        <v>0</v>
      </c>
    </row>
    <row r="226" spans="1:10" ht="144.75" customHeight="1" outlineLevel="5">
      <c r="A226" s="1"/>
      <c r="B226" s="1" t="s">
        <v>35</v>
      </c>
      <c r="C226" s="1" t="s">
        <v>61</v>
      </c>
      <c r="D226" s="1"/>
      <c r="E226" s="207" t="s">
        <v>62</v>
      </c>
      <c r="F226" s="3">
        <v>25.5</v>
      </c>
      <c r="G226" s="126">
        <v>0</v>
      </c>
      <c r="H226" s="104">
        <v>0</v>
      </c>
      <c r="I226" s="201">
        <v>0</v>
      </c>
      <c r="J226" s="36">
        <f t="shared" si="12"/>
        <v>0</v>
      </c>
    </row>
    <row r="227" spans="1:10" ht="110.25" outlineLevel="6">
      <c r="A227" s="1"/>
      <c r="B227" s="1" t="s">
        <v>35</v>
      </c>
      <c r="C227" s="1" t="s">
        <v>61</v>
      </c>
      <c r="D227" s="1" t="s">
        <v>9</v>
      </c>
      <c r="E227" s="2" t="s">
        <v>10</v>
      </c>
      <c r="F227" s="3">
        <v>25.5</v>
      </c>
      <c r="G227" s="126">
        <v>0</v>
      </c>
      <c r="H227" s="104">
        <v>0</v>
      </c>
      <c r="I227" s="201">
        <v>0</v>
      </c>
      <c r="J227" s="36">
        <f t="shared" si="12"/>
        <v>0</v>
      </c>
    </row>
    <row r="228" spans="1:10" ht="63" outlineLevel="5">
      <c r="A228" s="1"/>
      <c r="B228" s="1" t="s">
        <v>35</v>
      </c>
      <c r="C228" s="1" t="s">
        <v>63</v>
      </c>
      <c r="D228" s="1"/>
      <c r="E228" s="207" t="s">
        <v>64</v>
      </c>
      <c r="F228" s="3">
        <v>63.6</v>
      </c>
      <c r="G228" s="126">
        <v>0</v>
      </c>
      <c r="H228" s="104">
        <v>0</v>
      </c>
      <c r="I228" s="201">
        <v>0</v>
      </c>
      <c r="J228" s="36">
        <f t="shared" si="12"/>
        <v>0</v>
      </c>
    </row>
    <row r="229" spans="1:10" ht="110.25" outlineLevel="6">
      <c r="A229" s="1"/>
      <c r="B229" s="1" t="s">
        <v>35</v>
      </c>
      <c r="C229" s="1" t="s">
        <v>63</v>
      </c>
      <c r="D229" s="1" t="s">
        <v>9</v>
      </c>
      <c r="E229" s="2" t="s">
        <v>10</v>
      </c>
      <c r="F229" s="3">
        <v>63.6</v>
      </c>
      <c r="G229" s="126">
        <v>0</v>
      </c>
      <c r="H229" s="104">
        <v>0</v>
      </c>
      <c r="I229" s="201">
        <v>0</v>
      </c>
      <c r="J229" s="36">
        <f t="shared" si="12"/>
        <v>0</v>
      </c>
    </row>
    <row r="230" spans="1:10" ht="15.75" outlineLevel="1">
      <c r="A230" s="1"/>
      <c r="B230" s="1" t="s">
        <v>65</v>
      </c>
      <c r="C230" s="1"/>
      <c r="D230" s="1"/>
      <c r="E230" s="207" t="s">
        <v>66</v>
      </c>
      <c r="F230" s="3">
        <v>6.7</v>
      </c>
      <c r="G230" s="126">
        <v>0</v>
      </c>
      <c r="H230" s="104">
        <v>0</v>
      </c>
      <c r="I230" s="201">
        <v>0</v>
      </c>
      <c r="J230" s="36">
        <f t="shared" si="12"/>
        <v>0</v>
      </c>
    </row>
    <row r="231" spans="1:10" ht="15.75" outlineLevel="1">
      <c r="A231" s="1"/>
      <c r="B231" s="1" t="s">
        <v>65</v>
      </c>
      <c r="C231" s="1" t="s">
        <v>538</v>
      </c>
      <c r="D231" s="1"/>
      <c r="E231" s="210" t="s">
        <v>539</v>
      </c>
      <c r="F231" s="3">
        <f>F232</f>
        <v>6.7</v>
      </c>
      <c r="G231" s="3">
        <f>G232</f>
        <v>0</v>
      </c>
      <c r="H231" s="3">
        <f>H232</f>
        <v>0</v>
      </c>
      <c r="I231" s="201">
        <v>0</v>
      </c>
      <c r="J231" s="36">
        <f>H231-G231</f>
        <v>0</v>
      </c>
    </row>
    <row r="232" spans="1:10" ht="63" outlineLevel="2">
      <c r="A232" s="1"/>
      <c r="B232" s="1" t="s">
        <v>65</v>
      </c>
      <c r="C232" s="1" t="s">
        <v>5</v>
      </c>
      <c r="D232" s="1"/>
      <c r="E232" s="207" t="s">
        <v>6</v>
      </c>
      <c r="F232" s="3">
        <v>6.7</v>
      </c>
      <c r="G232" s="126">
        <v>0</v>
      </c>
      <c r="H232" s="104">
        <v>0</v>
      </c>
      <c r="I232" s="201">
        <v>0</v>
      </c>
      <c r="J232" s="36">
        <f t="shared" si="12"/>
        <v>0</v>
      </c>
    </row>
    <row r="233" spans="1:10" ht="97.5" customHeight="1" outlineLevel="5">
      <c r="A233" s="1"/>
      <c r="B233" s="1" t="s">
        <v>65</v>
      </c>
      <c r="C233" s="1" t="s">
        <v>67</v>
      </c>
      <c r="D233" s="1"/>
      <c r="E233" s="207" t="s">
        <v>68</v>
      </c>
      <c r="F233" s="3">
        <v>6.7</v>
      </c>
      <c r="G233" s="126">
        <v>0</v>
      </c>
      <c r="H233" s="104">
        <v>0</v>
      </c>
      <c r="I233" s="201">
        <v>0</v>
      </c>
      <c r="J233" s="36">
        <f t="shared" si="12"/>
        <v>0</v>
      </c>
    </row>
    <row r="234" spans="1:10" ht="47.25" outlineLevel="6">
      <c r="A234" s="1"/>
      <c r="B234" s="1" t="s">
        <v>65</v>
      </c>
      <c r="C234" s="1" t="s">
        <v>67</v>
      </c>
      <c r="D234" s="1" t="s">
        <v>11</v>
      </c>
      <c r="E234" s="2" t="s">
        <v>12</v>
      </c>
      <c r="F234" s="3">
        <v>6.7</v>
      </c>
      <c r="G234" s="126">
        <v>0</v>
      </c>
      <c r="H234" s="104">
        <v>0</v>
      </c>
      <c r="I234" s="201">
        <v>0</v>
      </c>
      <c r="J234" s="36">
        <f t="shared" si="12"/>
        <v>0</v>
      </c>
    </row>
    <row r="235" spans="1:10" ht="15.75" outlineLevel="1">
      <c r="A235" s="1"/>
      <c r="B235" s="1" t="s">
        <v>69</v>
      </c>
      <c r="C235" s="1"/>
      <c r="D235" s="1"/>
      <c r="E235" s="207" t="s">
        <v>70</v>
      </c>
      <c r="F235" s="3">
        <v>1000</v>
      </c>
      <c r="G235" s="126">
        <v>0</v>
      </c>
      <c r="H235" s="104">
        <v>0</v>
      </c>
      <c r="I235" s="201">
        <v>0</v>
      </c>
      <c r="J235" s="36">
        <f t="shared" si="12"/>
        <v>0</v>
      </c>
    </row>
    <row r="236" spans="1:10" ht="15.75" outlineLevel="1">
      <c r="A236" s="1"/>
      <c r="B236" s="1" t="s">
        <v>69</v>
      </c>
      <c r="C236" s="51" t="s">
        <v>538</v>
      </c>
      <c r="D236" s="51"/>
      <c r="E236" s="50" t="s">
        <v>539</v>
      </c>
      <c r="F236" s="3">
        <f>F237</f>
        <v>1000</v>
      </c>
      <c r="G236" s="3">
        <f>G237</f>
        <v>0</v>
      </c>
      <c r="H236" s="3">
        <f>H237</f>
        <v>0</v>
      </c>
      <c r="I236" s="3">
        <f>I237</f>
        <v>0</v>
      </c>
      <c r="J236" s="3">
        <f>J237</f>
        <v>0</v>
      </c>
    </row>
    <row r="237" spans="1:10" ht="15.75" outlineLevel="2">
      <c r="A237" s="1"/>
      <c r="B237" s="1" t="s">
        <v>69</v>
      </c>
      <c r="C237" s="1" t="s">
        <v>71</v>
      </c>
      <c r="D237" s="1"/>
      <c r="E237" s="207" t="s">
        <v>70</v>
      </c>
      <c r="F237" s="3">
        <v>1000</v>
      </c>
      <c r="G237" s="126">
        <v>0</v>
      </c>
      <c r="H237" s="104">
        <v>0</v>
      </c>
      <c r="I237" s="201">
        <v>0</v>
      </c>
      <c r="J237" s="36">
        <f t="shared" si="12"/>
        <v>0</v>
      </c>
    </row>
    <row r="238" spans="1:10" ht="47.25" outlineLevel="5">
      <c r="A238" s="1"/>
      <c r="B238" s="1" t="s">
        <v>69</v>
      </c>
      <c r="C238" s="1" t="s">
        <v>72</v>
      </c>
      <c r="D238" s="1"/>
      <c r="E238" s="207" t="s">
        <v>73</v>
      </c>
      <c r="F238" s="3">
        <v>1000</v>
      </c>
      <c r="G238" s="126">
        <v>0</v>
      </c>
      <c r="H238" s="104">
        <v>0</v>
      </c>
      <c r="I238" s="201">
        <v>0</v>
      </c>
      <c r="J238" s="36">
        <f t="shared" si="12"/>
        <v>0</v>
      </c>
    </row>
    <row r="239" spans="1:10" ht="15.75" outlineLevel="6">
      <c r="A239" s="1"/>
      <c r="B239" s="1" t="s">
        <v>69</v>
      </c>
      <c r="C239" s="1" t="s">
        <v>72</v>
      </c>
      <c r="D239" s="1" t="s">
        <v>13</v>
      </c>
      <c r="E239" s="2" t="s">
        <v>14</v>
      </c>
      <c r="F239" s="3">
        <v>1000</v>
      </c>
      <c r="G239" s="126">
        <v>0</v>
      </c>
      <c r="H239" s="104">
        <v>0</v>
      </c>
      <c r="I239" s="201">
        <v>0</v>
      </c>
      <c r="J239" s="36">
        <f t="shared" si="12"/>
        <v>0</v>
      </c>
    </row>
    <row r="240" spans="1:10" ht="31.5" outlineLevel="1">
      <c r="A240" s="1"/>
      <c r="B240" s="1" t="s">
        <v>17</v>
      </c>
      <c r="C240" s="1"/>
      <c r="D240" s="1"/>
      <c r="E240" s="207" t="s">
        <v>18</v>
      </c>
      <c r="F240" s="3">
        <f>F241+F250+F263+F275+F283+F279</f>
        <v>44472.7</v>
      </c>
      <c r="G240" s="126">
        <v>0</v>
      </c>
      <c r="H240" s="104">
        <v>0</v>
      </c>
      <c r="I240" s="201">
        <v>0</v>
      </c>
      <c r="J240" s="36">
        <f t="shared" si="12"/>
        <v>0</v>
      </c>
    </row>
    <row r="241" spans="1:10" ht="63" outlineLevel="2">
      <c r="A241" s="1"/>
      <c r="B241" s="1" t="s">
        <v>17</v>
      </c>
      <c r="C241" s="1" t="s">
        <v>37</v>
      </c>
      <c r="D241" s="1"/>
      <c r="E241" s="207" t="s">
        <v>38</v>
      </c>
      <c r="F241" s="3">
        <v>927.3</v>
      </c>
      <c r="G241" s="126">
        <v>0</v>
      </c>
      <c r="H241" s="104">
        <v>0</v>
      </c>
      <c r="I241" s="201">
        <v>0</v>
      </c>
      <c r="J241" s="36">
        <f t="shared" si="12"/>
        <v>0</v>
      </c>
    </row>
    <row r="242" spans="1:10" ht="78.75" outlineLevel="3">
      <c r="A242" s="1"/>
      <c r="B242" s="1" t="s">
        <v>17</v>
      </c>
      <c r="C242" s="1" t="s">
        <v>74</v>
      </c>
      <c r="D242" s="1"/>
      <c r="E242" s="207" t="s">
        <v>75</v>
      </c>
      <c r="F242" s="3">
        <v>775.9</v>
      </c>
      <c r="G242" s="126">
        <v>0</v>
      </c>
      <c r="H242" s="104">
        <v>0</v>
      </c>
      <c r="I242" s="201">
        <v>0</v>
      </c>
      <c r="J242" s="36">
        <f t="shared" si="12"/>
        <v>0</v>
      </c>
    </row>
    <row r="243" spans="1:10" ht="48.75" customHeight="1" outlineLevel="4">
      <c r="A243" s="1"/>
      <c r="B243" s="1" t="s">
        <v>17</v>
      </c>
      <c r="C243" s="1" t="s">
        <v>76</v>
      </c>
      <c r="D243" s="1"/>
      <c r="E243" s="207" t="s">
        <v>77</v>
      </c>
      <c r="F243" s="3">
        <v>775.9</v>
      </c>
      <c r="G243" s="126">
        <v>0</v>
      </c>
      <c r="H243" s="104">
        <v>0</v>
      </c>
      <c r="I243" s="201">
        <v>0</v>
      </c>
      <c r="J243" s="36">
        <f t="shared" si="12"/>
        <v>0</v>
      </c>
    </row>
    <row r="244" spans="1:10" ht="31.5" outlineLevel="5">
      <c r="A244" s="1"/>
      <c r="B244" s="1" t="s">
        <v>17</v>
      </c>
      <c r="C244" s="1" t="s">
        <v>78</v>
      </c>
      <c r="D244" s="1"/>
      <c r="E244" s="207" t="s">
        <v>79</v>
      </c>
      <c r="F244" s="3">
        <v>775.9</v>
      </c>
      <c r="G244" s="126">
        <v>0</v>
      </c>
      <c r="H244" s="104">
        <v>0</v>
      </c>
      <c r="I244" s="201">
        <v>0</v>
      </c>
      <c r="J244" s="36">
        <f t="shared" si="12"/>
        <v>0</v>
      </c>
    </row>
    <row r="245" spans="1:10" ht="57" customHeight="1" outlineLevel="6">
      <c r="A245" s="1"/>
      <c r="B245" s="1" t="s">
        <v>17</v>
      </c>
      <c r="C245" s="1" t="s">
        <v>78</v>
      </c>
      <c r="D245" s="1" t="s">
        <v>80</v>
      </c>
      <c r="E245" s="2" t="s">
        <v>81</v>
      </c>
      <c r="F245" s="3">
        <v>775.9</v>
      </c>
      <c r="G245" s="126">
        <v>0</v>
      </c>
      <c r="H245" s="104">
        <v>0</v>
      </c>
      <c r="I245" s="201">
        <v>0</v>
      </c>
      <c r="J245" s="36">
        <f t="shared" si="12"/>
        <v>0</v>
      </c>
    </row>
    <row r="246" spans="1:10" ht="109.5" customHeight="1" outlineLevel="3">
      <c r="A246" s="1"/>
      <c r="B246" s="1" t="s">
        <v>17</v>
      </c>
      <c r="C246" s="1" t="s">
        <v>39</v>
      </c>
      <c r="D246" s="1"/>
      <c r="E246" s="207" t="s">
        <v>40</v>
      </c>
      <c r="F246" s="3">
        <v>151.4</v>
      </c>
      <c r="G246" s="126">
        <v>0</v>
      </c>
      <c r="H246" s="104">
        <v>0</v>
      </c>
      <c r="I246" s="201">
        <v>0</v>
      </c>
      <c r="J246" s="36">
        <f t="shared" si="12"/>
        <v>0</v>
      </c>
    </row>
    <row r="247" spans="1:10" ht="47.25" outlineLevel="4">
      <c r="A247" s="1"/>
      <c r="B247" s="1" t="s">
        <v>17</v>
      </c>
      <c r="C247" s="1" t="s">
        <v>41</v>
      </c>
      <c r="D247" s="1"/>
      <c r="E247" s="207" t="s">
        <v>42</v>
      </c>
      <c r="F247" s="3">
        <v>151.4</v>
      </c>
      <c r="G247" s="126">
        <v>0</v>
      </c>
      <c r="H247" s="104">
        <v>0</v>
      </c>
      <c r="I247" s="201">
        <v>0</v>
      </c>
      <c r="J247" s="36">
        <f t="shared" si="12"/>
        <v>0</v>
      </c>
    </row>
    <row r="248" spans="1:10" ht="78.75" outlineLevel="5">
      <c r="A248" s="1"/>
      <c r="B248" s="1" t="s">
        <v>17</v>
      </c>
      <c r="C248" s="1" t="s">
        <v>82</v>
      </c>
      <c r="D248" s="1"/>
      <c r="E248" s="207" t="s">
        <v>83</v>
      </c>
      <c r="F248" s="3">
        <v>151.4</v>
      </c>
      <c r="G248" s="126">
        <v>0</v>
      </c>
      <c r="H248" s="104">
        <v>0</v>
      </c>
      <c r="I248" s="201">
        <v>0</v>
      </c>
      <c r="J248" s="36">
        <f t="shared" si="12"/>
        <v>0</v>
      </c>
    </row>
    <row r="249" spans="1:10" ht="47.25" outlineLevel="6">
      <c r="A249" s="1"/>
      <c r="B249" s="1" t="s">
        <v>17</v>
      </c>
      <c r="C249" s="1" t="s">
        <v>82</v>
      </c>
      <c r="D249" s="1" t="s">
        <v>11</v>
      </c>
      <c r="E249" s="2" t="s">
        <v>12</v>
      </c>
      <c r="F249" s="3">
        <v>151.4</v>
      </c>
      <c r="G249" s="126">
        <v>0</v>
      </c>
      <c r="H249" s="104">
        <v>0</v>
      </c>
      <c r="I249" s="201">
        <v>0</v>
      </c>
      <c r="J249" s="36">
        <f t="shared" si="12"/>
        <v>0</v>
      </c>
    </row>
    <row r="250" spans="1:10" ht="63" outlineLevel="2">
      <c r="A250" s="1"/>
      <c r="B250" s="1" t="s">
        <v>17</v>
      </c>
      <c r="C250" s="1" t="s">
        <v>84</v>
      </c>
      <c r="D250" s="1"/>
      <c r="E250" s="207" t="s">
        <v>85</v>
      </c>
      <c r="F250" s="3">
        <v>7564.6</v>
      </c>
      <c r="G250" s="126">
        <v>0</v>
      </c>
      <c r="H250" s="104">
        <v>0</v>
      </c>
      <c r="I250" s="201">
        <v>0</v>
      </c>
      <c r="J250" s="36">
        <f t="shared" si="12"/>
        <v>0</v>
      </c>
    </row>
    <row r="251" spans="1:10" ht="63" outlineLevel="3">
      <c r="A251" s="1"/>
      <c r="B251" s="1" t="s">
        <v>17</v>
      </c>
      <c r="C251" s="1" t="s">
        <v>86</v>
      </c>
      <c r="D251" s="1"/>
      <c r="E251" s="207" t="s">
        <v>87</v>
      </c>
      <c r="F251" s="3">
        <v>7564.6</v>
      </c>
      <c r="G251" s="126">
        <v>0</v>
      </c>
      <c r="H251" s="104">
        <v>0</v>
      </c>
      <c r="I251" s="201">
        <v>0</v>
      </c>
      <c r="J251" s="36">
        <f t="shared" si="12"/>
        <v>0</v>
      </c>
    </row>
    <row r="252" spans="1:10" ht="47.25" outlineLevel="4">
      <c r="A252" s="1"/>
      <c r="B252" s="1" t="s">
        <v>17</v>
      </c>
      <c r="C252" s="1" t="s">
        <v>88</v>
      </c>
      <c r="D252" s="1"/>
      <c r="E252" s="207" t="s">
        <v>89</v>
      </c>
      <c r="F252" s="3">
        <v>7564.6</v>
      </c>
      <c r="G252" s="126">
        <v>0</v>
      </c>
      <c r="H252" s="104">
        <v>0</v>
      </c>
      <c r="I252" s="201">
        <v>0</v>
      </c>
      <c r="J252" s="36">
        <f t="shared" si="12"/>
        <v>0</v>
      </c>
    </row>
    <row r="253" spans="1:10" ht="15.75" outlineLevel="5">
      <c r="A253" s="1"/>
      <c r="B253" s="1" t="s">
        <v>17</v>
      </c>
      <c r="C253" s="1" t="s">
        <v>90</v>
      </c>
      <c r="D253" s="1"/>
      <c r="E253" s="207" t="s">
        <v>91</v>
      </c>
      <c r="F253" s="3">
        <v>80</v>
      </c>
      <c r="G253" s="126">
        <v>0</v>
      </c>
      <c r="H253" s="104">
        <v>0</v>
      </c>
      <c r="I253" s="201">
        <v>0</v>
      </c>
      <c r="J253" s="36">
        <f t="shared" si="12"/>
        <v>0</v>
      </c>
    </row>
    <row r="254" spans="1:10" ht="47.25" outlineLevel="6">
      <c r="A254" s="1"/>
      <c r="B254" s="1" t="s">
        <v>17</v>
      </c>
      <c r="C254" s="1" t="s">
        <v>90</v>
      </c>
      <c r="D254" s="1" t="s">
        <v>11</v>
      </c>
      <c r="E254" s="2" t="s">
        <v>12</v>
      </c>
      <c r="F254" s="3">
        <v>80</v>
      </c>
      <c r="G254" s="126">
        <v>0</v>
      </c>
      <c r="H254" s="104">
        <v>0</v>
      </c>
      <c r="I254" s="201">
        <v>0</v>
      </c>
      <c r="J254" s="36">
        <f t="shared" si="12"/>
        <v>0</v>
      </c>
    </row>
    <row r="255" spans="1:10" ht="31.5" outlineLevel="5">
      <c r="A255" s="1"/>
      <c r="B255" s="1" t="s">
        <v>17</v>
      </c>
      <c r="C255" s="1" t="s">
        <v>92</v>
      </c>
      <c r="D255" s="1"/>
      <c r="E255" s="207" t="s">
        <v>93</v>
      </c>
      <c r="F255" s="3">
        <v>6430.9</v>
      </c>
      <c r="G255" s="126">
        <v>0</v>
      </c>
      <c r="H255" s="104">
        <v>0</v>
      </c>
      <c r="I255" s="201">
        <v>0</v>
      </c>
      <c r="J255" s="36">
        <f t="shared" si="12"/>
        <v>0</v>
      </c>
    </row>
    <row r="256" spans="1:10" ht="47.25" outlineLevel="6">
      <c r="A256" s="1"/>
      <c r="B256" s="1" t="s">
        <v>17</v>
      </c>
      <c r="C256" s="1" t="s">
        <v>92</v>
      </c>
      <c r="D256" s="1" t="s">
        <v>11</v>
      </c>
      <c r="E256" s="2" t="s">
        <v>12</v>
      </c>
      <c r="F256" s="3">
        <v>6430.9</v>
      </c>
      <c r="G256" s="126">
        <v>0</v>
      </c>
      <c r="H256" s="104">
        <v>0</v>
      </c>
      <c r="I256" s="201">
        <v>0</v>
      </c>
      <c r="J256" s="36">
        <f t="shared" si="12"/>
        <v>0</v>
      </c>
    </row>
    <row r="257" spans="1:10" ht="31.5" outlineLevel="5">
      <c r="A257" s="1"/>
      <c r="B257" s="1" t="s">
        <v>17</v>
      </c>
      <c r="C257" s="1" t="s">
        <v>94</v>
      </c>
      <c r="D257" s="1"/>
      <c r="E257" s="207" t="s">
        <v>95</v>
      </c>
      <c r="F257" s="3">
        <v>205.1</v>
      </c>
      <c r="G257" s="126">
        <v>0</v>
      </c>
      <c r="H257" s="104">
        <v>0</v>
      </c>
      <c r="I257" s="201">
        <v>0</v>
      </c>
      <c r="J257" s="36">
        <f t="shared" si="12"/>
        <v>0</v>
      </c>
    </row>
    <row r="258" spans="1:10" ht="47.25" outlineLevel="6">
      <c r="A258" s="1"/>
      <c r="B258" s="1" t="s">
        <v>17</v>
      </c>
      <c r="C258" s="1" t="s">
        <v>94</v>
      </c>
      <c r="D258" s="1" t="s">
        <v>11</v>
      </c>
      <c r="E258" s="2" t="s">
        <v>12</v>
      </c>
      <c r="F258" s="3">
        <v>205.1</v>
      </c>
      <c r="G258" s="126">
        <v>0</v>
      </c>
      <c r="H258" s="104">
        <v>0</v>
      </c>
      <c r="I258" s="201">
        <v>0</v>
      </c>
      <c r="J258" s="36">
        <f t="shared" si="12"/>
        <v>0</v>
      </c>
    </row>
    <row r="259" spans="1:10" ht="15.75" outlineLevel="5">
      <c r="A259" s="1"/>
      <c r="B259" s="1" t="s">
        <v>17</v>
      </c>
      <c r="C259" s="1" t="s">
        <v>96</v>
      </c>
      <c r="D259" s="1"/>
      <c r="E259" s="207" t="s">
        <v>97</v>
      </c>
      <c r="F259" s="3">
        <v>623.6</v>
      </c>
      <c r="G259" s="126">
        <v>0</v>
      </c>
      <c r="H259" s="104">
        <v>0</v>
      </c>
      <c r="I259" s="201">
        <v>0</v>
      </c>
      <c r="J259" s="36">
        <f t="shared" si="12"/>
        <v>0</v>
      </c>
    </row>
    <row r="260" spans="1:10" ht="47.25" outlineLevel="6">
      <c r="A260" s="1"/>
      <c r="B260" s="1" t="s">
        <v>17</v>
      </c>
      <c r="C260" s="1" t="s">
        <v>96</v>
      </c>
      <c r="D260" s="1" t="s">
        <v>11</v>
      </c>
      <c r="E260" s="2" t="s">
        <v>12</v>
      </c>
      <c r="F260" s="3">
        <v>623.6</v>
      </c>
      <c r="G260" s="126">
        <v>0</v>
      </c>
      <c r="H260" s="104">
        <v>0</v>
      </c>
      <c r="I260" s="201">
        <v>0</v>
      </c>
      <c r="J260" s="36">
        <f t="shared" si="12"/>
        <v>0</v>
      </c>
    </row>
    <row r="261" spans="1:10" ht="47.25" outlineLevel="5">
      <c r="A261" s="1"/>
      <c r="B261" s="1" t="s">
        <v>17</v>
      </c>
      <c r="C261" s="1" t="s">
        <v>98</v>
      </c>
      <c r="D261" s="1"/>
      <c r="E261" s="207" t="s">
        <v>99</v>
      </c>
      <c r="F261" s="3">
        <v>225</v>
      </c>
      <c r="G261" s="126">
        <v>0</v>
      </c>
      <c r="H261" s="104">
        <v>0</v>
      </c>
      <c r="I261" s="201">
        <v>0</v>
      </c>
      <c r="J261" s="36">
        <f t="shared" si="12"/>
        <v>0</v>
      </c>
    </row>
    <row r="262" spans="1:10" ht="47.25" outlineLevel="6">
      <c r="A262" s="1"/>
      <c r="B262" s="1" t="s">
        <v>17</v>
      </c>
      <c r="C262" s="1" t="s">
        <v>98</v>
      </c>
      <c r="D262" s="1" t="s">
        <v>11</v>
      </c>
      <c r="E262" s="2" t="s">
        <v>12</v>
      </c>
      <c r="F262" s="3">
        <v>225</v>
      </c>
      <c r="G262" s="126">
        <v>0</v>
      </c>
      <c r="H262" s="104">
        <v>0</v>
      </c>
      <c r="I262" s="201">
        <v>0</v>
      </c>
      <c r="J262" s="36">
        <f t="shared" si="12"/>
        <v>0</v>
      </c>
    </row>
    <row r="263" spans="1:10" ht="63" outlineLevel="2">
      <c r="A263" s="1"/>
      <c r="B263" s="1" t="s">
        <v>17</v>
      </c>
      <c r="C263" s="1" t="s">
        <v>100</v>
      </c>
      <c r="D263" s="1"/>
      <c r="E263" s="207" t="s">
        <v>101</v>
      </c>
      <c r="F263" s="3">
        <v>5487</v>
      </c>
      <c r="G263" s="126">
        <v>0</v>
      </c>
      <c r="H263" s="104">
        <v>0</v>
      </c>
      <c r="I263" s="201">
        <v>0</v>
      </c>
      <c r="J263" s="36">
        <f t="shared" si="12"/>
        <v>0</v>
      </c>
    </row>
    <row r="264" spans="1:10" ht="63" outlineLevel="3">
      <c r="A264" s="1"/>
      <c r="B264" s="1" t="s">
        <v>17</v>
      </c>
      <c r="C264" s="1" t="s">
        <v>102</v>
      </c>
      <c r="D264" s="1"/>
      <c r="E264" s="207" t="s">
        <v>103</v>
      </c>
      <c r="F264" s="3">
        <v>5487</v>
      </c>
      <c r="G264" s="126">
        <v>0</v>
      </c>
      <c r="H264" s="104">
        <v>0</v>
      </c>
      <c r="I264" s="201">
        <v>0</v>
      </c>
      <c r="J264" s="36">
        <f t="shared" si="12"/>
        <v>0</v>
      </c>
    </row>
    <row r="265" spans="1:10" ht="47.25" outlineLevel="4">
      <c r="A265" s="1"/>
      <c r="B265" s="1" t="s">
        <v>17</v>
      </c>
      <c r="C265" s="1" t="s">
        <v>104</v>
      </c>
      <c r="D265" s="1"/>
      <c r="E265" s="207" t="s">
        <v>105</v>
      </c>
      <c r="F265" s="3">
        <v>4125.1</v>
      </c>
      <c r="G265" s="126">
        <v>0</v>
      </c>
      <c r="H265" s="104">
        <v>0</v>
      </c>
      <c r="I265" s="201">
        <v>0</v>
      </c>
      <c r="J265" s="36">
        <f t="shared" si="12"/>
        <v>0</v>
      </c>
    </row>
    <row r="266" spans="1:10" ht="31.5" outlineLevel="5">
      <c r="A266" s="1"/>
      <c r="B266" s="1" t="s">
        <v>17</v>
      </c>
      <c r="C266" s="1" t="s">
        <v>106</v>
      </c>
      <c r="D266" s="1"/>
      <c r="E266" s="207" t="s">
        <v>107</v>
      </c>
      <c r="F266" s="3">
        <v>4125.1</v>
      </c>
      <c r="G266" s="126">
        <v>0</v>
      </c>
      <c r="H266" s="104">
        <v>0</v>
      </c>
      <c r="I266" s="201">
        <v>0</v>
      </c>
      <c r="J266" s="36">
        <f t="shared" si="12"/>
        <v>0</v>
      </c>
    </row>
    <row r="267" spans="1:10" ht="110.25" outlineLevel="6">
      <c r="A267" s="1"/>
      <c r="B267" s="1" t="s">
        <v>17</v>
      </c>
      <c r="C267" s="1" t="s">
        <v>106</v>
      </c>
      <c r="D267" s="1" t="s">
        <v>9</v>
      </c>
      <c r="E267" s="2" t="s">
        <v>10</v>
      </c>
      <c r="F267" s="3">
        <v>3024.8</v>
      </c>
      <c r="G267" s="126">
        <v>0</v>
      </c>
      <c r="H267" s="104">
        <v>0</v>
      </c>
      <c r="I267" s="201">
        <v>0</v>
      </c>
      <c r="J267" s="36">
        <f t="shared" si="12"/>
        <v>0</v>
      </c>
    </row>
    <row r="268" spans="1:10" ht="47.25" outlineLevel="6">
      <c r="A268" s="1"/>
      <c r="B268" s="1" t="s">
        <v>17</v>
      </c>
      <c r="C268" s="1" t="s">
        <v>106</v>
      </c>
      <c r="D268" s="1" t="s">
        <v>11</v>
      </c>
      <c r="E268" s="2" t="s">
        <v>12</v>
      </c>
      <c r="F268" s="3">
        <v>1098.5</v>
      </c>
      <c r="G268" s="126">
        <v>0</v>
      </c>
      <c r="H268" s="104">
        <v>0</v>
      </c>
      <c r="I268" s="201">
        <v>0</v>
      </c>
      <c r="J268" s="36">
        <f t="shared" si="12"/>
        <v>0</v>
      </c>
    </row>
    <row r="269" spans="1:10" ht="15.75" outlineLevel="6">
      <c r="A269" s="1"/>
      <c r="B269" s="1" t="s">
        <v>17</v>
      </c>
      <c r="C269" s="1" t="s">
        <v>106</v>
      </c>
      <c r="D269" s="1" t="s">
        <v>13</v>
      </c>
      <c r="E269" s="2" t="s">
        <v>14</v>
      </c>
      <c r="F269" s="3">
        <v>1.8</v>
      </c>
      <c r="G269" s="126">
        <v>0</v>
      </c>
      <c r="H269" s="104">
        <v>0</v>
      </c>
      <c r="I269" s="201">
        <v>0</v>
      </c>
      <c r="J269" s="36">
        <f t="shared" si="12"/>
        <v>0</v>
      </c>
    </row>
    <row r="270" spans="1:10" ht="78.75" outlineLevel="4">
      <c r="A270" s="1"/>
      <c r="B270" s="1" t="s">
        <v>17</v>
      </c>
      <c r="C270" s="1" t="s">
        <v>108</v>
      </c>
      <c r="D270" s="1"/>
      <c r="E270" s="207" t="s">
        <v>109</v>
      </c>
      <c r="F270" s="3">
        <v>1361.9</v>
      </c>
      <c r="G270" s="126">
        <v>0</v>
      </c>
      <c r="H270" s="104">
        <v>0</v>
      </c>
      <c r="I270" s="201">
        <v>0</v>
      </c>
      <c r="J270" s="36">
        <f aca="true" t="shared" si="13" ref="J270:J335">H270-G270</f>
        <v>0</v>
      </c>
    </row>
    <row r="271" spans="1:10" ht="15.75" outlineLevel="5">
      <c r="A271" s="1"/>
      <c r="B271" s="1" t="s">
        <v>17</v>
      </c>
      <c r="C271" s="1" t="s">
        <v>110</v>
      </c>
      <c r="D271" s="1"/>
      <c r="E271" s="207" t="s">
        <v>91</v>
      </c>
      <c r="F271" s="3">
        <v>180</v>
      </c>
      <c r="G271" s="126">
        <v>0</v>
      </c>
      <c r="H271" s="104">
        <v>0</v>
      </c>
      <c r="I271" s="201">
        <v>0</v>
      </c>
      <c r="J271" s="36">
        <f t="shared" si="13"/>
        <v>0</v>
      </c>
    </row>
    <row r="272" spans="1:10" ht="47.25" outlineLevel="6">
      <c r="A272" s="1"/>
      <c r="B272" s="1" t="s">
        <v>17</v>
      </c>
      <c r="C272" s="1" t="s">
        <v>110</v>
      </c>
      <c r="D272" s="1" t="s">
        <v>11</v>
      </c>
      <c r="E272" s="2" t="s">
        <v>12</v>
      </c>
      <c r="F272" s="3">
        <v>180</v>
      </c>
      <c r="G272" s="126">
        <v>0</v>
      </c>
      <c r="H272" s="104">
        <v>0</v>
      </c>
      <c r="I272" s="201">
        <v>0</v>
      </c>
      <c r="J272" s="36">
        <f t="shared" si="13"/>
        <v>0</v>
      </c>
    </row>
    <row r="273" spans="1:10" ht="15.75" outlineLevel="5">
      <c r="A273" s="1"/>
      <c r="B273" s="1" t="s">
        <v>17</v>
      </c>
      <c r="C273" s="1" t="s">
        <v>111</v>
      </c>
      <c r="D273" s="1"/>
      <c r="E273" s="207" t="s">
        <v>112</v>
      </c>
      <c r="F273" s="3">
        <v>1181.9</v>
      </c>
      <c r="G273" s="126">
        <v>0</v>
      </c>
      <c r="H273" s="104">
        <v>0</v>
      </c>
      <c r="I273" s="201">
        <v>0</v>
      </c>
      <c r="J273" s="36">
        <f t="shared" si="13"/>
        <v>0</v>
      </c>
    </row>
    <row r="274" spans="1:10" ht="47.25" outlineLevel="6">
      <c r="A274" s="1"/>
      <c r="B274" s="1" t="s">
        <v>17</v>
      </c>
      <c r="C274" s="1" t="s">
        <v>111</v>
      </c>
      <c r="D274" s="1" t="s">
        <v>11</v>
      </c>
      <c r="E274" s="2" t="s">
        <v>12</v>
      </c>
      <c r="F274" s="3">
        <v>1181.9</v>
      </c>
      <c r="G274" s="126">
        <v>0</v>
      </c>
      <c r="H274" s="104">
        <v>0</v>
      </c>
      <c r="I274" s="201">
        <v>0</v>
      </c>
      <c r="J274" s="36">
        <f t="shared" si="13"/>
        <v>0</v>
      </c>
    </row>
    <row r="275" spans="1:10" ht="110.25" outlineLevel="2">
      <c r="A275" s="1"/>
      <c r="B275" s="1" t="s">
        <v>17</v>
      </c>
      <c r="C275" s="1" t="s">
        <v>113</v>
      </c>
      <c r="D275" s="1"/>
      <c r="E275" s="207" t="s">
        <v>114</v>
      </c>
      <c r="F275" s="3">
        <v>27072.2</v>
      </c>
      <c r="G275" s="126">
        <v>0</v>
      </c>
      <c r="H275" s="104">
        <v>0</v>
      </c>
      <c r="I275" s="201">
        <v>0</v>
      </c>
      <c r="J275" s="36">
        <f t="shared" si="13"/>
        <v>0</v>
      </c>
    </row>
    <row r="276" spans="1:10" ht="96.75" customHeight="1" outlineLevel="5">
      <c r="A276" s="1"/>
      <c r="B276" s="1" t="s">
        <v>17</v>
      </c>
      <c r="C276" s="1" t="s">
        <v>115</v>
      </c>
      <c r="D276" s="1"/>
      <c r="E276" s="207" t="s">
        <v>116</v>
      </c>
      <c r="F276" s="3">
        <v>27072.2</v>
      </c>
      <c r="G276" s="126">
        <v>0</v>
      </c>
      <c r="H276" s="104">
        <v>0</v>
      </c>
      <c r="I276" s="201">
        <v>0</v>
      </c>
      <c r="J276" s="36">
        <f t="shared" si="13"/>
        <v>0</v>
      </c>
    </row>
    <row r="277" spans="1:10" ht="15.75" outlineLevel="6">
      <c r="A277" s="1"/>
      <c r="B277" s="1" t="s">
        <v>17</v>
      </c>
      <c r="C277" s="1" t="s">
        <v>115</v>
      </c>
      <c r="D277" s="1" t="s">
        <v>13</v>
      </c>
      <c r="E277" s="2" t="s">
        <v>14</v>
      </c>
      <c r="F277" s="3">
        <v>27072.2</v>
      </c>
      <c r="G277" s="126">
        <v>0</v>
      </c>
      <c r="H277" s="104">
        <v>0</v>
      </c>
      <c r="I277" s="201">
        <v>0</v>
      </c>
      <c r="J277" s="36">
        <f t="shared" si="13"/>
        <v>0</v>
      </c>
    </row>
    <row r="278" spans="1:10" ht="15.75" outlineLevel="6">
      <c r="A278" s="1"/>
      <c r="B278" s="1" t="s">
        <v>17</v>
      </c>
      <c r="C278" s="51" t="s">
        <v>538</v>
      </c>
      <c r="D278" s="51"/>
      <c r="E278" s="50" t="s">
        <v>539</v>
      </c>
      <c r="F278" s="3">
        <f>F279+F283</f>
        <v>3421.6000000000004</v>
      </c>
      <c r="G278" s="3">
        <f>G279</f>
        <v>0</v>
      </c>
      <c r="H278" s="3">
        <f>H279</f>
        <v>0</v>
      </c>
      <c r="I278" s="3">
        <f>I279</f>
        <v>0</v>
      </c>
      <c r="J278" s="3">
        <f>J279</f>
        <v>0</v>
      </c>
    </row>
    <row r="279" spans="1:10" ht="63" outlineLevel="2">
      <c r="A279" s="1"/>
      <c r="B279" s="1" t="s">
        <v>17</v>
      </c>
      <c r="C279" s="1" t="s">
        <v>5</v>
      </c>
      <c r="D279" s="1"/>
      <c r="E279" s="207" t="s">
        <v>6</v>
      </c>
      <c r="F279" s="3">
        <v>1585.4</v>
      </c>
      <c r="G279" s="126">
        <v>0</v>
      </c>
      <c r="H279" s="104">
        <v>0</v>
      </c>
      <c r="I279" s="201">
        <v>0</v>
      </c>
      <c r="J279" s="36">
        <f t="shared" si="13"/>
        <v>0</v>
      </c>
    </row>
    <row r="280" spans="1:10" ht="31.5" outlineLevel="5">
      <c r="A280" s="1"/>
      <c r="B280" s="1" t="s">
        <v>17</v>
      </c>
      <c r="C280" s="1" t="s">
        <v>117</v>
      </c>
      <c r="D280" s="1"/>
      <c r="E280" s="207" t="s">
        <v>118</v>
      </c>
      <c r="F280" s="3">
        <v>1585.4</v>
      </c>
      <c r="G280" s="126">
        <v>0</v>
      </c>
      <c r="H280" s="104">
        <v>0</v>
      </c>
      <c r="I280" s="201">
        <v>0</v>
      </c>
      <c r="J280" s="36">
        <f t="shared" si="13"/>
        <v>0</v>
      </c>
    </row>
    <row r="281" spans="1:10" ht="110.25" outlineLevel="6">
      <c r="A281" s="1"/>
      <c r="B281" s="1" t="s">
        <v>17</v>
      </c>
      <c r="C281" s="1" t="s">
        <v>117</v>
      </c>
      <c r="D281" s="1" t="s">
        <v>9</v>
      </c>
      <c r="E281" s="2" t="s">
        <v>10</v>
      </c>
      <c r="F281" s="3">
        <v>1300.6</v>
      </c>
      <c r="G281" s="126">
        <v>0</v>
      </c>
      <c r="H281" s="104">
        <v>0</v>
      </c>
      <c r="I281" s="201">
        <v>0</v>
      </c>
      <c r="J281" s="36">
        <f t="shared" si="13"/>
        <v>0</v>
      </c>
    </row>
    <row r="282" spans="1:10" ht="47.25" outlineLevel="6">
      <c r="A282" s="1"/>
      <c r="B282" s="1" t="s">
        <v>17</v>
      </c>
      <c r="C282" s="1" t="s">
        <v>117</v>
      </c>
      <c r="D282" s="1" t="s">
        <v>11</v>
      </c>
      <c r="E282" s="2" t="s">
        <v>12</v>
      </c>
      <c r="F282" s="3">
        <v>284.8</v>
      </c>
      <c r="G282" s="126">
        <v>0</v>
      </c>
      <c r="H282" s="104">
        <v>0</v>
      </c>
      <c r="I282" s="201">
        <v>0</v>
      </c>
      <c r="J282" s="36">
        <f t="shared" si="13"/>
        <v>0</v>
      </c>
    </row>
    <row r="283" spans="1:10" ht="50.25" customHeight="1" outlineLevel="2">
      <c r="A283" s="1"/>
      <c r="B283" s="1" t="s">
        <v>17</v>
      </c>
      <c r="C283" s="1" t="s">
        <v>119</v>
      </c>
      <c r="D283" s="1"/>
      <c r="E283" s="207" t="s">
        <v>120</v>
      </c>
      <c r="F283" s="3">
        <f>F284</f>
        <v>1836.2</v>
      </c>
      <c r="G283" s="126">
        <v>0</v>
      </c>
      <c r="H283" s="104">
        <v>0</v>
      </c>
      <c r="I283" s="201">
        <v>0</v>
      </c>
      <c r="J283" s="36">
        <f t="shared" si="13"/>
        <v>0</v>
      </c>
    </row>
    <row r="284" spans="1:10" ht="54.75" customHeight="1" outlineLevel="5">
      <c r="A284" s="1"/>
      <c r="B284" s="1" t="s">
        <v>17</v>
      </c>
      <c r="C284" s="1" t="s">
        <v>121</v>
      </c>
      <c r="D284" s="1"/>
      <c r="E284" s="207" t="s">
        <v>122</v>
      </c>
      <c r="F284" s="3">
        <f>F285</f>
        <v>1836.2</v>
      </c>
      <c r="G284" s="126">
        <v>0</v>
      </c>
      <c r="H284" s="104">
        <v>0</v>
      </c>
      <c r="I284" s="201">
        <v>0</v>
      </c>
      <c r="J284" s="36">
        <f t="shared" si="13"/>
        <v>0</v>
      </c>
    </row>
    <row r="285" spans="1:10" ht="15.75" outlineLevel="6">
      <c r="A285" s="1"/>
      <c r="B285" s="1" t="s">
        <v>17</v>
      </c>
      <c r="C285" s="1" t="s">
        <v>121</v>
      </c>
      <c r="D285" s="1" t="s">
        <v>13</v>
      </c>
      <c r="E285" s="2" t="s">
        <v>14</v>
      </c>
      <c r="F285" s="3">
        <v>1836.2</v>
      </c>
      <c r="G285" s="126">
        <v>0</v>
      </c>
      <c r="H285" s="104">
        <v>0</v>
      </c>
      <c r="I285" s="201">
        <v>0</v>
      </c>
      <c r="J285" s="36">
        <f t="shared" si="13"/>
        <v>0</v>
      </c>
    </row>
    <row r="286" spans="1:10" ht="47.25" outlineLevel="6">
      <c r="A286" s="1"/>
      <c r="B286" s="1" t="s">
        <v>494</v>
      </c>
      <c r="C286" s="1"/>
      <c r="D286" s="1"/>
      <c r="E286" s="2" t="s">
        <v>495</v>
      </c>
      <c r="F286" s="3">
        <f>F287+F296+F302</f>
        <v>4014.5</v>
      </c>
      <c r="G286" s="126">
        <v>0</v>
      </c>
      <c r="H286" s="104">
        <v>0</v>
      </c>
      <c r="I286" s="201">
        <v>0</v>
      </c>
      <c r="J286" s="36">
        <f t="shared" si="13"/>
        <v>0</v>
      </c>
    </row>
    <row r="287" spans="1:10" ht="63" outlineLevel="1">
      <c r="A287" s="1"/>
      <c r="B287" s="1" t="s">
        <v>123</v>
      </c>
      <c r="C287" s="1"/>
      <c r="D287" s="1"/>
      <c r="E287" s="207" t="s">
        <v>124</v>
      </c>
      <c r="F287" s="3">
        <v>2406.5</v>
      </c>
      <c r="G287" s="126">
        <v>0</v>
      </c>
      <c r="H287" s="104">
        <v>0</v>
      </c>
      <c r="I287" s="201">
        <v>0</v>
      </c>
      <c r="J287" s="36">
        <f t="shared" si="13"/>
        <v>0</v>
      </c>
    </row>
    <row r="288" spans="1:10" ht="63" outlineLevel="2">
      <c r="A288" s="1"/>
      <c r="B288" s="1" t="s">
        <v>123</v>
      </c>
      <c r="C288" s="1" t="s">
        <v>125</v>
      </c>
      <c r="D288" s="1"/>
      <c r="E288" s="207" t="s">
        <v>126</v>
      </c>
      <c r="F288" s="3">
        <v>2406.5</v>
      </c>
      <c r="G288" s="126">
        <v>0</v>
      </c>
      <c r="H288" s="104">
        <v>0</v>
      </c>
      <c r="I288" s="201">
        <v>0</v>
      </c>
      <c r="J288" s="36">
        <f t="shared" si="13"/>
        <v>0</v>
      </c>
    </row>
    <row r="289" spans="1:10" ht="66" customHeight="1" outlineLevel="3">
      <c r="A289" s="1"/>
      <c r="B289" s="1" t="s">
        <v>123</v>
      </c>
      <c r="C289" s="1" t="s">
        <v>127</v>
      </c>
      <c r="D289" s="1"/>
      <c r="E289" s="207" t="s">
        <v>493</v>
      </c>
      <c r="F289" s="3">
        <v>2406.5</v>
      </c>
      <c r="G289" s="126">
        <v>0</v>
      </c>
      <c r="H289" s="104">
        <v>0</v>
      </c>
      <c r="I289" s="201">
        <v>0</v>
      </c>
      <c r="J289" s="36">
        <f t="shared" si="13"/>
        <v>0</v>
      </c>
    </row>
    <row r="290" spans="1:10" ht="78.75" outlineLevel="4">
      <c r="A290" s="1"/>
      <c r="B290" s="1" t="s">
        <v>123</v>
      </c>
      <c r="C290" s="1" t="s">
        <v>128</v>
      </c>
      <c r="D290" s="1"/>
      <c r="E290" s="207" t="s">
        <v>129</v>
      </c>
      <c r="F290" s="3">
        <v>2406.5</v>
      </c>
      <c r="G290" s="126">
        <v>0</v>
      </c>
      <c r="H290" s="104">
        <v>0</v>
      </c>
      <c r="I290" s="201">
        <v>0</v>
      </c>
      <c r="J290" s="36">
        <f t="shared" si="13"/>
        <v>0</v>
      </c>
    </row>
    <row r="291" spans="1:10" ht="47.25" outlineLevel="5">
      <c r="A291" s="1"/>
      <c r="B291" s="1" t="s">
        <v>123</v>
      </c>
      <c r="C291" s="1" t="s">
        <v>130</v>
      </c>
      <c r="D291" s="1"/>
      <c r="E291" s="207" t="s">
        <v>131</v>
      </c>
      <c r="F291" s="3">
        <v>21</v>
      </c>
      <c r="G291" s="126">
        <v>0</v>
      </c>
      <c r="H291" s="104">
        <v>0</v>
      </c>
      <c r="I291" s="201">
        <v>0</v>
      </c>
      <c r="J291" s="36">
        <f t="shared" si="13"/>
        <v>0</v>
      </c>
    </row>
    <row r="292" spans="1:10" ht="47.25" outlineLevel="6">
      <c r="A292" s="1"/>
      <c r="B292" s="1" t="s">
        <v>123</v>
      </c>
      <c r="C292" s="1" t="s">
        <v>130</v>
      </c>
      <c r="D292" s="1" t="s">
        <v>11</v>
      </c>
      <c r="E292" s="2" t="s">
        <v>12</v>
      </c>
      <c r="F292" s="3">
        <v>21</v>
      </c>
      <c r="G292" s="126">
        <v>0</v>
      </c>
      <c r="H292" s="104">
        <v>0</v>
      </c>
      <c r="I292" s="201">
        <v>0</v>
      </c>
      <c r="J292" s="36">
        <f t="shared" si="13"/>
        <v>0</v>
      </c>
    </row>
    <row r="293" spans="1:10" ht="108" customHeight="1" outlineLevel="5">
      <c r="A293" s="1"/>
      <c r="B293" s="1" t="s">
        <v>123</v>
      </c>
      <c r="C293" s="1" t="s">
        <v>132</v>
      </c>
      <c r="D293" s="1"/>
      <c r="E293" s="207" t="s">
        <v>133</v>
      </c>
      <c r="F293" s="3">
        <v>2385.5</v>
      </c>
      <c r="G293" s="126">
        <v>0</v>
      </c>
      <c r="H293" s="104">
        <v>0</v>
      </c>
      <c r="I293" s="201">
        <v>0</v>
      </c>
      <c r="J293" s="36">
        <f t="shared" si="13"/>
        <v>0</v>
      </c>
    </row>
    <row r="294" spans="1:10" ht="110.25" outlineLevel="6">
      <c r="A294" s="1"/>
      <c r="B294" s="1" t="s">
        <v>123</v>
      </c>
      <c r="C294" s="1" t="s">
        <v>132</v>
      </c>
      <c r="D294" s="1" t="s">
        <v>9</v>
      </c>
      <c r="E294" s="2" t="s">
        <v>10</v>
      </c>
      <c r="F294" s="3">
        <v>1879.3</v>
      </c>
      <c r="G294" s="126">
        <v>0</v>
      </c>
      <c r="H294" s="104">
        <v>0</v>
      </c>
      <c r="I294" s="201">
        <v>0</v>
      </c>
      <c r="J294" s="36">
        <f t="shared" si="13"/>
        <v>0</v>
      </c>
    </row>
    <row r="295" spans="1:10" ht="47.25" outlineLevel="6">
      <c r="A295" s="1"/>
      <c r="B295" s="1" t="s">
        <v>123</v>
      </c>
      <c r="C295" s="1" t="s">
        <v>132</v>
      </c>
      <c r="D295" s="1" t="s">
        <v>11</v>
      </c>
      <c r="E295" s="2" t="s">
        <v>12</v>
      </c>
      <c r="F295" s="3">
        <v>506.2</v>
      </c>
      <c r="G295" s="126">
        <v>0</v>
      </c>
      <c r="H295" s="104">
        <v>0</v>
      </c>
      <c r="I295" s="201">
        <v>0</v>
      </c>
      <c r="J295" s="36">
        <f t="shared" si="13"/>
        <v>0</v>
      </c>
    </row>
    <row r="296" spans="1:10" ht="20.25" customHeight="1" outlineLevel="1">
      <c r="A296" s="1"/>
      <c r="B296" s="1" t="s">
        <v>134</v>
      </c>
      <c r="C296" s="1"/>
      <c r="D296" s="1"/>
      <c r="E296" s="207" t="s">
        <v>135</v>
      </c>
      <c r="F296" s="3">
        <v>1092.2</v>
      </c>
      <c r="G296" s="126">
        <v>0</v>
      </c>
      <c r="H296" s="104">
        <v>0</v>
      </c>
      <c r="I296" s="201">
        <v>0</v>
      </c>
      <c r="J296" s="36">
        <f t="shared" si="13"/>
        <v>0</v>
      </c>
    </row>
    <row r="297" spans="1:10" ht="63" outlineLevel="2">
      <c r="A297" s="1"/>
      <c r="B297" s="1" t="s">
        <v>134</v>
      </c>
      <c r="C297" s="1" t="s">
        <v>125</v>
      </c>
      <c r="D297" s="1"/>
      <c r="E297" s="207" t="s">
        <v>126</v>
      </c>
      <c r="F297" s="3">
        <v>1092.2</v>
      </c>
      <c r="G297" s="126">
        <v>0</v>
      </c>
      <c r="H297" s="104">
        <v>0</v>
      </c>
      <c r="I297" s="201">
        <v>0</v>
      </c>
      <c r="J297" s="36">
        <f t="shared" si="13"/>
        <v>0</v>
      </c>
    </row>
    <row r="298" spans="1:10" ht="63" outlineLevel="3">
      <c r="A298" s="1"/>
      <c r="B298" s="1" t="s">
        <v>134</v>
      </c>
      <c r="C298" s="1" t="s">
        <v>136</v>
      </c>
      <c r="D298" s="1"/>
      <c r="E298" s="207" t="s">
        <v>137</v>
      </c>
      <c r="F298" s="3">
        <v>1092.2</v>
      </c>
      <c r="G298" s="126">
        <v>0</v>
      </c>
      <c r="H298" s="104">
        <v>0</v>
      </c>
      <c r="I298" s="201">
        <v>0</v>
      </c>
      <c r="J298" s="36">
        <f t="shared" si="13"/>
        <v>0</v>
      </c>
    </row>
    <row r="299" spans="1:10" ht="47.25" outlineLevel="4">
      <c r="A299" s="1"/>
      <c r="B299" s="1" t="s">
        <v>134</v>
      </c>
      <c r="C299" s="1" t="s">
        <v>138</v>
      </c>
      <c r="D299" s="1"/>
      <c r="E299" s="207" t="s">
        <v>139</v>
      </c>
      <c r="F299" s="3">
        <v>1092.2</v>
      </c>
      <c r="G299" s="126">
        <v>0</v>
      </c>
      <c r="H299" s="104">
        <v>0</v>
      </c>
      <c r="I299" s="201">
        <v>0</v>
      </c>
      <c r="J299" s="36">
        <f t="shared" si="13"/>
        <v>0</v>
      </c>
    </row>
    <row r="300" spans="1:10" ht="31.5" outlineLevel="5">
      <c r="A300" s="1"/>
      <c r="B300" s="1" t="s">
        <v>134</v>
      </c>
      <c r="C300" s="1" t="s">
        <v>140</v>
      </c>
      <c r="D300" s="1"/>
      <c r="E300" s="207" t="s">
        <v>141</v>
      </c>
      <c r="F300" s="3">
        <v>1092.2</v>
      </c>
      <c r="G300" s="126">
        <v>0</v>
      </c>
      <c r="H300" s="104">
        <v>0</v>
      </c>
      <c r="I300" s="201">
        <v>0</v>
      </c>
      <c r="J300" s="36">
        <f t="shared" si="13"/>
        <v>0</v>
      </c>
    </row>
    <row r="301" spans="1:10" ht="47.25" outlineLevel="6">
      <c r="A301" s="1"/>
      <c r="B301" s="1" t="s">
        <v>134</v>
      </c>
      <c r="C301" s="1" t="s">
        <v>140</v>
      </c>
      <c r="D301" s="1" t="s">
        <v>11</v>
      </c>
      <c r="E301" s="2" t="s">
        <v>12</v>
      </c>
      <c r="F301" s="3">
        <v>1092.2</v>
      </c>
      <c r="G301" s="126">
        <v>0</v>
      </c>
      <c r="H301" s="104">
        <v>0</v>
      </c>
      <c r="I301" s="201">
        <v>0</v>
      </c>
      <c r="J301" s="36">
        <f t="shared" si="13"/>
        <v>0</v>
      </c>
    </row>
    <row r="302" spans="1:10" ht="47.25" outlineLevel="1">
      <c r="A302" s="1"/>
      <c r="B302" s="1" t="s">
        <v>142</v>
      </c>
      <c r="C302" s="1"/>
      <c r="D302" s="1"/>
      <c r="E302" s="207" t="s">
        <v>143</v>
      </c>
      <c r="F302" s="3">
        <v>515.8</v>
      </c>
      <c r="G302" s="126">
        <v>0</v>
      </c>
      <c r="H302" s="104">
        <v>0</v>
      </c>
      <c r="I302" s="201">
        <v>0</v>
      </c>
      <c r="J302" s="36">
        <f t="shared" si="13"/>
        <v>0</v>
      </c>
    </row>
    <row r="303" spans="1:10" ht="63" outlineLevel="2">
      <c r="A303" s="1"/>
      <c r="B303" s="1" t="s">
        <v>142</v>
      </c>
      <c r="C303" s="1" t="s">
        <v>125</v>
      </c>
      <c r="D303" s="1"/>
      <c r="E303" s="207" t="s">
        <v>126</v>
      </c>
      <c r="F303" s="3">
        <v>515.8</v>
      </c>
      <c r="G303" s="126">
        <v>0</v>
      </c>
      <c r="H303" s="104">
        <v>0</v>
      </c>
      <c r="I303" s="201">
        <v>0</v>
      </c>
      <c r="J303" s="36">
        <f t="shared" si="13"/>
        <v>0</v>
      </c>
    </row>
    <row r="304" spans="1:10" ht="66.75" customHeight="1" outlineLevel="3">
      <c r="A304" s="1"/>
      <c r="B304" s="1" t="s">
        <v>142</v>
      </c>
      <c r="C304" s="1" t="s">
        <v>127</v>
      </c>
      <c r="D304" s="1"/>
      <c r="E304" s="207" t="s">
        <v>493</v>
      </c>
      <c r="F304" s="3">
        <v>372</v>
      </c>
      <c r="G304" s="126">
        <v>0</v>
      </c>
      <c r="H304" s="104">
        <v>0</v>
      </c>
      <c r="I304" s="201">
        <v>0</v>
      </c>
      <c r="J304" s="36">
        <f t="shared" si="13"/>
        <v>0</v>
      </c>
    </row>
    <row r="305" spans="1:10" ht="78.75" outlineLevel="4">
      <c r="A305" s="1"/>
      <c r="B305" s="1" t="s">
        <v>142</v>
      </c>
      <c r="C305" s="1" t="s">
        <v>144</v>
      </c>
      <c r="D305" s="1"/>
      <c r="E305" s="207" t="s">
        <v>145</v>
      </c>
      <c r="F305" s="3">
        <v>372</v>
      </c>
      <c r="G305" s="126">
        <v>0</v>
      </c>
      <c r="H305" s="104">
        <v>0</v>
      </c>
      <c r="I305" s="201">
        <v>0</v>
      </c>
      <c r="J305" s="36">
        <f t="shared" si="13"/>
        <v>0</v>
      </c>
    </row>
    <row r="306" spans="1:10" ht="63" outlineLevel="5">
      <c r="A306" s="1"/>
      <c r="B306" s="1" t="s">
        <v>142</v>
      </c>
      <c r="C306" s="1" t="s">
        <v>146</v>
      </c>
      <c r="D306" s="1"/>
      <c r="E306" s="207" t="s">
        <v>147</v>
      </c>
      <c r="F306" s="3">
        <v>372</v>
      </c>
      <c r="G306" s="126">
        <v>0</v>
      </c>
      <c r="H306" s="104">
        <v>0</v>
      </c>
      <c r="I306" s="201">
        <v>0</v>
      </c>
      <c r="J306" s="36">
        <f t="shared" si="13"/>
        <v>0</v>
      </c>
    </row>
    <row r="307" spans="1:10" ht="56.25" customHeight="1" outlineLevel="6">
      <c r="A307" s="1"/>
      <c r="B307" s="1" t="s">
        <v>142</v>
      </c>
      <c r="C307" s="1" t="s">
        <v>146</v>
      </c>
      <c r="D307" s="1" t="s">
        <v>80</v>
      </c>
      <c r="E307" s="2" t="s">
        <v>81</v>
      </c>
      <c r="F307" s="3">
        <v>372</v>
      </c>
      <c r="G307" s="126">
        <v>0</v>
      </c>
      <c r="H307" s="104">
        <v>0</v>
      </c>
      <c r="I307" s="201">
        <v>0</v>
      </c>
      <c r="J307" s="36">
        <f t="shared" si="13"/>
        <v>0</v>
      </c>
    </row>
    <row r="308" spans="1:10" ht="110.25" outlineLevel="3">
      <c r="A308" s="1"/>
      <c r="B308" s="1" t="s">
        <v>142</v>
      </c>
      <c r="C308" s="1" t="s">
        <v>148</v>
      </c>
      <c r="D308" s="1"/>
      <c r="E308" s="207" t="s">
        <v>149</v>
      </c>
      <c r="F308" s="3">
        <v>112.3</v>
      </c>
      <c r="G308" s="126">
        <v>0</v>
      </c>
      <c r="H308" s="104">
        <v>0</v>
      </c>
      <c r="I308" s="201">
        <v>0</v>
      </c>
      <c r="J308" s="36">
        <f t="shared" si="13"/>
        <v>0</v>
      </c>
    </row>
    <row r="309" spans="1:10" ht="47.25" outlineLevel="4">
      <c r="A309" s="1"/>
      <c r="B309" s="1" t="s">
        <v>142</v>
      </c>
      <c r="C309" s="1" t="s">
        <v>150</v>
      </c>
      <c r="D309" s="1"/>
      <c r="E309" s="207" t="s">
        <v>151</v>
      </c>
      <c r="F309" s="3">
        <v>112.3</v>
      </c>
      <c r="G309" s="126">
        <v>0</v>
      </c>
      <c r="H309" s="104">
        <v>0</v>
      </c>
      <c r="I309" s="201">
        <v>0</v>
      </c>
      <c r="J309" s="36">
        <f t="shared" si="13"/>
        <v>0</v>
      </c>
    </row>
    <row r="310" spans="1:10" ht="81.75" customHeight="1" outlineLevel="5">
      <c r="A310" s="1"/>
      <c r="B310" s="1" t="s">
        <v>142</v>
      </c>
      <c r="C310" s="1" t="s">
        <v>152</v>
      </c>
      <c r="D310" s="1"/>
      <c r="E310" s="207" t="s">
        <v>153</v>
      </c>
      <c r="F310" s="3">
        <v>112.3</v>
      </c>
      <c r="G310" s="126">
        <v>0</v>
      </c>
      <c r="H310" s="104">
        <v>0</v>
      </c>
      <c r="I310" s="201">
        <v>0</v>
      </c>
      <c r="J310" s="36">
        <f t="shared" si="13"/>
        <v>0</v>
      </c>
    </row>
    <row r="311" spans="1:10" ht="47.25" outlineLevel="6">
      <c r="A311" s="1"/>
      <c r="B311" s="1" t="s">
        <v>142</v>
      </c>
      <c r="C311" s="1" t="s">
        <v>152</v>
      </c>
      <c r="D311" s="1" t="s">
        <v>11</v>
      </c>
      <c r="E311" s="2" t="s">
        <v>12</v>
      </c>
      <c r="F311" s="3">
        <v>112.3</v>
      </c>
      <c r="G311" s="126">
        <v>0</v>
      </c>
      <c r="H311" s="104">
        <v>0</v>
      </c>
      <c r="I311" s="201">
        <v>0</v>
      </c>
      <c r="J311" s="36">
        <f t="shared" si="13"/>
        <v>0</v>
      </c>
    </row>
    <row r="312" spans="1:10" ht="78.75" outlineLevel="3">
      <c r="A312" s="1"/>
      <c r="B312" s="1" t="s">
        <v>142</v>
      </c>
      <c r="C312" s="1" t="s">
        <v>154</v>
      </c>
      <c r="D312" s="1"/>
      <c r="E312" s="207" t="s">
        <v>155</v>
      </c>
      <c r="F312" s="3">
        <v>31.5</v>
      </c>
      <c r="G312" s="126">
        <v>0</v>
      </c>
      <c r="H312" s="104">
        <v>0</v>
      </c>
      <c r="I312" s="201">
        <v>0</v>
      </c>
      <c r="J312" s="36">
        <f t="shared" si="13"/>
        <v>0</v>
      </c>
    </row>
    <row r="313" spans="1:10" ht="63" outlineLevel="4">
      <c r="A313" s="1"/>
      <c r="B313" s="1" t="s">
        <v>142</v>
      </c>
      <c r="C313" s="1" t="s">
        <v>156</v>
      </c>
      <c r="D313" s="1"/>
      <c r="E313" s="207" t="s">
        <v>157</v>
      </c>
      <c r="F313" s="3">
        <v>31.5</v>
      </c>
      <c r="G313" s="126">
        <v>0</v>
      </c>
      <c r="H313" s="104">
        <v>0</v>
      </c>
      <c r="I313" s="201">
        <v>0</v>
      </c>
      <c r="J313" s="36">
        <f t="shared" si="13"/>
        <v>0</v>
      </c>
    </row>
    <row r="314" spans="1:10" ht="94.5" outlineLevel="5">
      <c r="A314" s="1"/>
      <c r="B314" s="1" t="s">
        <v>142</v>
      </c>
      <c r="C314" s="1" t="s">
        <v>158</v>
      </c>
      <c r="D314" s="1"/>
      <c r="E314" s="207" t="s">
        <v>159</v>
      </c>
      <c r="F314" s="3">
        <v>31.5</v>
      </c>
      <c r="G314" s="126">
        <v>0</v>
      </c>
      <c r="H314" s="104">
        <v>0</v>
      </c>
      <c r="I314" s="201">
        <v>0</v>
      </c>
      <c r="J314" s="36">
        <f t="shared" si="13"/>
        <v>0</v>
      </c>
    </row>
    <row r="315" spans="1:10" ht="47.25" outlineLevel="6">
      <c r="A315" s="1"/>
      <c r="B315" s="1" t="s">
        <v>142</v>
      </c>
      <c r="C315" s="1" t="s">
        <v>158</v>
      </c>
      <c r="D315" s="1" t="s">
        <v>11</v>
      </c>
      <c r="E315" s="2" t="s">
        <v>12</v>
      </c>
      <c r="F315" s="3">
        <v>31.5</v>
      </c>
      <c r="G315" s="126">
        <v>0</v>
      </c>
      <c r="H315" s="104">
        <v>0</v>
      </c>
      <c r="I315" s="201">
        <v>0</v>
      </c>
      <c r="J315" s="36">
        <f t="shared" si="13"/>
        <v>0</v>
      </c>
    </row>
    <row r="316" spans="1:10" ht="15.75" outlineLevel="6">
      <c r="A316" s="1"/>
      <c r="B316" s="1" t="s">
        <v>496</v>
      </c>
      <c r="C316" s="1"/>
      <c r="D316" s="1"/>
      <c r="E316" s="2" t="s">
        <v>497</v>
      </c>
      <c r="F316" s="3">
        <f>F317+F322+F332+F337+F345</f>
        <v>83833.29999999999</v>
      </c>
      <c r="G316" s="126">
        <v>0</v>
      </c>
      <c r="H316" s="104">
        <v>0</v>
      </c>
      <c r="I316" s="201">
        <v>0</v>
      </c>
      <c r="J316" s="36">
        <f t="shared" si="13"/>
        <v>0</v>
      </c>
    </row>
    <row r="317" spans="1:10" ht="15.75" outlineLevel="1">
      <c r="A317" s="1"/>
      <c r="B317" s="1" t="s">
        <v>160</v>
      </c>
      <c r="C317" s="1"/>
      <c r="D317" s="1"/>
      <c r="E317" s="207" t="s">
        <v>161</v>
      </c>
      <c r="F317" s="3">
        <v>349.7</v>
      </c>
      <c r="G317" s="126">
        <v>0</v>
      </c>
      <c r="H317" s="104">
        <v>0</v>
      </c>
      <c r="I317" s="201">
        <v>0</v>
      </c>
      <c r="J317" s="36">
        <f t="shared" si="13"/>
        <v>0</v>
      </c>
    </row>
    <row r="318" spans="1:10" ht="15.75" outlineLevel="1">
      <c r="A318" s="1"/>
      <c r="B318" s="1" t="s">
        <v>160</v>
      </c>
      <c r="C318" s="51" t="s">
        <v>538</v>
      </c>
      <c r="D318" s="51"/>
      <c r="E318" s="50" t="s">
        <v>539</v>
      </c>
      <c r="F318" s="3">
        <f>F319</f>
        <v>349.7</v>
      </c>
      <c r="G318" s="3">
        <f>G319</f>
        <v>0</v>
      </c>
      <c r="H318" s="3">
        <f>H319</f>
        <v>0</v>
      </c>
      <c r="I318" s="3">
        <f>I319</f>
        <v>0</v>
      </c>
      <c r="J318" s="3">
        <f>J319</f>
        <v>0</v>
      </c>
    </row>
    <row r="319" spans="1:10" ht="52.5" customHeight="1" outlineLevel="2">
      <c r="A319" s="1"/>
      <c r="B319" s="1" t="s">
        <v>160</v>
      </c>
      <c r="C319" s="1" t="s">
        <v>119</v>
      </c>
      <c r="D319" s="1"/>
      <c r="E319" s="207" t="s">
        <v>120</v>
      </c>
      <c r="F319" s="3">
        <v>349.7</v>
      </c>
      <c r="G319" s="126">
        <v>0</v>
      </c>
      <c r="H319" s="104">
        <v>0</v>
      </c>
      <c r="I319" s="201">
        <v>0</v>
      </c>
      <c r="J319" s="36">
        <f t="shared" si="13"/>
        <v>0</v>
      </c>
    </row>
    <row r="320" spans="1:10" ht="94.5" customHeight="1" outlineLevel="5">
      <c r="A320" s="1"/>
      <c r="B320" s="1" t="s">
        <v>160</v>
      </c>
      <c r="C320" s="1" t="s">
        <v>162</v>
      </c>
      <c r="D320" s="1"/>
      <c r="E320" s="207" t="s">
        <v>163</v>
      </c>
      <c r="F320" s="3">
        <v>349.7</v>
      </c>
      <c r="G320" s="126">
        <v>0</v>
      </c>
      <c r="H320" s="104">
        <v>0</v>
      </c>
      <c r="I320" s="201">
        <v>0</v>
      </c>
      <c r="J320" s="36">
        <f t="shared" si="13"/>
        <v>0</v>
      </c>
    </row>
    <row r="321" spans="1:10" ht="47.25" outlineLevel="6">
      <c r="A321" s="1"/>
      <c r="B321" s="1" t="s">
        <v>160</v>
      </c>
      <c r="C321" s="1" t="s">
        <v>162</v>
      </c>
      <c r="D321" s="1" t="s">
        <v>11</v>
      </c>
      <c r="E321" s="2" t="s">
        <v>12</v>
      </c>
      <c r="F321" s="3">
        <v>349.7</v>
      </c>
      <c r="G321" s="126">
        <v>0</v>
      </c>
      <c r="H321" s="104">
        <v>0</v>
      </c>
      <c r="I321" s="201">
        <v>0</v>
      </c>
      <c r="J321" s="36">
        <f t="shared" si="13"/>
        <v>0</v>
      </c>
    </row>
    <row r="322" spans="1:10" ht="15.75" outlineLevel="1">
      <c r="A322" s="1"/>
      <c r="B322" s="1" t="s">
        <v>164</v>
      </c>
      <c r="C322" s="1"/>
      <c r="D322" s="1"/>
      <c r="E322" s="207" t="s">
        <v>165</v>
      </c>
      <c r="F322" s="3">
        <v>612</v>
      </c>
      <c r="G322" s="126">
        <v>0</v>
      </c>
      <c r="H322" s="104">
        <v>0</v>
      </c>
      <c r="I322" s="201">
        <v>0</v>
      </c>
      <c r="J322" s="36">
        <f t="shared" si="13"/>
        <v>0</v>
      </c>
    </row>
    <row r="323" spans="1:10" ht="63" outlineLevel="2">
      <c r="A323" s="1"/>
      <c r="B323" s="1" t="s">
        <v>164</v>
      </c>
      <c r="C323" s="1" t="s">
        <v>166</v>
      </c>
      <c r="D323" s="1"/>
      <c r="E323" s="207" t="s">
        <v>167</v>
      </c>
      <c r="F323" s="3">
        <v>612</v>
      </c>
      <c r="G323" s="126">
        <v>0</v>
      </c>
      <c r="H323" s="104">
        <v>0</v>
      </c>
      <c r="I323" s="201">
        <v>0</v>
      </c>
      <c r="J323" s="36">
        <f t="shared" si="13"/>
        <v>0</v>
      </c>
    </row>
    <row r="324" spans="1:10" ht="109.5" customHeight="1" outlineLevel="3">
      <c r="A324" s="1"/>
      <c r="B324" s="1" t="s">
        <v>164</v>
      </c>
      <c r="C324" s="1" t="s">
        <v>168</v>
      </c>
      <c r="D324" s="1"/>
      <c r="E324" s="207" t="s">
        <v>169</v>
      </c>
      <c r="F324" s="3">
        <v>612</v>
      </c>
      <c r="G324" s="126">
        <v>0</v>
      </c>
      <c r="H324" s="104">
        <v>0</v>
      </c>
      <c r="I324" s="201">
        <v>0</v>
      </c>
      <c r="J324" s="36">
        <f t="shared" si="13"/>
        <v>0</v>
      </c>
    </row>
    <row r="325" spans="1:10" ht="129.75" customHeight="1" outlineLevel="4">
      <c r="A325" s="1"/>
      <c r="B325" s="1" t="s">
        <v>164</v>
      </c>
      <c r="C325" s="1" t="s">
        <v>170</v>
      </c>
      <c r="D325" s="1"/>
      <c r="E325" s="207" t="s">
        <v>171</v>
      </c>
      <c r="F325" s="3">
        <v>612</v>
      </c>
      <c r="G325" s="126">
        <v>0</v>
      </c>
      <c r="H325" s="104">
        <v>0</v>
      </c>
      <c r="I325" s="201">
        <v>0</v>
      </c>
      <c r="J325" s="36">
        <f t="shared" si="13"/>
        <v>0</v>
      </c>
    </row>
    <row r="326" spans="1:10" ht="47.25" outlineLevel="5">
      <c r="A326" s="1"/>
      <c r="B326" s="1" t="s">
        <v>164</v>
      </c>
      <c r="C326" s="1" t="s">
        <v>172</v>
      </c>
      <c r="D326" s="1"/>
      <c r="E326" s="207" t="s">
        <v>173</v>
      </c>
      <c r="F326" s="3">
        <v>45</v>
      </c>
      <c r="G326" s="126">
        <v>0</v>
      </c>
      <c r="H326" s="104">
        <v>0</v>
      </c>
      <c r="I326" s="201">
        <v>0</v>
      </c>
      <c r="J326" s="36">
        <f t="shared" si="13"/>
        <v>0</v>
      </c>
    </row>
    <row r="327" spans="1:10" ht="47.25" outlineLevel="6">
      <c r="A327" s="1"/>
      <c r="B327" s="1" t="s">
        <v>164</v>
      </c>
      <c r="C327" s="1" t="s">
        <v>172</v>
      </c>
      <c r="D327" s="1" t="s">
        <v>11</v>
      </c>
      <c r="E327" s="2" t="s">
        <v>12</v>
      </c>
      <c r="F327" s="3">
        <v>45</v>
      </c>
      <c r="G327" s="126">
        <v>0</v>
      </c>
      <c r="H327" s="104">
        <v>0</v>
      </c>
      <c r="I327" s="201">
        <v>0</v>
      </c>
      <c r="J327" s="36">
        <f t="shared" si="13"/>
        <v>0</v>
      </c>
    </row>
    <row r="328" spans="1:10" ht="47.25" outlineLevel="5">
      <c r="A328" s="1"/>
      <c r="B328" s="1" t="s">
        <v>164</v>
      </c>
      <c r="C328" s="1" t="s">
        <v>174</v>
      </c>
      <c r="D328" s="1"/>
      <c r="E328" s="207" t="s">
        <v>175</v>
      </c>
      <c r="F328" s="3">
        <v>379</v>
      </c>
      <c r="G328" s="126">
        <v>0</v>
      </c>
      <c r="H328" s="104">
        <v>0</v>
      </c>
      <c r="I328" s="201">
        <v>0</v>
      </c>
      <c r="J328" s="36">
        <f t="shared" si="13"/>
        <v>0</v>
      </c>
    </row>
    <row r="329" spans="1:10" ht="47.25" outlineLevel="6">
      <c r="A329" s="1"/>
      <c r="B329" s="1" t="s">
        <v>164</v>
      </c>
      <c r="C329" s="1" t="s">
        <v>174</v>
      </c>
      <c r="D329" s="1" t="s">
        <v>11</v>
      </c>
      <c r="E329" s="2" t="s">
        <v>12</v>
      </c>
      <c r="F329" s="3">
        <v>379</v>
      </c>
      <c r="G329" s="126">
        <v>0</v>
      </c>
      <c r="H329" s="104">
        <v>0</v>
      </c>
      <c r="I329" s="201">
        <v>0</v>
      </c>
      <c r="J329" s="36">
        <f t="shared" si="13"/>
        <v>0</v>
      </c>
    </row>
    <row r="330" spans="1:10" ht="84" customHeight="1" outlineLevel="5">
      <c r="A330" s="1"/>
      <c r="B330" s="1" t="s">
        <v>164</v>
      </c>
      <c r="C330" s="1" t="s">
        <v>176</v>
      </c>
      <c r="D330" s="1"/>
      <c r="E330" s="207" t="s">
        <v>177</v>
      </c>
      <c r="F330" s="3">
        <v>188</v>
      </c>
      <c r="G330" s="126">
        <v>0</v>
      </c>
      <c r="H330" s="104">
        <v>0</v>
      </c>
      <c r="I330" s="201">
        <v>0</v>
      </c>
      <c r="J330" s="36">
        <f t="shared" si="13"/>
        <v>0</v>
      </c>
    </row>
    <row r="331" spans="1:10" ht="47.25" outlineLevel="6">
      <c r="A331" s="1"/>
      <c r="B331" s="1" t="s">
        <v>164</v>
      </c>
      <c r="C331" s="1" t="s">
        <v>176</v>
      </c>
      <c r="D331" s="1" t="s">
        <v>11</v>
      </c>
      <c r="E331" s="2" t="s">
        <v>12</v>
      </c>
      <c r="F331" s="3">
        <v>188</v>
      </c>
      <c r="G331" s="126">
        <v>0</v>
      </c>
      <c r="H331" s="104">
        <v>0</v>
      </c>
      <c r="I331" s="201">
        <v>0</v>
      </c>
      <c r="J331" s="36">
        <f t="shared" si="13"/>
        <v>0</v>
      </c>
    </row>
    <row r="332" spans="1:10" ht="15.75" outlineLevel="1">
      <c r="A332" s="1"/>
      <c r="B332" s="1" t="s">
        <v>178</v>
      </c>
      <c r="C332" s="1"/>
      <c r="D332" s="1"/>
      <c r="E332" s="207" t="s">
        <v>179</v>
      </c>
      <c r="F332" s="3">
        <v>7736.2</v>
      </c>
      <c r="G332" s="126">
        <v>0</v>
      </c>
      <c r="H332" s="104">
        <v>0</v>
      </c>
      <c r="I332" s="201">
        <v>0</v>
      </c>
      <c r="J332" s="36">
        <f t="shared" si="13"/>
        <v>0</v>
      </c>
    </row>
    <row r="333" spans="1:10" ht="78.75" outlineLevel="2">
      <c r="A333" s="1"/>
      <c r="B333" s="1" t="s">
        <v>178</v>
      </c>
      <c r="C333" s="1" t="s">
        <v>180</v>
      </c>
      <c r="D333" s="1"/>
      <c r="E333" s="207" t="s">
        <v>181</v>
      </c>
      <c r="F333" s="3">
        <v>7736.2</v>
      </c>
      <c r="G333" s="126">
        <v>0</v>
      </c>
      <c r="H333" s="104">
        <v>0</v>
      </c>
      <c r="I333" s="201">
        <v>0</v>
      </c>
      <c r="J333" s="36">
        <f t="shared" si="13"/>
        <v>0</v>
      </c>
    </row>
    <row r="334" spans="1:10" ht="47.25" outlineLevel="4">
      <c r="A334" s="1"/>
      <c r="B334" s="1" t="s">
        <v>178</v>
      </c>
      <c r="C334" s="1" t="s">
        <v>182</v>
      </c>
      <c r="D334" s="1"/>
      <c r="E334" s="207" t="s">
        <v>183</v>
      </c>
      <c r="F334" s="3">
        <v>7736.2</v>
      </c>
      <c r="G334" s="126">
        <v>0</v>
      </c>
      <c r="H334" s="104">
        <v>0</v>
      </c>
      <c r="I334" s="201">
        <v>0</v>
      </c>
      <c r="J334" s="36">
        <f t="shared" si="13"/>
        <v>0</v>
      </c>
    </row>
    <row r="335" spans="1:10" ht="78.75" outlineLevel="5">
      <c r="A335" s="1"/>
      <c r="B335" s="1" t="s">
        <v>178</v>
      </c>
      <c r="C335" s="1" t="s">
        <v>184</v>
      </c>
      <c r="D335" s="1"/>
      <c r="E335" s="207" t="s">
        <v>185</v>
      </c>
      <c r="F335" s="3">
        <v>7736.2</v>
      </c>
      <c r="G335" s="126">
        <v>0</v>
      </c>
      <c r="H335" s="104">
        <v>0</v>
      </c>
      <c r="I335" s="201">
        <v>0</v>
      </c>
      <c r="J335" s="36">
        <f t="shared" si="13"/>
        <v>0</v>
      </c>
    </row>
    <row r="336" spans="1:10" ht="47.25" outlineLevel="6">
      <c r="A336" s="1"/>
      <c r="B336" s="1" t="s">
        <v>178</v>
      </c>
      <c r="C336" s="1" t="s">
        <v>184</v>
      </c>
      <c r="D336" s="1" t="s">
        <v>11</v>
      </c>
      <c r="E336" s="2" t="s">
        <v>12</v>
      </c>
      <c r="F336" s="3">
        <v>7736.2</v>
      </c>
      <c r="G336" s="126">
        <v>0</v>
      </c>
      <c r="H336" s="104">
        <v>0</v>
      </c>
      <c r="I336" s="201">
        <v>0</v>
      </c>
      <c r="J336" s="36">
        <f aca="true" t="shared" si="14" ref="J336:J399">H336-G336</f>
        <v>0</v>
      </c>
    </row>
    <row r="337" spans="1:10" ht="31.5" outlineLevel="1">
      <c r="A337" s="1"/>
      <c r="B337" s="1" t="s">
        <v>186</v>
      </c>
      <c r="C337" s="1"/>
      <c r="D337" s="1"/>
      <c r="E337" s="207" t="s">
        <v>187</v>
      </c>
      <c r="F337" s="3">
        <v>74249.4</v>
      </c>
      <c r="G337" s="126">
        <v>0</v>
      </c>
      <c r="H337" s="104">
        <v>0</v>
      </c>
      <c r="I337" s="201">
        <v>0</v>
      </c>
      <c r="J337" s="36">
        <f t="shared" si="14"/>
        <v>0</v>
      </c>
    </row>
    <row r="338" spans="1:10" ht="78.75" outlineLevel="2">
      <c r="A338" s="1"/>
      <c r="B338" s="1" t="s">
        <v>186</v>
      </c>
      <c r="C338" s="1" t="s">
        <v>188</v>
      </c>
      <c r="D338" s="1"/>
      <c r="E338" s="207" t="s">
        <v>189</v>
      </c>
      <c r="F338" s="3">
        <v>74249.4</v>
      </c>
      <c r="G338" s="126">
        <v>0</v>
      </c>
      <c r="H338" s="104">
        <v>0</v>
      </c>
      <c r="I338" s="201">
        <v>0</v>
      </c>
      <c r="J338" s="36">
        <f t="shared" si="14"/>
        <v>0</v>
      </c>
    </row>
    <row r="339" spans="1:10" ht="63" outlineLevel="3">
      <c r="A339" s="1"/>
      <c r="B339" s="1" t="s">
        <v>186</v>
      </c>
      <c r="C339" s="1" t="s">
        <v>190</v>
      </c>
      <c r="D339" s="1"/>
      <c r="E339" s="207" t="s">
        <v>191</v>
      </c>
      <c r="F339" s="3">
        <v>74249.4</v>
      </c>
      <c r="G339" s="126">
        <v>0</v>
      </c>
      <c r="H339" s="104">
        <v>0</v>
      </c>
      <c r="I339" s="201">
        <v>0</v>
      </c>
      <c r="J339" s="36">
        <f t="shared" si="14"/>
        <v>0</v>
      </c>
    </row>
    <row r="340" spans="1:10" ht="63" outlineLevel="4">
      <c r="A340" s="1"/>
      <c r="B340" s="1" t="s">
        <v>186</v>
      </c>
      <c r="C340" s="1" t="s">
        <v>192</v>
      </c>
      <c r="D340" s="1"/>
      <c r="E340" s="207" t="s">
        <v>193</v>
      </c>
      <c r="F340" s="3">
        <v>74249.4</v>
      </c>
      <c r="G340" s="126">
        <v>0</v>
      </c>
      <c r="H340" s="104">
        <v>0</v>
      </c>
      <c r="I340" s="201">
        <v>0</v>
      </c>
      <c r="J340" s="36">
        <f t="shared" si="14"/>
        <v>0</v>
      </c>
    </row>
    <row r="341" spans="1:10" ht="63" outlineLevel="5">
      <c r="A341" s="1"/>
      <c r="B341" s="1" t="s">
        <v>186</v>
      </c>
      <c r="C341" s="1" t="s">
        <v>194</v>
      </c>
      <c r="D341" s="1"/>
      <c r="E341" s="207" t="s">
        <v>195</v>
      </c>
      <c r="F341" s="3">
        <v>24904.6</v>
      </c>
      <c r="G341" s="126">
        <v>0</v>
      </c>
      <c r="H341" s="104">
        <v>0</v>
      </c>
      <c r="I341" s="201">
        <v>0</v>
      </c>
      <c r="J341" s="36">
        <f t="shared" si="14"/>
        <v>0</v>
      </c>
    </row>
    <row r="342" spans="1:10" ht="47.25" outlineLevel="6">
      <c r="A342" s="1"/>
      <c r="B342" s="1" t="s">
        <v>186</v>
      </c>
      <c r="C342" s="1" t="s">
        <v>194</v>
      </c>
      <c r="D342" s="1" t="s">
        <v>11</v>
      </c>
      <c r="E342" s="2" t="s">
        <v>12</v>
      </c>
      <c r="F342" s="3">
        <v>24904.6</v>
      </c>
      <c r="G342" s="126">
        <v>0</v>
      </c>
      <c r="H342" s="104">
        <v>0</v>
      </c>
      <c r="I342" s="201">
        <v>0</v>
      </c>
      <c r="J342" s="36">
        <f t="shared" si="14"/>
        <v>0</v>
      </c>
    </row>
    <row r="343" spans="1:10" ht="94.5" outlineLevel="5">
      <c r="A343" s="1"/>
      <c r="B343" s="1" t="s">
        <v>186</v>
      </c>
      <c r="C343" s="1" t="s">
        <v>196</v>
      </c>
      <c r="D343" s="1"/>
      <c r="E343" s="207" t="s">
        <v>197</v>
      </c>
      <c r="F343" s="3">
        <v>49344.8</v>
      </c>
      <c r="G343" s="126">
        <v>0</v>
      </c>
      <c r="H343" s="104">
        <v>0</v>
      </c>
      <c r="I343" s="201">
        <v>0</v>
      </c>
      <c r="J343" s="36">
        <f t="shared" si="14"/>
        <v>0</v>
      </c>
    </row>
    <row r="344" spans="1:10" ht="47.25" outlineLevel="6">
      <c r="A344" s="1"/>
      <c r="B344" s="1" t="s">
        <v>186</v>
      </c>
      <c r="C344" s="1" t="s">
        <v>196</v>
      </c>
      <c r="D344" s="1" t="s">
        <v>11</v>
      </c>
      <c r="E344" s="2" t="s">
        <v>12</v>
      </c>
      <c r="F344" s="3">
        <v>49344.8</v>
      </c>
      <c r="G344" s="126">
        <v>0</v>
      </c>
      <c r="H344" s="104">
        <v>0</v>
      </c>
      <c r="I344" s="201">
        <v>0</v>
      </c>
      <c r="J344" s="36">
        <f t="shared" si="14"/>
        <v>0</v>
      </c>
    </row>
    <row r="345" spans="1:10" ht="31.5" outlineLevel="1">
      <c r="A345" s="1"/>
      <c r="B345" s="1" t="s">
        <v>198</v>
      </c>
      <c r="C345" s="1"/>
      <c r="D345" s="1"/>
      <c r="E345" s="207" t="s">
        <v>199</v>
      </c>
      <c r="F345" s="3">
        <v>886</v>
      </c>
      <c r="G345" s="126">
        <v>0</v>
      </c>
      <c r="H345" s="104">
        <v>0</v>
      </c>
      <c r="I345" s="201">
        <v>0</v>
      </c>
      <c r="J345" s="36">
        <f t="shared" si="14"/>
        <v>0</v>
      </c>
    </row>
    <row r="346" spans="1:10" ht="94.5" outlineLevel="2">
      <c r="A346" s="1"/>
      <c r="B346" s="1" t="s">
        <v>198</v>
      </c>
      <c r="C346" s="1" t="s">
        <v>200</v>
      </c>
      <c r="D346" s="1"/>
      <c r="E346" s="207" t="s">
        <v>201</v>
      </c>
      <c r="F346" s="3">
        <v>245</v>
      </c>
      <c r="G346" s="126">
        <v>0</v>
      </c>
      <c r="H346" s="104">
        <v>0</v>
      </c>
      <c r="I346" s="201">
        <v>0</v>
      </c>
      <c r="J346" s="36">
        <f t="shared" si="14"/>
        <v>0</v>
      </c>
    </row>
    <row r="347" spans="1:10" ht="78.75" outlineLevel="3">
      <c r="A347" s="1"/>
      <c r="B347" s="1" t="s">
        <v>198</v>
      </c>
      <c r="C347" s="1" t="s">
        <v>202</v>
      </c>
      <c r="D347" s="1"/>
      <c r="E347" s="207" t="s">
        <v>203</v>
      </c>
      <c r="F347" s="3">
        <v>245</v>
      </c>
      <c r="G347" s="126">
        <v>0</v>
      </c>
      <c r="H347" s="104">
        <v>0</v>
      </c>
      <c r="I347" s="201">
        <v>0</v>
      </c>
      <c r="J347" s="36">
        <f t="shared" si="14"/>
        <v>0</v>
      </c>
    </row>
    <row r="348" spans="1:10" ht="204.75" outlineLevel="4">
      <c r="A348" s="1"/>
      <c r="B348" s="1" t="s">
        <v>198</v>
      </c>
      <c r="C348" s="1" t="s">
        <v>204</v>
      </c>
      <c r="D348" s="1"/>
      <c r="E348" s="208" t="s">
        <v>516</v>
      </c>
      <c r="F348" s="3">
        <v>245</v>
      </c>
      <c r="G348" s="126">
        <v>0</v>
      </c>
      <c r="H348" s="104">
        <v>0</v>
      </c>
      <c r="I348" s="201">
        <v>0</v>
      </c>
      <c r="J348" s="36">
        <f t="shared" si="14"/>
        <v>0</v>
      </c>
    </row>
    <row r="349" spans="1:10" ht="78.75" outlineLevel="5">
      <c r="A349" s="1"/>
      <c r="B349" s="1" t="s">
        <v>198</v>
      </c>
      <c r="C349" s="1" t="s">
        <v>205</v>
      </c>
      <c r="D349" s="1"/>
      <c r="E349" s="207" t="s">
        <v>206</v>
      </c>
      <c r="F349" s="3">
        <v>75</v>
      </c>
      <c r="G349" s="126">
        <v>0</v>
      </c>
      <c r="H349" s="104">
        <v>0</v>
      </c>
      <c r="I349" s="201">
        <v>0</v>
      </c>
      <c r="J349" s="36">
        <f t="shared" si="14"/>
        <v>0</v>
      </c>
    </row>
    <row r="350" spans="1:10" ht="47.25" outlineLevel="6">
      <c r="A350" s="1"/>
      <c r="B350" s="1" t="s">
        <v>198</v>
      </c>
      <c r="C350" s="1" t="s">
        <v>205</v>
      </c>
      <c r="D350" s="1" t="s">
        <v>11</v>
      </c>
      <c r="E350" s="2" t="s">
        <v>12</v>
      </c>
      <c r="F350" s="3">
        <v>75</v>
      </c>
      <c r="G350" s="126">
        <v>0</v>
      </c>
      <c r="H350" s="104">
        <v>0</v>
      </c>
      <c r="I350" s="201">
        <v>0</v>
      </c>
      <c r="J350" s="36">
        <f t="shared" si="14"/>
        <v>0</v>
      </c>
    </row>
    <row r="351" spans="1:10" ht="31.5" outlineLevel="5">
      <c r="A351" s="1"/>
      <c r="B351" s="1" t="s">
        <v>198</v>
      </c>
      <c r="C351" s="1" t="s">
        <v>207</v>
      </c>
      <c r="D351" s="1"/>
      <c r="E351" s="207" t="s">
        <v>208</v>
      </c>
      <c r="F351" s="3">
        <v>106</v>
      </c>
      <c r="G351" s="126">
        <v>0</v>
      </c>
      <c r="H351" s="104">
        <v>0</v>
      </c>
      <c r="I351" s="201">
        <v>0</v>
      </c>
      <c r="J351" s="36">
        <f t="shared" si="14"/>
        <v>0</v>
      </c>
    </row>
    <row r="352" spans="1:10" ht="47.25" outlineLevel="6">
      <c r="A352" s="1"/>
      <c r="B352" s="1" t="s">
        <v>198</v>
      </c>
      <c r="C352" s="1" t="s">
        <v>207</v>
      </c>
      <c r="D352" s="1" t="s">
        <v>11</v>
      </c>
      <c r="E352" s="2" t="s">
        <v>12</v>
      </c>
      <c r="F352" s="3">
        <v>106</v>
      </c>
      <c r="G352" s="126">
        <v>0</v>
      </c>
      <c r="H352" s="104">
        <v>0</v>
      </c>
      <c r="I352" s="201">
        <v>0</v>
      </c>
      <c r="J352" s="36">
        <f t="shared" si="14"/>
        <v>0</v>
      </c>
    </row>
    <row r="353" spans="1:10" ht="66.75" customHeight="1" outlineLevel="5">
      <c r="A353" s="1"/>
      <c r="B353" s="1" t="s">
        <v>198</v>
      </c>
      <c r="C353" s="1" t="s">
        <v>209</v>
      </c>
      <c r="D353" s="1"/>
      <c r="E353" s="207" t="s">
        <v>210</v>
      </c>
      <c r="F353" s="3">
        <v>60</v>
      </c>
      <c r="G353" s="126">
        <v>0</v>
      </c>
      <c r="H353" s="104">
        <v>0</v>
      </c>
      <c r="I353" s="201">
        <v>0</v>
      </c>
      <c r="J353" s="36">
        <f t="shared" si="14"/>
        <v>0</v>
      </c>
    </row>
    <row r="354" spans="1:10" ht="47.25" outlineLevel="6">
      <c r="A354" s="1"/>
      <c r="B354" s="1" t="s">
        <v>198</v>
      </c>
      <c r="C354" s="1" t="s">
        <v>209</v>
      </c>
      <c r="D354" s="1" t="s">
        <v>11</v>
      </c>
      <c r="E354" s="2" t="s">
        <v>12</v>
      </c>
      <c r="F354" s="3">
        <v>60</v>
      </c>
      <c r="G354" s="126">
        <v>0</v>
      </c>
      <c r="H354" s="104">
        <v>0</v>
      </c>
      <c r="I354" s="201">
        <v>0</v>
      </c>
      <c r="J354" s="36">
        <f t="shared" si="14"/>
        <v>0</v>
      </c>
    </row>
    <row r="355" spans="1:10" ht="63" outlineLevel="5">
      <c r="A355" s="1"/>
      <c r="B355" s="1" t="s">
        <v>198</v>
      </c>
      <c r="C355" s="1" t="s">
        <v>211</v>
      </c>
      <c r="D355" s="1"/>
      <c r="E355" s="207" t="s">
        <v>212</v>
      </c>
      <c r="F355" s="3">
        <v>4</v>
      </c>
      <c r="G355" s="126">
        <v>0</v>
      </c>
      <c r="H355" s="104">
        <v>0</v>
      </c>
      <c r="I355" s="201">
        <v>0</v>
      </c>
      <c r="J355" s="36">
        <f t="shared" si="14"/>
        <v>0</v>
      </c>
    </row>
    <row r="356" spans="1:10" ht="47.25" outlineLevel="6">
      <c r="A356" s="1"/>
      <c r="B356" s="1" t="s">
        <v>198</v>
      </c>
      <c r="C356" s="1" t="s">
        <v>211</v>
      </c>
      <c r="D356" s="1" t="s">
        <v>11</v>
      </c>
      <c r="E356" s="2" t="s">
        <v>12</v>
      </c>
      <c r="F356" s="3">
        <v>4</v>
      </c>
      <c r="G356" s="126">
        <v>0</v>
      </c>
      <c r="H356" s="104">
        <v>0</v>
      </c>
      <c r="I356" s="201">
        <v>0</v>
      </c>
      <c r="J356" s="36">
        <f t="shared" si="14"/>
        <v>0</v>
      </c>
    </row>
    <row r="357" spans="1:10" ht="63" outlineLevel="2">
      <c r="A357" s="1"/>
      <c r="B357" s="1" t="s">
        <v>198</v>
      </c>
      <c r="C357" s="1" t="s">
        <v>213</v>
      </c>
      <c r="D357" s="1"/>
      <c r="E357" s="207" t="s">
        <v>214</v>
      </c>
      <c r="F357" s="3">
        <v>241</v>
      </c>
      <c r="G357" s="126">
        <v>0</v>
      </c>
      <c r="H357" s="104">
        <v>0</v>
      </c>
      <c r="I357" s="201">
        <v>0</v>
      </c>
      <c r="J357" s="36">
        <f t="shared" si="14"/>
        <v>0</v>
      </c>
    </row>
    <row r="358" spans="1:10" ht="47.25" outlineLevel="3">
      <c r="A358" s="1"/>
      <c r="B358" s="1" t="s">
        <v>198</v>
      </c>
      <c r="C358" s="1" t="s">
        <v>215</v>
      </c>
      <c r="D358" s="1"/>
      <c r="E358" s="207" t="s">
        <v>216</v>
      </c>
      <c r="F358" s="3">
        <v>241</v>
      </c>
      <c r="G358" s="126">
        <v>0</v>
      </c>
      <c r="H358" s="104">
        <v>0</v>
      </c>
      <c r="I358" s="201">
        <v>0</v>
      </c>
      <c r="J358" s="36">
        <f t="shared" si="14"/>
        <v>0</v>
      </c>
    </row>
    <row r="359" spans="1:10" ht="31.5" outlineLevel="4">
      <c r="A359" s="1"/>
      <c r="B359" s="1" t="s">
        <v>198</v>
      </c>
      <c r="C359" s="1" t="s">
        <v>217</v>
      </c>
      <c r="D359" s="1"/>
      <c r="E359" s="207" t="s">
        <v>218</v>
      </c>
      <c r="F359" s="3">
        <v>241</v>
      </c>
      <c r="G359" s="126">
        <v>0</v>
      </c>
      <c r="H359" s="104">
        <v>0</v>
      </c>
      <c r="I359" s="201">
        <v>0</v>
      </c>
      <c r="J359" s="36">
        <f t="shared" si="14"/>
        <v>0</v>
      </c>
    </row>
    <row r="360" spans="1:10" ht="31.5" outlineLevel="5">
      <c r="A360" s="1"/>
      <c r="B360" s="1" t="s">
        <v>198</v>
      </c>
      <c r="C360" s="1" t="s">
        <v>219</v>
      </c>
      <c r="D360" s="1"/>
      <c r="E360" s="207" t="s">
        <v>220</v>
      </c>
      <c r="F360" s="3">
        <v>100</v>
      </c>
      <c r="G360" s="126">
        <v>0</v>
      </c>
      <c r="H360" s="104">
        <v>0</v>
      </c>
      <c r="I360" s="201">
        <v>0</v>
      </c>
      <c r="J360" s="36">
        <f t="shared" si="14"/>
        <v>0</v>
      </c>
    </row>
    <row r="361" spans="1:10" ht="47.25" outlineLevel="6">
      <c r="A361" s="1"/>
      <c r="B361" s="1" t="s">
        <v>198</v>
      </c>
      <c r="C361" s="1" t="s">
        <v>219</v>
      </c>
      <c r="D361" s="1" t="s">
        <v>11</v>
      </c>
      <c r="E361" s="2" t="s">
        <v>12</v>
      </c>
      <c r="F361" s="3">
        <v>100</v>
      </c>
      <c r="G361" s="126">
        <v>0</v>
      </c>
      <c r="H361" s="104">
        <v>0</v>
      </c>
      <c r="I361" s="201">
        <v>0</v>
      </c>
      <c r="J361" s="36">
        <f t="shared" si="14"/>
        <v>0</v>
      </c>
    </row>
    <row r="362" spans="1:10" ht="94.5" customHeight="1" outlineLevel="5">
      <c r="A362" s="1"/>
      <c r="B362" s="1" t="s">
        <v>198</v>
      </c>
      <c r="C362" s="1" t="s">
        <v>221</v>
      </c>
      <c r="D362" s="1"/>
      <c r="E362" s="207" t="s">
        <v>222</v>
      </c>
      <c r="F362" s="3">
        <v>141</v>
      </c>
      <c r="G362" s="126">
        <v>0</v>
      </c>
      <c r="H362" s="104">
        <v>0</v>
      </c>
      <c r="I362" s="201">
        <v>0</v>
      </c>
      <c r="J362" s="36">
        <f t="shared" si="14"/>
        <v>0</v>
      </c>
    </row>
    <row r="363" spans="1:10" ht="47.25" outlineLevel="6">
      <c r="A363" s="1"/>
      <c r="B363" s="1" t="s">
        <v>198</v>
      </c>
      <c r="C363" s="1" t="s">
        <v>221</v>
      </c>
      <c r="D363" s="1" t="s">
        <v>11</v>
      </c>
      <c r="E363" s="2" t="s">
        <v>12</v>
      </c>
      <c r="F363" s="3">
        <v>141</v>
      </c>
      <c r="G363" s="126">
        <v>0</v>
      </c>
      <c r="H363" s="104">
        <v>0</v>
      </c>
      <c r="I363" s="201">
        <v>0</v>
      </c>
      <c r="J363" s="36">
        <f t="shared" si="14"/>
        <v>0</v>
      </c>
    </row>
    <row r="364" spans="1:10" ht="63" outlineLevel="2">
      <c r="A364" s="1"/>
      <c r="B364" s="1" t="s">
        <v>198</v>
      </c>
      <c r="C364" s="1" t="s">
        <v>223</v>
      </c>
      <c r="D364" s="1"/>
      <c r="E364" s="207" t="s">
        <v>224</v>
      </c>
      <c r="F364" s="3">
        <v>400</v>
      </c>
      <c r="G364" s="126">
        <v>0</v>
      </c>
      <c r="H364" s="104">
        <v>0</v>
      </c>
      <c r="I364" s="201">
        <v>0</v>
      </c>
      <c r="J364" s="36">
        <f t="shared" si="14"/>
        <v>0</v>
      </c>
    </row>
    <row r="365" spans="1:10" ht="47.25" outlineLevel="3">
      <c r="A365" s="1"/>
      <c r="B365" s="1" t="s">
        <v>198</v>
      </c>
      <c r="C365" s="1" t="s">
        <v>225</v>
      </c>
      <c r="D365" s="1"/>
      <c r="E365" s="207" t="s">
        <v>226</v>
      </c>
      <c r="F365" s="3">
        <v>400</v>
      </c>
      <c r="G365" s="126">
        <v>0</v>
      </c>
      <c r="H365" s="104">
        <v>0</v>
      </c>
      <c r="I365" s="201">
        <v>0</v>
      </c>
      <c r="J365" s="36">
        <f t="shared" si="14"/>
        <v>0</v>
      </c>
    </row>
    <row r="366" spans="1:10" ht="94.5" outlineLevel="4">
      <c r="A366" s="1"/>
      <c r="B366" s="1" t="s">
        <v>198</v>
      </c>
      <c r="C366" s="1" t="s">
        <v>227</v>
      </c>
      <c r="D366" s="1"/>
      <c r="E366" s="207" t="s">
        <v>514</v>
      </c>
      <c r="F366" s="3">
        <v>400</v>
      </c>
      <c r="G366" s="126">
        <v>0</v>
      </c>
      <c r="H366" s="104">
        <v>0</v>
      </c>
      <c r="I366" s="201">
        <v>0</v>
      </c>
      <c r="J366" s="36">
        <f t="shared" si="14"/>
        <v>0</v>
      </c>
    </row>
    <row r="367" spans="1:10" ht="32.25" customHeight="1" outlineLevel="5">
      <c r="A367" s="1"/>
      <c r="B367" s="1" t="s">
        <v>198</v>
      </c>
      <c r="C367" s="1" t="s">
        <v>228</v>
      </c>
      <c r="D367" s="1"/>
      <c r="E367" s="207" t="s">
        <v>229</v>
      </c>
      <c r="F367" s="3">
        <v>100</v>
      </c>
      <c r="G367" s="126">
        <v>0</v>
      </c>
      <c r="H367" s="104">
        <v>0</v>
      </c>
      <c r="I367" s="201">
        <v>0</v>
      </c>
      <c r="J367" s="36">
        <f t="shared" si="14"/>
        <v>0</v>
      </c>
    </row>
    <row r="368" spans="1:10" ht="47.25" outlineLevel="6">
      <c r="A368" s="1"/>
      <c r="B368" s="1" t="s">
        <v>198</v>
      </c>
      <c r="C368" s="1" t="s">
        <v>228</v>
      </c>
      <c r="D368" s="1" t="s">
        <v>11</v>
      </c>
      <c r="E368" s="2" t="s">
        <v>12</v>
      </c>
      <c r="F368" s="3">
        <v>100</v>
      </c>
      <c r="G368" s="126">
        <v>0</v>
      </c>
      <c r="H368" s="104">
        <v>0</v>
      </c>
      <c r="I368" s="201">
        <v>0</v>
      </c>
      <c r="J368" s="36">
        <f t="shared" si="14"/>
        <v>0</v>
      </c>
    </row>
    <row r="369" spans="1:10" ht="47.25" outlineLevel="5">
      <c r="A369" s="1"/>
      <c r="B369" s="1" t="s">
        <v>198</v>
      </c>
      <c r="C369" s="1" t="s">
        <v>230</v>
      </c>
      <c r="D369" s="1"/>
      <c r="E369" s="207" t="s">
        <v>231</v>
      </c>
      <c r="F369" s="3">
        <v>300</v>
      </c>
      <c r="G369" s="126">
        <v>0</v>
      </c>
      <c r="H369" s="104">
        <v>0</v>
      </c>
      <c r="I369" s="201">
        <v>0</v>
      </c>
      <c r="J369" s="36">
        <f t="shared" si="14"/>
        <v>0</v>
      </c>
    </row>
    <row r="370" spans="1:10" ht="47.25" outlineLevel="6">
      <c r="A370" s="1"/>
      <c r="B370" s="1" t="s">
        <v>198</v>
      </c>
      <c r="C370" s="1" t="s">
        <v>230</v>
      </c>
      <c r="D370" s="1" t="s">
        <v>11</v>
      </c>
      <c r="E370" s="2" t="s">
        <v>12</v>
      </c>
      <c r="F370" s="3">
        <v>300</v>
      </c>
      <c r="G370" s="126">
        <v>0</v>
      </c>
      <c r="H370" s="104">
        <v>0</v>
      </c>
      <c r="I370" s="201">
        <v>0</v>
      </c>
      <c r="J370" s="36">
        <f t="shared" si="14"/>
        <v>0</v>
      </c>
    </row>
    <row r="371" spans="1:10" ht="31.5" outlineLevel="6">
      <c r="A371" s="1"/>
      <c r="B371" s="1" t="s">
        <v>498</v>
      </c>
      <c r="C371" s="1"/>
      <c r="D371" s="1"/>
      <c r="E371" s="2" t="s">
        <v>499</v>
      </c>
      <c r="F371" s="3">
        <f>F372+F386+F398</f>
        <v>70696.9</v>
      </c>
      <c r="G371" s="126">
        <v>0</v>
      </c>
      <c r="H371" s="104">
        <v>0</v>
      </c>
      <c r="I371" s="201">
        <v>0</v>
      </c>
      <c r="J371" s="36">
        <f t="shared" si="14"/>
        <v>0</v>
      </c>
    </row>
    <row r="372" spans="1:10" ht="15.75" outlineLevel="1">
      <c r="A372" s="1"/>
      <c r="B372" s="1" t="s">
        <v>232</v>
      </c>
      <c r="C372" s="1"/>
      <c r="D372" s="1"/>
      <c r="E372" s="207" t="s">
        <v>233</v>
      </c>
      <c r="F372" s="3">
        <v>16542.9</v>
      </c>
      <c r="G372" s="126">
        <v>0</v>
      </c>
      <c r="H372" s="104">
        <v>0</v>
      </c>
      <c r="I372" s="201">
        <v>0</v>
      </c>
      <c r="J372" s="36">
        <f t="shared" si="14"/>
        <v>0</v>
      </c>
    </row>
    <row r="373" spans="1:10" ht="63" outlineLevel="2">
      <c r="A373" s="1"/>
      <c r="B373" s="1" t="s">
        <v>232</v>
      </c>
      <c r="C373" s="1" t="s">
        <v>234</v>
      </c>
      <c r="D373" s="1"/>
      <c r="E373" s="207" t="s">
        <v>235</v>
      </c>
      <c r="F373" s="3">
        <v>16542.9</v>
      </c>
      <c r="G373" s="126">
        <v>0</v>
      </c>
      <c r="H373" s="104">
        <v>0</v>
      </c>
      <c r="I373" s="201">
        <v>0</v>
      </c>
      <c r="J373" s="36">
        <f t="shared" si="14"/>
        <v>0</v>
      </c>
    </row>
    <row r="374" spans="1:10" ht="63" outlineLevel="3">
      <c r="A374" s="1"/>
      <c r="B374" s="1" t="s">
        <v>232</v>
      </c>
      <c r="C374" s="1" t="s">
        <v>236</v>
      </c>
      <c r="D374" s="1"/>
      <c r="E374" s="207" t="s">
        <v>237</v>
      </c>
      <c r="F374" s="3">
        <v>16542.9</v>
      </c>
      <c r="G374" s="126">
        <v>0</v>
      </c>
      <c r="H374" s="104">
        <v>0</v>
      </c>
      <c r="I374" s="201">
        <v>0</v>
      </c>
      <c r="J374" s="36">
        <f t="shared" si="14"/>
        <v>0</v>
      </c>
    </row>
    <row r="375" spans="1:10" ht="94.5" customHeight="1" outlineLevel="4">
      <c r="A375" s="1"/>
      <c r="B375" s="1" t="s">
        <v>232</v>
      </c>
      <c r="C375" s="1" t="s">
        <v>238</v>
      </c>
      <c r="D375" s="1"/>
      <c r="E375" s="207" t="s">
        <v>563</v>
      </c>
      <c r="F375" s="3">
        <v>3131.9</v>
      </c>
      <c r="G375" s="126">
        <v>0</v>
      </c>
      <c r="H375" s="104">
        <v>0</v>
      </c>
      <c r="I375" s="201">
        <v>0</v>
      </c>
      <c r="J375" s="36">
        <f t="shared" si="14"/>
        <v>0</v>
      </c>
    </row>
    <row r="376" spans="1:10" ht="63" outlineLevel="5">
      <c r="A376" s="1"/>
      <c r="B376" s="1" t="s">
        <v>232</v>
      </c>
      <c r="C376" s="1" t="s">
        <v>239</v>
      </c>
      <c r="D376" s="1"/>
      <c r="E376" s="211" t="s">
        <v>593</v>
      </c>
      <c r="F376" s="3">
        <v>3131.9</v>
      </c>
      <c r="G376" s="126">
        <v>0</v>
      </c>
      <c r="H376" s="104">
        <v>0</v>
      </c>
      <c r="I376" s="201">
        <v>0</v>
      </c>
      <c r="J376" s="36">
        <f t="shared" si="14"/>
        <v>0</v>
      </c>
    </row>
    <row r="377" spans="1:10" ht="47.25" outlineLevel="6">
      <c r="A377" s="1"/>
      <c r="B377" s="1" t="s">
        <v>232</v>
      </c>
      <c r="C377" s="1" t="s">
        <v>239</v>
      </c>
      <c r="D377" s="1" t="s">
        <v>241</v>
      </c>
      <c r="E377" s="2" t="s">
        <v>242</v>
      </c>
      <c r="F377" s="3">
        <v>3131.9</v>
      </c>
      <c r="G377" s="126">
        <v>0</v>
      </c>
      <c r="H377" s="104">
        <v>0</v>
      </c>
      <c r="I377" s="201">
        <v>0</v>
      </c>
      <c r="J377" s="36">
        <f t="shared" si="14"/>
        <v>0</v>
      </c>
    </row>
    <row r="378" spans="1:10" ht="51.75" customHeight="1" outlineLevel="4">
      <c r="A378" s="1"/>
      <c r="B378" s="1" t="s">
        <v>232</v>
      </c>
      <c r="C378" s="1" t="s">
        <v>243</v>
      </c>
      <c r="D378" s="1"/>
      <c r="E378" s="207" t="s">
        <v>244</v>
      </c>
      <c r="F378" s="3">
        <v>376.5</v>
      </c>
      <c r="G378" s="126">
        <v>0</v>
      </c>
      <c r="H378" s="104">
        <v>0</v>
      </c>
      <c r="I378" s="201">
        <v>0</v>
      </c>
      <c r="J378" s="36">
        <f t="shared" si="14"/>
        <v>0</v>
      </c>
    </row>
    <row r="379" spans="1:10" ht="15.75" outlineLevel="5">
      <c r="A379" s="1"/>
      <c r="B379" s="1" t="s">
        <v>232</v>
      </c>
      <c r="C379" s="1" t="s">
        <v>245</v>
      </c>
      <c r="D379" s="1"/>
      <c r="E379" s="207" t="s">
        <v>246</v>
      </c>
      <c r="F379" s="3">
        <v>376.5</v>
      </c>
      <c r="G379" s="126">
        <v>0</v>
      </c>
      <c r="H379" s="104">
        <v>0</v>
      </c>
      <c r="I379" s="201">
        <v>0</v>
      </c>
      <c r="J379" s="36">
        <f t="shared" si="14"/>
        <v>0</v>
      </c>
    </row>
    <row r="380" spans="1:10" ht="47.25" outlineLevel="6">
      <c r="A380" s="1"/>
      <c r="B380" s="1" t="s">
        <v>232</v>
      </c>
      <c r="C380" s="1" t="s">
        <v>245</v>
      </c>
      <c r="D380" s="1" t="s">
        <v>11</v>
      </c>
      <c r="E380" s="2" t="s">
        <v>12</v>
      </c>
      <c r="F380" s="3">
        <v>376.5</v>
      </c>
      <c r="G380" s="126">
        <v>0</v>
      </c>
      <c r="H380" s="104">
        <v>0</v>
      </c>
      <c r="I380" s="201">
        <v>0</v>
      </c>
      <c r="J380" s="36">
        <f t="shared" si="14"/>
        <v>0</v>
      </c>
    </row>
    <row r="381" spans="1:10" ht="141.75" outlineLevel="4">
      <c r="A381" s="1"/>
      <c r="B381" s="1" t="s">
        <v>232</v>
      </c>
      <c r="C381" s="1" t="s">
        <v>247</v>
      </c>
      <c r="D381" s="1"/>
      <c r="E381" s="207" t="s">
        <v>248</v>
      </c>
      <c r="F381" s="3">
        <v>13034.5</v>
      </c>
      <c r="G381" s="126">
        <v>0</v>
      </c>
      <c r="H381" s="104">
        <v>0</v>
      </c>
      <c r="I381" s="201">
        <v>0</v>
      </c>
      <c r="J381" s="36">
        <f t="shared" si="14"/>
        <v>0</v>
      </c>
    </row>
    <row r="382" spans="1:10" ht="47.25" outlineLevel="5">
      <c r="A382" s="1"/>
      <c r="B382" s="1" t="s">
        <v>232</v>
      </c>
      <c r="C382" s="1" t="s">
        <v>249</v>
      </c>
      <c r="D382" s="1"/>
      <c r="E382" s="207" t="s">
        <v>250</v>
      </c>
      <c r="F382" s="3">
        <v>12123</v>
      </c>
      <c r="G382" s="126">
        <v>0</v>
      </c>
      <c r="H382" s="104">
        <v>0</v>
      </c>
      <c r="I382" s="201">
        <v>0</v>
      </c>
      <c r="J382" s="36">
        <f t="shared" si="14"/>
        <v>0</v>
      </c>
    </row>
    <row r="383" spans="1:10" ht="47.25" outlineLevel="6">
      <c r="A383" s="1"/>
      <c r="B383" s="1" t="s">
        <v>232</v>
      </c>
      <c r="C383" s="1" t="s">
        <v>249</v>
      </c>
      <c r="D383" s="1" t="s">
        <v>241</v>
      </c>
      <c r="E383" s="2" t="s">
        <v>242</v>
      </c>
      <c r="F383" s="3">
        <v>12123</v>
      </c>
      <c r="G383" s="126">
        <v>0</v>
      </c>
      <c r="H383" s="104">
        <v>0</v>
      </c>
      <c r="I383" s="201">
        <v>0</v>
      </c>
      <c r="J383" s="36">
        <f t="shared" si="14"/>
        <v>0</v>
      </c>
    </row>
    <row r="384" spans="1:10" ht="63" outlineLevel="5">
      <c r="A384" s="1"/>
      <c r="B384" s="1" t="s">
        <v>232</v>
      </c>
      <c r="C384" s="1" t="s">
        <v>251</v>
      </c>
      <c r="D384" s="1"/>
      <c r="E384" s="207" t="s">
        <v>252</v>
      </c>
      <c r="F384" s="3">
        <v>911.5</v>
      </c>
      <c r="G384" s="126">
        <v>0</v>
      </c>
      <c r="H384" s="104">
        <v>0</v>
      </c>
      <c r="I384" s="201">
        <v>0</v>
      </c>
      <c r="J384" s="36">
        <f t="shared" si="14"/>
        <v>0</v>
      </c>
    </row>
    <row r="385" spans="1:10" ht="47.25" outlineLevel="6">
      <c r="A385" s="1"/>
      <c r="B385" s="1" t="s">
        <v>232</v>
      </c>
      <c r="C385" s="1" t="s">
        <v>251</v>
      </c>
      <c r="D385" s="1" t="s">
        <v>241</v>
      </c>
      <c r="E385" s="2" t="s">
        <v>242</v>
      </c>
      <c r="F385" s="3">
        <v>911.5</v>
      </c>
      <c r="G385" s="126">
        <v>0</v>
      </c>
      <c r="H385" s="104">
        <v>0</v>
      </c>
      <c r="I385" s="201">
        <v>0</v>
      </c>
      <c r="J385" s="36">
        <f t="shared" si="14"/>
        <v>0</v>
      </c>
    </row>
    <row r="386" spans="1:10" ht="15.75" outlineLevel="1">
      <c r="A386" s="1"/>
      <c r="B386" s="1" t="s">
        <v>253</v>
      </c>
      <c r="C386" s="1"/>
      <c r="D386" s="1"/>
      <c r="E386" s="207" t="s">
        <v>254</v>
      </c>
      <c r="F386" s="3">
        <v>22462</v>
      </c>
      <c r="G386" s="126">
        <v>0</v>
      </c>
      <c r="H386" s="104">
        <v>0</v>
      </c>
      <c r="I386" s="201">
        <v>0</v>
      </c>
      <c r="J386" s="36">
        <f t="shared" si="14"/>
        <v>0</v>
      </c>
    </row>
    <row r="387" spans="1:10" ht="63" outlineLevel="2">
      <c r="A387" s="1"/>
      <c r="B387" s="1" t="s">
        <v>253</v>
      </c>
      <c r="C387" s="1" t="s">
        <v>255</v>
      </c>
      <c r="D387" s="1"/>
      <c r="E387" s="207" t="s">
        <v>256</v>
      </c>
      <c r="F387" s="3">
        <v>22462</v>
      </c>
      <c r="G387" s="126">
        <v>0</v>
      </c>
      <c r="H387" s="104">
        <v>0</v>
      </c>
      <c r="I387" s="201">
        <v>0</v>
      </c>
      <c r="J387" s="36">
        <f t="shared" si="14"/>
        <v>0</v>
      </c>
    </row>
    <row r="388" spans="1:10" ht="47.25" outlineLevel="4">
      <c r="A388" s="1"/>
      <c r="B388" s="1" t="s">
        <v>253</v>
      </c>
      <c r="C388" s="1" t="s">
        <v>257</v>
      </c>
      <c r="D388" s="1"/>
      <c r="E388" s="207" t="s">
        <v>258</v>
      </c>
      <c r="F388" s="3">
        <v>6531.6</v>
      </c>
      <c r="G388" s="126">
        <v>0</v>
      </c>
      <c r="H388" s="104">
        <v>0</v>
      </c>
      <c r="I388" s="201">
        <v>0</v>
      </c>
      <c r="J388" s="36">
        <f t="shared" si="14"/>
        <v>0</v>
      </c>
    </row>
    <row r="389" spans="1:10" ht="47.25" outlineLevel="5">
      <c r="A389" s="1"/>
      <c r="B389" s="1" t="s">
        <v>253</v>
      </c>
      <c r="C389" s="1" t="s">
        <v>259</v>
      </c>
      <c r="D389" s="1"/>
      <c r="E389" s="207" t="s">
        <v>260</v>
      </c>
      <c r="F389" s="3">
        <v>100</v>
      </c>
      <c r="G389" s="126">
        <v>0</v>
      </c>
      <c r="H389" s="104">
        <v>0</v>
      </c>
      <c r="I389" s="201">
        <v>0</v>
      </c>
      <c r="J389" s="36">
        <f t="shared" si="14"/>
        <v>0</v>
      </c>
    </row>
    <row r="390" spans="1:10" ht="47.25" outlineLevel="6">
      <c r="A390" s="1"/>
      <c r="B390" s="1" t="s">
        <v>253</v>
      </c>
      <c r="C390" s="1" t="s">
        <v>259</v>
      </c>
      <c r="D390" s="1" t="s">
        <v>11</v>
      </c>
      <c r="E390" s="2" t="s">
        <v>12</v>
      </c>
      <c r="F390" s="3">
        <v>100</v>
      </c>
      <c r="G390" s="126">
        <v>0</v>
      </c>
      <c r="H390" s="104">
        <v>0</v>
      </c>
      <c r="I390" s="201">
        <v>0</v>
      </c>
      <c r="J390" s="36">
        <f t="shared" si="14"/>
        <v>0</v>
      </c>
    </row>
    <row r="391" spans="1:10" ht="47.25" outlineLevel="5">
      <c r="A391" s="1"/>
      <c r="B391" s="1" t="s">
        <v>253</v>
      </c>
      <c r="C391" s="1" t="s">
        <v>261</v>
      </c>
      <c r="D391" s="1"/>
      <c r="E391" s="207" t="s">
        <v>262</v>
      </c>
      <c r="F391" s="3">
        <v>400</v>
      </c>
      <c r="G391" s="126">
        <v>0</v>
      </c>
      <c r="H391" s="104">
        <v>0</v>
      </c>
      <c r="I391" s="201">
        <v>0</v>
      </c>
      <c r="J391" s="36">
        <f t="shared" si="14"/>
        <v>0</v>
      </c>
    </row>
    <row r="392" spans="1:10" ht="47.25" outlineLevel="6">
      <c r="A392" s="1"/>
      <c r="B392" s="1" t="s">
        <v>253</v>
      </c>
      <c r="C392" s="1" t="s">
        <v>261</v>
      </c>
      <c r="D392" s="1" t="s">
        <v>11</v>
      </c>
      <c r="E392" s="2" t="s">
        <v>12</v>
      </c>
      <c r="F392" s="3">
        <v>400</v>
      </c>
      <c r="G392" s="126">
        <v>0</v>
      </c>
      <c r="H392" s="104">
        <v>0</v>
      </c>
      <c r="I392" s="201">
        <v>0</v>
      </c>
      <c r="J392" s="36">
        <f t="shared" si="14"/>
        <v>0</v>
      </c>
    </row>
    <row r="393" spans="1:10" ht="78.75" outlineLevel="5">
      <c r="A393" s="1"/>
      <c r="B393" s="1" t="s">
        <v>253</v>
      </c>
      <c r="C393" s="1" t="s">
        <v>263</v>
      </c>
      <c r="D393" s="1"/>
      <c r="E393" s="207" t="s">
        <v>264</v>
      </c>
      <c r="F393" s="3">
        <v>6031.6</v>
      </c>
      <c r="G393" s="126">
        <v>0</v>
      </c>
      <c r="H393" s="104">
        <v>0</v>
      </c>
      <c r="I393" s="201">
        <v>0</v>
      </c>
      <c r="J393" s="36">
        <f t="shared" si="14"/>
        <v>0</v>
      </c>
    </row>
    <row r="394" spans="1:10" ht="47.25" outlineLevel="6">
      <c r="A394" s="1"/>
      <c r="B394" s="1" t="s">
        <v>253</v>
      </c>
      <c r="C394" s="1" t="s">
        <v>263</v>
      </c>
      <c r="D394" s="1" t="s">
        <v>11</v>
      </c>
      <c r="E394" s="2" t="s">
        <v>12</v>
      </c>
      <c r="F394" s="3">
        <v>6031.6</v>
      </c>
      <c r="G394" s="126">
        <v>0</v>
      </c>
      <c r="H394" s="104">
        <v>0</v>
      </c>
      <c r="I394" s="201">
        <v>0</v>
      </c>
      <c r="J394" s="36">
        <f t="shared" si="14"/>
        <v>0</v>
      </c>
    </row>
    <row r="395" spans="1:10" ht="78.75" outlineLevel="4">
      <c r="A395" s="1"/>
      <c r="B395" s="1" t="s">
        <v>253</v>
      </c>
      <c r="C395" s="1" t="s">
        <v>265</v>
      </c>
      <c r="D395" s="1"/>
      <c r="E395" s="207" t="s">
        <v>266</v>
      </c>
      <c r="F395" s="3">
        <v>15930.4</v>
      </c>
      <c r="G395" s="126">
        <v>0</v>
      </c>
      <c r="H395" s="104">
        <v>0</v>
      </c>
      <c r="I395" s="201">
        <v>0</v>
      </c>
      <c r="J395" s="36">
        <f t="shared" si="14"/>
        <v>0</v>
      </c>
    </row>
    <row r="396" spans="1:10" ht="47.25" outlineLevel="5">
      <c r="A396" s="1"/>
      <c r="B396" s="1" t="s">
        <v>253</v>
      </c>
      <c r="C396" s="1" t="s">
        <v>267</v>
      </c>
      <c r="D396" s="1"/>
      <c r="E396" s="207" t="s">
        <v>268</v>
      </c>
      <c r="F396" s="3">
        <v>15930.4</v>
      </c>
      <c r="G396" s="126">
        <v>0</v>
      </c>
      <c r="H396" s="104">
        <v>0</v>
      </c>
      <c r="I396" s="201">
        <v>0</v>
      </c>
      <c r="J396" s="36">
        <f t="shared" si="14"/>
        <v>0</v>
      </c>
    </row>
    <row r="397" spans="1:10" ht="47.25" outlineLevel="6">
      <c r="A397" s="1"/>
      <c r="B397" s="1" t="s">
        <v>253</v>
      </c>
      <c r="C397" s="1" t="s">
        <v>267</v>
      </c>
      <c r="D397" s="1" t="s">
        <v>11</v>
      </c>
      <c r="E397" s="2" t="s">
        <v>12</v>
      </c>
      <c r="F397" s="3">
        <v>15930.4</v>
      </c>
      <c r="G397" s="126">
        <v>0</v>
      </c>
      <c r="H397" s="104">
        <v>0</v>
      </c>
      <c r="I397" s="201">
        <v>0</v>
      </c>
      <c r="J397" s="36">
        <f t="shared" si="14"/>
        <v>0</v>
      </c>
    </row>
    <row r="398" spans="1:10" ht="15.75" outlineLevel="1">
      <c r="A398" s="1"/>
      <c r="B398" s="1" t="s">
        <v>269</v>
      </c>
      <c r="C398" s="1"/>
      <c r="D398" s="1"/>
      <c r="E398" s="207" t="s">
        <v>270</v>
      </c>
      <c r="F398" s="3">
        <v>31692</v>
      </c>
      <c r="G398" s="126">
        <v>0</v>
      </c>
      <c r="H398" s="104">
        <v>0</v>
      </c>
      <c r="I398" s="201">
        <v>0</v>
      </c>
      <c r="J398" s="36">
        <f t="shared" si="14"/>
        <v>0</v>
      </c>
    </row>
    <row r="399" spans="1:10" ht="63" outlineLevel="2">
      <c r="A399" s="1"/>
      <c r="B399" s="1" t="s">
        <v>269</v>
      </c>
      <c r="C399" s="1" t="s">
        <v>271</v>
      </c>
      <c r="D399" s="1"/>
      <c r="E399" s="207" t="s">
        <v>272</v>
      </c>
      <c r="F399" s="3">
        <v>29888.7</v>
      </c>
      <c r="G399" s="126">
        <v>0</v>
      </c>
      <c r="H399" s="104">
        <v>0</v>
      </c>
      <c r="I399" s="201">
        <v>0</v>
      </c>
      <c r="J399" s="36">
        <f t="shared" si="14"/>
        <v>0</v>
      </c>
    </row>
    <row r="400" spans="1:10" ht="47.25" outlineLevel="4">
      <c r="A400" s="1"/>
      <c r="B400" s="1" t="s">
        <v>269</v>
      </c>
      <c r="C400" s="1" t="s">
        <v>273</v>
      </c>
      <c r="D400" s="1"/>
      <c r="E400" s="207" t="s">
        <v>274</v>
      </c>
      <c r="F400" s="3">
        <v>14731.4</v>
      </c>
      <c r="G400" s="126">
        <v>0</v>
      </c>
      <c r="H400" s="104">
        <v>0</v>
      </c>
      <c r="I400" s="201">
        <v>0</v>
      </c>
      <c r="J400" s="36">
        <f aca="true" t="shared" si="15" ref="J400:J464">H400-G400</f>
        <v>0</v>
      </c>
    </row>
    <row r="401" spans="1:10" ht="47.25" outlineLevel="5">
      <c r="A401" s="1"/>
      <c r="B401" s="1" t="s">
        <v>269</v>
      </c>
      <c r="C401" s="1" t="s">
        <v>275</v>
      </c>
      <c r="D401" s="1"/>
      <c r="E401" s="207" t="s">
        <v>276</v>
      </c>
      <c r="F401" s="3">
        <v>2270</v>
      </c>
      <c r="G401" s="126">
        <v>0</v>
      </c>
      <c r="H401" s="104">
        <v>0</v>
      </c>
      <c r="I401" s="201">
        <v>0</v>
      </c>
      <c r="J401" s="36">
        <f t="shared" si="15"/>
        <v>0</v>
      </c>
    </row>
    <row r="402" spans="1:10" ht="47.25" outlineLevel="6">
      <c r="A402" s="1"/>
      <c r="B402" s="1" t="s">
        <v>269</v>
      </c>
      <c r="C402" s="1" t="s">
        <v>275</v>
      </c>
      <c r="D402" s="1" t="s">
        <v>11</v>
      </c>
      <c r="E402" s="2" t="s">
        <v>12</v>
      </c>
      <c r="F402" s="3">
        <v>2270</v>
      </c>
      <c r="G402" s="126">
        <v>0</v>
      </c>
      <c r="H402" s="104">
        <v>0</v>
      </c>
      <c r="I402" s="201">
        <v>0</v>
      </c>
      <c r="J402" s="36">
        <f t="shared" si="15"/>
        <v>0</v>
      </c>
    </row>
    <row r="403" spans="1:10" ht="78.75" outlineLevel="5">
      <c r="A403" s="1"/>
      <c r="B403" s="1" t="s">
        <v>269</v>
      </c>
      <c r="C403" s="1" t="s">
        <v>277</v>
      </c>
      <c r="D403" s="1"/>
      <c r="E403" s="123" t="s">
        <v>562</v>
      </c>
      <c r="F403" s="3">
        <v>1889.6</v>
      </c>
      <c r="G403" s="126">
        <v>0</v>
      </c>
      <c r="H403" s="104">
        <v>0</v>
      </c>
      <c r="I403" s="201">
        <v>0</v>
      </c>
      <c r="J403" s="36">
        <f t="shared" si="15"/>
        <v>0</v>
      </c>
    </row>
    <row r="404" spans="1:10" ht="47.25" outlineLevel="6">
      <c r="A404" s="1"/>
      <c r="B404" s="1" t="s">
        <v>269</v>
      </c>
      <c r="C404" s="1" t="s">
        <v>277</v>
      </c>
      <c r="D404" s="1" t="s">
        <v>11</v>
      </c>
      <c r="E404" s="2" t="s">
        <v>12</v>
      </c>
      <c r="F404" s="3">
        <v>1889.6</v>
      </c>
      <c r="G404" s="126">
        <v>0</v>
      </c>
      <c r="H404" s="104">
        <v>0</v>
      </c>
      <c r="I404" s="201">
        <v>0</v>
      </c>
      <c r="J404" s="36">
        <f t="shared" si="15"/>
        <v>0</v>
      </c>
    </row>
    <row r="405" spans="1:10" ht="47.25" outlineLevel="5">
      <c r="A405" s="1"/>
      <c r="B405" s="1" t="s">
        <v>269</v>
      </c>
      <c r="C405" s="1" t="s">
        <v>278</v>
      </c>
      <c r="D405" s="1"/>
      <c r="E405" s="207" t="s">
        <v>279</v>
      </c>
      <c r="F405" s="3">
        <v>481.6</v>
      </c>
      <c r="G405" s="126">
        <v>0</v>
      </c>
      <c r="H405" s="104">
        <v>0</v>
      </c>
      <c r="I405" s="201">
        <v>0</v>
      </c>
      <c r="J405" s="36">
        <f t="shared" si="15"/>
        <v>0</v>
      </c>
    </row>
    <row r="406" spans="1:10" ht="47.25" outlineLevel="6">
      <c r="A406" s="1"/>
      <c r="B406" s="1" t="s">
        <v>269</v>
      </c>
      <c r="C406" s="1" t="s">
        <v>278</v>
      </c>
      <c r="D406" s="1" t="s">
        <v>11</v>
      </c>
      <c r="E406" s="2" t="s">
        <v>12</v>
      </c>
      <c r="F406" s="3">
        <v>481.6</v>
      </c>
      <c r="G406" s="126">
        <v>0</v>
      </c>
      <c r="H406" s="104">
        <v>0</v>
      </c>
      <c r="I406" s="201">
        <v>0</v>
      </c>
      <c r="J406" s="36">
        <f t="shared" si="15"/>
        <v>0</v>
      </c>
    </row>
    <row r="407" spans="1:10" ht="35.25" customHeight="1" outlineLevel="5">
      <c r="A407" s="1"/>
      <c r="B407" s="1" t="s">
        <v>269</v>
      </c>
      <c r="C407" s="1" t="s">
        <v>280</v>
      </c>
      <c r="D407" s="1"/>
      <c r="E407" s="207" t="s">
        <v>281</v>
      </c>
      <c r="F407" s="3">
        <v>7673</v>
      </c>
      <c r="G407" s="126">
        <v>0</v>
      </c>
      <c r="H407" s="104">
        <v>0</v>
      </c>
      <c r="I407" s="201">
        <v>0</v>
      </c>
      <c r="J407" s="36">
        <f t="shared" si="15"/>
        <v>0</v>
      </c>
    </row>
    <row r="408" spans="1:10" ht="47.25" outlineLevel="6">
      <c r="A408" s="1"/>
      <c r="B408" s="1" t="s">
        <v>269</v>
      </c>
      <c r="C408" s="1" t="s">
        <v>280</v>
      </c>
      <c r="D408" s="1" t="s">
        <v>11</v>
      </c>
      <c r="E408" s="2" t="s">
        <v>12</v>
      </c>
      <c r="F408" s="3">
        <v>7673</v>
      </c>
      <c r="G408" s="126">
        <v>0</v>
      </c>
      <c r="H408" s="104">
        <v>0</v>
      </c>
      <c r="I408" s="201">
        <v>0</v>
      </c>
      <c r="J408" s="36">
        <f t="shared" si="15"/>
        <v>0</v>
      </c>
    </row>
    <row r="409" spans="1:10" ht="78.75" outlineLevel="5">
      <c r="A409" s="1"/>
      <c r="B409" s="1" t="s">
        <v>269</v>
      </c>
      <c r="C409" s="1" t="s">
        <v>282</v>
      </c>
      <c r="D409" s="1"/>
      <c r="E409" s="207" t="s">
        <v>283</v>
      </c>
      <c r="F409" s="3">
        <v>2417.2</v>
      </c>
      <c r="G409" s="126">
        <v>0</v>
      </c>
      <c r="H409" s="104">
        <v>0</v>
      </c>
      <c r="I409" s="201">
        <v>0</v>
      </c>
      <c r="J409" s="36">
        <f t="shared" si="15"/>
        <v>0</v>
      </c>
    </row>
    <row r="410" spans="1:10" ht="47.25" outlineLevel="6">
      <c r="A410" s="1"/>
      <c r="B410" s="1" t="s">
        <v>269</v>
      </c>
      <c r="C410" s="1" t="s">
        <v>282</v>
      </c>
      <c r="D410" s="1" t="s">
        <v>11</v>
      </c>
      <c r="E410" s="2" t="s">
        <v>12</v>
      </c>
      <c r="F410" s="3">
        <v>2417.2</v>
      </c>
      <c r="G410" s="126">
        <v>0</v>
      </c>
      <c r="H410" s="104">
        <v>0</v>
      </c>
      <c r="I410" s="201">
        <v>0</v>
      </c>
      <c r="J410" s="36">
        <f t="shared" si="15"/>
        <v>0</v>
      </c>
    </row>
    <row r="411" spans="1:10" ht="63.75" customHeight="1" outlineLevel="4">
      <c r="A411" s="1"/>
      <c r="B411" s="1" t="s">
        <v>269</v>
      </c>
      <c r="C411" s="1" t="s">
        <v>284</v>
      </c>
      <c r="D411" s="1"/>
      <c r="E411" s="207" t="s">
        <v>285</v>
      </c>
      <c r="F411" s="3">
        <v>5023.9</v>
      </c>
      <c r="G411" s="126">
        <v>0</v>
      </c>
      <c r="H411" s="104">
        <v>0</v>
      </c>
      <c r="I411" s="201">
        <v>0</v>
      </c>
      <c r="J411" s="36">
        <f t="shared" si="15"/>
        <v>0</v>
      </c>
    </row>
    <row r="412" spans="1:10" ht="15.75" outlineLevel="5">
      <c r="A412" s="1"/>
      <c r="B412" s="1" t="s">
        <v>269</v>
      </c>
      <c r="C412" s="1" t="s">
        <v>286</v>
      </c>
      <c r="D412" s="1"/>
      <c r="E412" s="207" t="s">
        <v>287</v>
      </c>
      <c r="F412" s="3">
        <v>1509.2</v>
      </c>
      <c r="G412" s="126">
        <v>0</v>
      </c>
      <c r="H412" s="104">
        <v>0</v>
      </c>
      <c r="I412" s="201">
        <v>0</v>
      </c>
      <c r="J412" s="36">
        <f t="shared" si="15"/>
        <v>0</v>
      </c>
    </row>
    <row r="413" spans="1:10" ht="47.25" outlineLevel="6">
      <c r="A413" s="1"/>
      <c r="B413" s="1" t="s">
        <v>269</v>
      </c>
      <c r="C413" s="1" t="s">
        <v>286</v>
      </c>
      <c r="D413" s="1" t="s">
        <v>11</v>
      </c>
      <c r="E413" s="2" t="s">
        <v>12</v>
      </c>
      <c r="F413" s="3">
        <v>1509.2</v>
      </c>
      <c r="G413" s="126">
        <v>0</v>
      </c>
      <c r="H413" s="104">
        <v>0</v>
      </c>
      <c r="I413" s="201">
        <v>0</v>
      </c>
      <c r="J413" s="36">
        <f t="shared" si="15"/>
        <v>0</v>
      </c>
    </row>
    <row r="414" spans="1:10" ht="78.75" outlineLevel="5">
      <c r="A414" s="1"/>
      <c r="B414" s="1" t="s">
        <v>269</v>
      </c>
      <c r="C414" s="1" t="s">
        <v>288</v>
      </c>
      <c r="D414" s="1"/>
      <c r="E414" s="207" t="s">
        <v>289</v>
      </c>
      <c r="F414" s="3">
        <v>3514.7</v>
      </c>
      <c r="G414" s="126">
        <v>0</v>
      </c>
      <c r="H414" s="104">
        <v>0</v>
      </c>
      <c r="I414" s="201">
        <v>0</v>
      </c>
      <c r="J414" s="36">
        <f t="shared" si="15"/>
        <v>0</v>
      </c>
    </row>
    <row r="415" spans="1:10" ht="47.25" outlineLevel="6">
      <c r="A415" s="1"/>
      <c r="B415" s="1" t="s">
        <v>269</v>
      </c>
      <c r="C415" s="1" t="s">
        <v>288</v>
      </c>
      <c r="D415" s="1" t="s">
        <v>11</v>
      </c>
      <c r="E415" s="2" t="s">
        <v>12</v>
      </c>
      <c r="F415" s="3">
        <v>3514.7</v>
      </c>
      <c r="G415" s="126">
        <v>0</v>
      </c>
      <c r="H415" s="104">
        <v>0</v>
      </c>
      <c r="I415" s="201">
        <v>0</v>
      </c>
      <c r="J415" s="36">
        <f t="shared" si="15"/>
        <v>0</v>
      </c>
    </row>
    <row r="416" spans="1:10" ht="63" outlineLevel="4">
      <c r="A416" s="1"/>
      <c r="B416" s="1" t="s">
        <v>269</v>
      </c>
      <c r="C416" s="1" t="s">
        <v>290</v>
      </c>
      <c r="D416" s="1"/>
      <c r="E416" s="207" t="s">
        <v>291</v>
      </c>
      <c r="F416" s="3">
        <v>10133.4</v>
      </c>
      <c r="G416" s="126">
        <v>0</v>
      </c>
      <c r="H416" s="104">
        <v>0</v>
      </c>
      <c r="I416" s="201">
        <v>0</v>
      </c>
      <c r="J416" s="36">
        <f t="shared" si="15"/>
        <v>0</v>
      </c>
    </row>
    <row r="417" spans="1:10" ht="35.25" customHeight="1" outlineLevel="5">
      <c r="A417" s="1"/>
      <c r="B417" s="1" t="s">
        <v>269</v>
      </c>
      <c r="C417" s="1" t="s">
        <v>292</v>
      </c>
      <c r="D417" s="1"/>
      <c r="E417" s="207" t="s">
        <v>293</v>
      </c>
      <c r="F417" s="3">
        <v>10133.4</v>
      </c>
      <c r="G417" s="126">
        <v>0</v>
      </c>
      <c r="H417" s="104">
        <v>0</v>
      </c>
      <c r="I417" s="201">
        <v>0</v>
      </c>
      <c r="J417" s="36">
        <f t="shared" si="15"/>
        <v>0</v>
      </c>
    </row>
    <row r="418" spans="1:10" ht="47.25" outlineLevel="6">
      <c r="A418" s="1"/>
      <c r="B418" s="1" t="s">
        <v>269</v>
      </c>
      <c r="C418" s="1" t="s">
        <v>292</v>
      </c>
      <c r="D418" s="1" t="s">
        <v>11</v>
      </c>
      <c r="E418" s="2" t="s">
        <v>12</v>
      </c>
      <c r="F418" s="3">
        <v>10133.4</v>
      </c>
      <c r="G418" s="126">
        <v>0</v>
      </c>
      <c r="H418" s="104">
        <v>0</v>
      </c>
      <c r="I418" s="201">
        <v>0</v>
      </c>
      <c r="J418" s="36">
        <f t="shared" si="15"/>
        <v>0</v>
      </c>
    </row>
    <row r="419" spans="1:10" ht="63" outlineLevel="2">
      <c r="A419" s="1"/>
      <c r="B419" s="1" t="s">
        <v>269</v>
      </c>
      <c r="C419" s="1" t="s">
        <v>213</v>
      </c>
      <c r="D419" s="1"/>
      <c r="E419" s="207" t="s">
        <v>214</v>
      </c>
      <c r="F419" s="3">
        <v>574.6</v>
      </c>
      <c r="G419" s="126">
        <v>0</v>
      </c>
      <c r="H419" s="104">
        <v>0</v>
      </c>
      <c r="I419" s="201">
        <v>0</v>
      </c>
      <c r="J419" s="36">
        <f t="shared" si="15"/>
        <v>0</v>
      </c>
    </row>
    <row r="420" spans="1:10" ht="94.5" outlineLevel="3">
      <c r="A420" s="1"/>
      <c r="B420" s="1" t="s">
        <v>269</v>
      </c>
      <c r="C420" s="1" t="s">
        <v>294</v>
      </c>
      <c r="D420" s="1"/>
      <c r="E420" s="207" t="s">
        <v>295</v>
      </c>
      <c r="F420" s="3">
        <v>574.6</v>
      </c>
      <c r="G420" s="126">
        <v>0</v>
      </c>
      <c r="H420" s="104">
        <v>0</v>
      </c>
      <c r="I420" s="201">
        <v>0</v>
      </c>
      <c r="J420" s="36">
        <f t="shared" si="15"/>
        <v>0</v>
      </c>
    </row>
    <row r="421" spans="1:10" ht="63" outlineLevel="4">
      <c r="A421" s="1"/>
      <c r="B421" s="1" t="s">
        <v>269</v>
      </c>
      <c r="C421" s="1" t="s">
        <v>296</v>
      </c>
      <c r="D421" s="1"/>
      <c r="E421" s="207" t="s">
        <v>297</v>
      </c>
      <c r="F421" s="3">
        <v>574.6</v>
      </c>
      <c r="G421" s="126">
        <v>0</v>
      </c>
      <c r="H421" s="104">
        <v>0</v>
      </c>
      <c r="I421" s="201">
        <v>0</v>
      </c>
      <c r="J421" s="36">
        <f t="shared" si="15"/>
        <v>0</v>
      </c>
    </row>
    <row r="422" spans="1:10" ht="47.25" outlineLevel="5">
      <c r="A422" s="1"/>
      <c r="B422" s="1" t="s">
        <v>269</v>
      </c>
      <c r="C422" s="1" t="s">
        <v>298</v>
      </c>
      <c r="D422" s="1"/>
      <c r="E422" s="207" t="s">
        <v>299</v>
      </c>
      <c r="F422" s="3">
        <v>574.6</v>
      </c>
      <c r="G422" s="126">
        <v>0</v>
      </c>
      <c r="H422" s="104">
        <v>0</v>
      </c>
      <c r="I422" s="201">
        <v>0</v>
      </c>
      <c r="J422" s="36">
        <f t="shared" si="15"/>
        <v>0</v>
      </c>
    </row>
    <row r="423" spans="1:10" ht="47.25" outlineLevel="6">
      <c r="A423" s="1"/>
      <c r="B423" s="1" t="s">
        <v>269</v>
      </c>
      <c r="C423" s="1" t="s">
        <v>298</v>
      </c>
      <c r="D423" s="1" t="s">
        <v>11</v>
      </c>
      <c r="E423" s="2" t="s">
        <v>12</v>
      </c>
      <c r="F423" s="3">
        <v>574.6</v>
      </c>
      <c r="G423" s="126">
        <v>0</v>
      </c>
      <c r="H423" s="104">
        <v>0</v>
      </c>
      <c r="I423" s="201">
        <v>0</v>
      </c>
      <c r="J423" s="36">
        <f t="shared" si="15"/>
        <v>0</v>
      </c>
    </row>
    <row r="424" spans="1:10" ht="63" outlineLevel="2">
      <c r="A424" s="1"/>
      <c r="B424" s="1" t="s">
        <v>269</v>
      </c>
      <c r="C424" s="1" t="s">
        <v>166</v>
      </c>
      <c r="D424" s="1"/>
      <c r="E424" s="207" t="s">
        <v>167</v>
      </c>
      <c r="F424" s="3">
        <v>1194.8</v>
      </c>
      <c r="G424" s="126">
        <v>0</v>
      </c>
      <c r="H424" s="104">
        <v>0</v>
      </c>
      <c r="I424" s="201">
        <v>0</v>
      </c>
      <c r="J424" s="36">
        <f t="shared" si="15"/>
        <v>0</v>
      </c>
    </row>
    <row r="425" spans="1:10" ht="157.5" outlineLevel="3">
      <c r="A425" s="1"/>
      <c r="B425" s="1" t="s">
        <v>269</v>
      </c>
      <c r="C425" s="1" t="s">
        <v>300</v>
      </c>
      <c r="D425" s="1"/>
      <c r="E425" s="208" t="s">
        <v>301</v>
      </c>
      <c r="F425" s="3">
        <v>1194.8</v>
      </c>
      <c r="G425" s="126">
        <v>0</v>
      </c>
      <c r="H425" s="104">
        <v>0</v>
      </c>
      <c r="I425" s="201">
        <v>0</v>
      </c>
      <c r="J425" s="36">
        <f t="shared" si="15"/>
        <v>0</v>
      </c>
    </row>
    <row r="426" spans="1:10" ht="114.75" customHeight="1" outlineLevel="4">
      <c r="A426" s="1"/>
      <c r="B426" s="1" t="s">
        <v>269</v>
      </c>
      <c r="C426" s="1" t="s">
        <v>302</v>
      </c>
      <c r="D426" s="1"/>
      <c r="E426" s="207" t="s">
        <v>303</v>
      </c>
      <c r="F426" s="3">
        <v>1194.8</v>
      </c>
      <c r="G426" s="126">
        <v>0</v>
      </c>
      <c r="H426" s="104">
        <v>0</v>
      </c>
      <c r="I426" s="201">
        <v>0</v>
      </c>
      <c r="J426" s="36">
        <f t="shared" si="15"/>
        <v>0</v>
      </c>
    </row>
    <row r="427" spans="1:10" ht="63" outlineLevel="5">
      <c r="A427" s="1"/>
      <c r="B427" s="1" t="s">
        <v>269</v>
      </c>
      <c r="C427" s="1" t="s">
        <v>304</v>
      </c>
      <c r="D427" s="1"/>
      <c r="E427" s="207" t="s">
        <v>305</v>
      </c>
      <c r="F427" s="3">
        <v>594.8</v>
      </c>
      <c r="G427" s="126">
        <v>0</v>
      </c>
      <c r="H427" s="104">
        <v>0</v>
      </c>
      <c r="I427" s="201">
        <v>0</v>
      </c>
      <c r="J427" s="36">
        <f t="shared" si="15"/>
        <v>0</v>
      </c>
    </row>
    <row r="428" spans="1:10" ht="47.25" outlineLevel="6">
      <c r="A428" s="1"/>
      <c r="B428" s="1" t="s">
        <v>269</v>
      </c>
      <c r="C428" s="1" t="s">
        <v>304</v>
      </c>
      <c r="D428" s="1" t="s">
        <v>11</v>
      </c>
      <c r="E428" s="2" t="s">
        <v>12</v>
      </c>
      <c r="F428" s="3">
        <v>594.8</v>
      </c>
      <c r="G428" s="126">
        <v>0</v>
      </c>
      <c r="H428" s="104">
        <v>0</v>
      </c>
      <c r="I428" s="201">
        <v>0</v>
      </c>
      <c r="J428" s="36">
        <f t="shared" si="15"/>
        <v>0</v>
      </c>
    </row>
    <row r="429" spans="1:10" ht="78.75" outlineLevel="5">
      <c r="A429" s="1"/>
      <c r="B429" s="1" t="s">
        <v>269</v>
      </c>
      <c r="C429" s="1" t="s">
        <v>306</v>
      </c>
      <c r="D429" s="1"/>
      <c r="E429" s="207" t="s">
        <v>307</v>
      </c>
      <c r="F429" s="3">
        <v>600</v>
      </c>
      <c r="G429" s="126">
        <v>0</v>
      </c>
      <c r="H429" s="104">
        <v>0</v>
      </c>
      <c r="I429" s="201">
        <v>0</v>
      </c>
      <c r="J429" s="36">
        <f t="shared" si="15"/>
        <v>0</v>
      </c>
    </row>
    <row r="430" spans="1:10" ht="47.25" outlineLevel="6">
      <c r="A430" s="1"/>
      <c r="B430" s="1" t="s">
        <v>269</v>
      </c>
      <c r="C430" s="1" t="s">
        <v>306</v>
      </c>
      <c r="D430" s="1" t="s">
        <v>11</v>
      </c>
      <c r="E430" s="2" t="s">
        <v>12</v>
      </c>
      <c r="F430" s="3">
        <v>600</v>
      </c>
      <c r="G430" s="126">
        <v>0</v>
      </c>
      <c r="H430" s="104">
        <v>0</v>
      </c>
      <c r="I430" s="201">
        <v>0</v>
      </c>
      <c r="J430" s="36">
        <f t="shared" si="15"/>
        <v>0</v>
      </c>
    </row>
    <row r="431" spans="1:10" ht="54" customHeight="1" outlineLevel="2">
      <c r="A431" s="1"/>
      <c r="B431" s="1" t="s">
        <v>269</v>
      </c>
      <c r="C431" s="1" t="s">
        <v>308</v>
      </c>
      <c r="D431" s="1"/>
      <c r="E431" s="207" t="s">
        <v>309</v>
      </c>
      <c r="F431" s="3">
        <v>6.2</v>
      </c>
      <c r="G431" s="126">
        <v>0</v>
      </c>
      <c r="H431" s="104">
        <v>0</v>
      </c>
      <c r="I431" s="201">
        <v>0</v>
      </c>
      <c r="J431" s="36">
        <f t="shared" si="15"/>
        <v>0</v>
      </c>
    </row>
    <row r="432" spans="1:10" ht="78.75" outlineLevel="4">
      <c r="A432" s="1"/>
      <c r="B432" s="1" t="s">
        <v>269</v>
      </c>
      <c r="C432" s="1" t="s">
        <v>310</v>
      </c>
      <c r="D432" s="1"/>
      <c r="E432" s="207" t="s">
        <v>311</v>
      </c>
      <c r="F432" s="3">
        <v>1</v>
      </c>
      <c r="G432" s="126">
        <v>0</v>
      </c>
      <c r="H432" s="104">
        <v>0</v>
      </c>
      <c r="I432" s="201">
        <v>0</v>
      </c>
      <c r="J432" s="36">
        <f t="shared" si="15"/>
        <v>0</v>
      </c>
    </row>
    <row r="433" spans="1:10" ht="31.5" outlineLevel="5">
      <c r="A433" s="1"/>
      <c r="B433" s="1" t="s">
        <v>269</v>
      </c>
      <c r="C433" s="1" t="s">
        <v>312</v>
      </c>
      <c r="D433" s="1"/>
      <c r="E433" s="207" t="s">
        <v>313</v>
      </c>
      <c r="F433" s="3">
        <v>1</v>
      </c>
      <c r="G433" s="126">
        <v>0</v>
      </c>
      <c r="H433" s="104">
        <v>0</v>
      </c>
      <c r="I433" s="201">
        <v>0</v>
      </c>
      <c r="J433" s="36">
        <f t="shared" si="15"/>
        <v>0</v>
      </c>
    </row>
    <row r="434" spans="1:10" ht="47.25" outlineLevel="6">
      <c r="A434" s="1"/>
      <c r="B434" s="1" t="s">
        <v>269</v>
      </c>
      <c r="C434" s="1" t="s">
        <v>312</v>
      </c>
      <c r="D434" s="1" t="s">
        <v>11</v>
      </c>
      <c r="E434" s="2" t="s">
        <v>12</v>
      </c>
      <c r="F434" s="3">
        <v>1</v>
      </c>
      <c r="G434" s="126">
        <v>0</v>
      </c>
      <c r="H434" s="104">
        <v>0</v>
      </c>
      <c r="I434" s="201">
        <v>0</v>
      </c>
      <c r="J434" s="36">
        <f t="shared" si="15"/>
        <v>0</v>
      </c>
    </row>
    <row r="435" spans="1:10" ht="94.5" outlineLevel="4">
      <c r="A435" s="1"/>
      <c r="B435" s="1" t="s">
        <v>269</v>
      </c>
      <c r="C435" s="1" t="s">
        <v>314</v>
      </c>
      <c r="D435" s="1"/>
      <c r="E435" s="207" t="s">
        <v>315</v>
      </c>
      <c r="F435" s="3">
        <v>2</v>
      </c>
      <c r="G435" s="126">
        <v>0</v>
      </c>
      <c r="H435" s="104">
        <v>0</v>
      </c>
      <c r="I435" s="201">
        <v>0</v>
      </c>
      <c r="J435" s="36">
        <f t="shared" si="15"/>
        <v>0</v>
      </c>
    </row>
    <row r="436" spans="1:10" ht="31.5" outlineLevel="5">
      <c r="A436" s="1"/>
      <c r="B436" s="1" t="s">
        <v>269</v>
      </c>
      <c r="C436" s="1" t="s">
        <v>316</v>
      </c>
      <c r="D436" s="1"/>
      <c r="E436" s="207" t="s">
        <v>313</v>
      </c>
      <c r="F436" s="3">
        <v>2</v>
      </c>
      <c r="G436" s="126">
        <v>0</v>
      </c>
      <c r="H436" s="104">
        <v>0</v>
      </c>
      <c r="I436" s="201">
        <v>0</v>
      </c>
      <c r="J436" s="36">
        <f t="shared" si="15"/>
        <v>0</v>
      </c>
    </row>
    <row r="437" spans="1:10" ht="47.25" outlineLevel="6">
      <c r="A437" s="1"/>
      <c r="B437" s="1" t="s">
        <v>269</v>
      </c>
      <c r="C437" s="1" t="s">
        <v>316</v>
      </c>
      <c r="D437" s="1" t="s">
        <v>11</v>
      </c>
      <c r="E437" s="2" t="s">
        <v>12</v>
      </c>
      <c r="F437" s="3">
        <v>2</v>
      </c>
      <c r="G437" s="126">
        <v>0</v>
      </c>
      <c r="H437" s="104">
        <v>0</v>
      </c>
      <c r="I437" s="201">
        <v>0</v>
      </c>
      <c r="J437" s="36">
        <f t="shared" si="15"/>
        <v>0</v>
      </c>
    </row>
    <row r="438" spans="1:10" ht="126" outlineLevel="4">
      <c r="A438" s="1"/>
      <c r="B438" s="1" t="s">
        <v>269</v>
      </c>
      <c r="C438" s="1" t="s">
        <v>317</v>
      </c>
      <c r="D438" s="1"/>
      <c r="E438" s="207" t="s">
        <v>318</v>
      </c>
      <c r="F438" s="3">
        <v>3.2</v>
      </c>
      <c r="G438" s="126">
        <v>0</v>
      </c>
      <c r="H438" s="104">
        <v>0</v>
      </c>
      <c r="I438" s="201">
        <v>0</v>
      </c>
      <c r="J438" s="36">
        <f t="shared" si="15"/>
        <v>0</v>
      </c>
    </row>
    <row r="439" spans="1:10" ht="31.5" outlineLevel="5">
      <c r="A439" s="1"/>
      <c r="B439" s="1" t="s">
        <v>269</v>
      </c>
      <c r="C439" s="1" t="s">
        <v>319</v>
      </c>
      <c r="D439" s="1"/>
      <c r="E439" s="207" t="s">
        <v>313</v>
      </c>
      <c r="F439" s="3">
        <v>3.2</v>
      </c>
      <c r="G439" s="126">
        <v>0</v>
      </c>
      <c r="H439" s="104">
        <v>0</v>
      </c>
      <c r="I439" s="201">
        <v>0</v>
      </c>
      <c r="J439" s="36">
        <f t="shared" si="15"/>
        <v>0</v>
      </c>
    </row>
    <row r="440" spans="1:10" ht="47.25" outlineLevel="6">
      <c r="A440" s="1"/>
      <c r="B440" s="1" t="s">
        <v>269</v>
      </c>
      <c r="C440" s="1" t="s">
        <v>319</v>
      </c>
      <c r="D440" s="1" t="s">
        <v>11</v>
      </c>
      <c r="E440" s="2" t="s">
        <v>12</v>
      </c>
      <c r="F440" s="3">
        <v>3.2</v>
      </c>
      <c r="G440" s="126">
        <v>0</v>
      </c>
      <c r="H440" s="104">
        <v>0</v>
      </c>
      <c r="I440" s="201">
        <v>0</v>
      </c>
      <c r="J440" s="36">
        <f t="shared" si="15"/>
        <v>0</v>
      </c>
    </row>
    <row r="441" spans="1:10" ht="15.75" outlineLevel="6">
      <c r="A441" s="1"/>
      <c r="B441" s="1" t="s">
        <v>269</v>
      </c>
      <c r="C441" s="51" t="s">
        <v>538</v>
      </c>
      <c r="D441" s="51"/>
      <c r="E441" s="50" t="s">
        <v>539</v>
      </c>
      <c r="F441" s="3">
        <f>F442</f>
        <v>27.7</v>
      </c>
      <c r="G441" s="3">
        <f>G442</f>
        <v>0</v>
      </c>
      <c r="H441" s="3">
        <f>H442</f>
        <v>0</v>
      </c>
      <c r="I441" s="3">
        <f>I442</f>
        <v>0</v>
      </c>
      <c r="J441" s="3">
        <f>J442</f>
        <v>0</v>
      </c>
    </row>
    <row r="442" spans="1:10" ht="48" customHeight="1" outlineLevel="2">
      <c r="A442" s="1"/>
      <c r="B442" s="1" t="s">
        <v>269</v>
      </c>
      <c r="C442" s="1" t="s">
        <v>119</v>
      </c>
      <c r="D442" s="1"/>
      <c r="E442" s="207" t="s">
        <v>120</v>
      </c>
      <c r="F442" s="3">
        <v>27.7</v>
      </c>
      <c r="G442" s="126">
        <v>0</v>
      </c>
      <c r="H442" s="104">
        <v>0</v>
      </c>
      <c r="I442" s="201">
        <v>0</v>
      </c>
      <c r="J442" s="36">
        <f t="shared" si="15"/>
        <v>0</v>
      </c>
    </row>
    <row r="443" spans="1:10" ht="36.75" customHeight="1" outlineLevel="5">
      <c r="A443" s="1"/>
      <c r="B443" s="1" t="s">
        <v>269</v>
      </c>
      <c r="C443" s="1" t="s">
        <v>320</v>
      </c>
      <c r="D443" s="1"/>
      <c r="E443" s="207" t="s">
        <v>321</v>
      </c>
      <c r="F443" s="3">
        <v>27.7</v>
      </c>
      <c r="G443" s="126">
        <v>0</v>
      </c>
      <c r="H443" s="104">
        <v>0</v>
      </c>
      <c r="I443" s="201">
        <v>0</v>
      </c>
      <c r="J443" s="36">
        <f t="shared" si="15"/>
        <v>0</v>
      </c>
    </row>
    <row r="444" spans="1:10" ht="47.25" outlineLevel="6">
      <c r="A444" s="1"/>
      <c r="B444" s="1" t="s">
        <v>269</v>
      </c>
      <c r="C444" s="1" t="s">
        <v>320</v>
      </c>
      <c r="D444" s="1" t="s">
        <v>11</v>
      </c>
      <c r="E444" s="2" t="s">
        <v>12</v>
      </c>
      <c r="F444" s="3">
        <v>27.7</v>
      </c>
      <c r="G444" s="126">
        <v>0</v>
      </c>
      <c r="H444" s="104">
        <v>0</v>
      </c>
      <c r="I444" s="201">
        <v>0</v>
      </c>
      <c r="J444" s="36">
        <f t="shared" si="15"/>
        <v>0</v>
      </c>
    </row>
    <row r="445" spans="1:10" ht="15.75" outlineLevel="6">
      <c r="A445" s="1"/>
      <c r="B445" s="1" t="s">
        <v>500</v>
      </c>
      <c r="C445" s="1"/>
      <c r="D445" s="1"/>
      <c r="E445" s="2" t="s">
        <v>501</v>
      </c>
      <c r="F445" s="3">
        <f>F446</f>
        <v>105.2</v>
      </c>
      <c r="G445" s="126">
        <v>0</v>
      </c>
      <c r="H445" s="104">
        <v>0</v>
      </c>
      <c r="I445" s="201">
        <v>0</v>
      </c>
      <c r="J445" s="36">
        <f t="shared" si="15"/>
        <v>0</v>
      </c>
    </row>
    <row r="446" spans="1:10" ht="31.5" outlineLevel="1">
      <c r="A446" s="1"/>
      <c r="B446" s="1" t="s">
        <v>322</v>
      </c>
      <c r="C446" s="1"/>
      <c r="D446" s="1"/>
      <c r="E446" s="207" t="s">
        <v>323</v>
      </c>
      <c r="F446" s="3">
        <v>105.2</v>
      </c>
      <c r="G446" s="126">
        <v>0</v>
      </c>
      <c r="H446" s="104">
        <v>0</v>
      </c>
      <c r="I446" s="201">
        <v>0</v>
      </c>
      <c r="J446" s="36">
        <f t="shared" si="15"/>
        <v>0</v>
      </c>
    </row>
    <row r="447" spans="1:10" ht="63" outlineLevel="2">
      <c r="A447" s="1"/>
      <c r="B447" s="1" t="s">
        <v>322</v>
      </c>
      <c r="C447" s="1" t="s">
        <v>166</v>
      </c>
      <c r="D447" s="1"/>
      <c r="E447" s="207" t="s">
        <v>167</v>
      </c>
      <c r="F447" s="3">
        <v>105.2</v>
      </c>
      <c r="G447" s="126">
        <v>0</v>
      </c>
      <c r="H447" s="104">
        <v>0</v>
      </c>
      <c r="I447" s="201">
        <v>0</v>
      </c>
      <c r="J447" s="36">
        <f t="shared" si="15"/>
        <v>0</v>
      </c>
    </row>
    <row r="448" spans="1:10" ht="78.75" outlineLevel="3">
      <c r="A448" s="1"/>
      <c r="B448" s="1" t="s">
        <v>322</v>
      </c>
      <c r="C448" s="1" t="s">
        <v>324</v>
      </c>
      <c r="D448" s="1"/>
      <c r="E448" s="207" t="s">
        <v>325</v>
      </c>
      <c r="F448" s="3">
        <v>105.2</v>
      </c>
      <c r="G448" s="126">
        <v>0</v>
      </c>
      <c r="H448" s="104">
        <v>0</v>
      </c>
      <c r="I448" s="201">
        <v>0</v>
      </c>
      <c r="J448" s="36">
        <f t="shared" si="15"/>
        <v>0</v>
      </c>
    </row>
    <row r="449" spans="1:10" ht="78.75" outlineLevel="4">
      <c r="A449" s="1"/>
      <c r="B449" s="1" t="s">
        <v>322</v>
      </c>
      <c r="C449" s="1" t="s">
        <v>326</v>
      </c>
      <c r="D449" s="1"/>
      <c r="E449" s="207" t="s">
        <v>327</v>
      </c>
      <c r="F449" s="3">
        <v>105.2</v>
      </c>
      <c r="G449" s="126">
        <v>0</v>
      </c>
      <c r="H449" s="104">
        <v>0</v>
      </c>
      <c r="I449" s="201">
        <v>0</v>
      </c>
      <c r="J449" s="36">
        <f t="shared" si="15"/>
        <v>0</v>
      </c>
    </row>
    <row r="450" spans="1:10" ht="180" customHeight="1" outlineLevel="5">
      <c r="A450" s="1"/>
      <c r="B450" s="1" t="s">
        <v>322</v>
      </c>
      <c r="C450" s="1" t="s">
        <v>328</v>
      </c>
      <c r="D450" s="1"/>
      <c r="E450" s="208" t="s">
        <v>329</v>
      </c>
      <c r="F450" s="3">
        <v>55.2</v>
      </c>
      <c r="G450" s="126">
        <v>0</v>
      </c>
      <c r="H450" s="104">
        <v>0</v>
      </c>
      <c r="I450" s="201">
        <v>0</v>
      </c>
      <c r="J450" s="36">
        <f t="shared" si="15"/>
        <v>0</v>
      </c>
    </row>
    <row r="451" spans="1:10" ht="47.25" outlineLevel="6">
      <c r="A451" s="1"/>
      <c r="B451" s="1" t="s">
        <v>322</v>
      </c>
      <c r="C451" s="1" t="s">
        <v>328</v>
      </c>
      <c r="D451" s="1" t="s">
        <v>11</v>
      </c>
      <c r="E451" s="2" t="s">
        <v>12</v>
      </c>
      <c r="F451" s="3">
        <v>55.2</v>
      </c>
      <c r="G451" s="126">
        <v>0</v>
      </c>
      <c r="H451" s="104">
        <v>0</v>
      </c>
      <c r="I451" s="201">
        <v>0</v>
      </c>
      <c r="J451" s="36">
        <f t="shared" si="15"/>
        <v>0</v>
      </c>
    </row>
    <row r="452" spans="1:10" ht="63" outlineLevel="5">
      <c r="A452" s="1"/>
      <c r="B452" s="1" t="s">
        <v>322</v>
      </c>
      <c r="C452" s="1" t="s">
        <v>330</v>
      </c>
      <c r="D452" s="1"/>
      <c r="E452" s="207" t="s">
        <v>331</v>
      </c>
      <c r="F452" s="3">
        <v>50</v>
      </c>
      <c r="G452" s="126">
        <v>0</v>
      </c>
      <c r="H452" s="104">
        <v>0</v>
      </c>
      <c r="I452" s="201">
        <v>0</v>
      </c>
      <c r="J452" s="36">
        <f t="shared" si="15"/>
        <v>0</v>
      </c>
    </row>
    <row r="453" spans="1:10" ht="47.25" outlineLevel="6">
      <c r="A453" s="1"/>
      <c r="B453" s="1" t="s">
        <v>322</v>
      </c>
      <c r="C453" s="1" t="s">
        <v>330</v>
      </c>
      <c r="D453" s="1" t="s">
        <v>11</v>
      </c>
      <c r="E453" s="2" t="s">
        <v>12</v>
      </c>
      <c r="F453" s="3">
        <v>50</v>
      </c>
      <c r="G453" s="126">
        <v>0</v>
      </c>
      <c r="H453" s="104">
        <v>0</v>
      </c>
      <c r="I453" s="201">
        <v>0</v>
      </c>
      <c r="J453" s="36">
        <f t="shared" si="15"/>
        <v>0</v>
      </c>
    </row>
    <row r="454" spans="1:10" ht="15.75" outlineLevel="6">
      <c r="A454" s="1"/>
      <c r="B454" s="1" t="s">
        <v>502</v>
      </c>
      <c r="C454" s="1"/>
      <c r="D454" s="1"/>
      <c r="E454" s="2" t="s">
        <v>503</v>
      </c>
      <c r="F454" s="3">
        <f>F455</f>
        <v>273</v>
      </c>
      <c r="G454" s="126">
        <v>0</v>
      </c>
      <c r="H454" s="104">
        <v>0</v>
      </c>
      <c r="I454" s="201">
        <v>0</v>
      </c>
      <c r="J454" s="36">
        <f t="shared" si="15"/>
        <v>0</v>
      </c>
    </row>
    <row r="455" spans="1:10" ht="15.75" outlineLevel="1">
      <c r="A455" s="1"/>
      <c r="B455" s="1" t="s">
        <v>332</v>
      </c>
      <c r="C455" s="1"/>
      <c r="D455" s="1"/>
      <c r="E455" s="207" t="s">
        <v>333</v>
      </c>
      <c r="F455" s="3">
        <v>273</v>
      </c>
      <c r="G455" s="126">
        <v>0</v>
      </c>
      <c r="H455" s="104">
        <v>0</v>
      </c>
      <c r="I455" s="201">
        <v>0</v>
      </c>
      <c r="J455" s="36">
        <f t="shared" si="15"/>
        <v>0</v>
      </c>
    </row>
    <row r="456" spans="1:10" ht="63" outlineLevel="2">
      <c r="A456" s="1"/>
      <c r="B456" s="1" t="s">
        <v>332</v>
      </c>
      <c r="C456" s="1" t="s">
        <v>213</v>
      </c>
      <c r="D456" s="1"/>
      <c r="E456" s="207" t="s">
        <v>214</v>
      </c>
      <c r="F456" s="3">
        <v>273</v>
      </c>
      <c r="G456" s="126">
        <v>0</v>
      </c>
      <c r="H456" s="104">
        <v>0</v>
      </c>
      <c r="I456" s="201">
        <v>0</v>
      </c>
      <c r="J456" s="36">
        <f t="shared" si="15"/>
        <v>0</v>
      </c>
    </row>
    <row r="457" spans="1:10" ht="47.25" outlineLevel="3">
      <c r="A457" s="1"/>
      <c r="B457" s="1" t="s">
        <v>332</v>
      </c>
      <c r="C457" s="1" t="s">
        <v>334</v>
      </c>
      <c r="D457" s="1"/>
      <c r="E457" s="207" t="s">
        <v>335</v>
      </c>
      <c r="F457" s="3">
        <v>273</v>
      </c>
      <c r="G457" s="126">
        <v>0</v>
      </c>
      <c r="H457" s="104">
        <v>0</v>
      </c>
      <c r="I457" s="201">
        <v>0</v>
      </c>
      <c r="J457" s="36">
        <f t="shared" si="15"/>
        <v>0</v>
      </c>
    </row>
    <row r="458" spans="1:10" ht="31.5" outlineLevel="4">
      <c r="A458" s="1"/>
      <c r="B458" s="1" t="s">
        <v>332</v>
      </c>
      <c r="C458" s="1" t="s">
        <v>336</v>
      </c>
      <c r="D458" s="1"/>
      <c r="E458" s="207" t="s">
        <v>337</v>
      </c>
      <c r="F458" s="3">
        <v>273</v>
      </c>
      <c r="G458" s="126">
        <v>0</v>
      </c>
      <c r="H458" s="104">
        <v>0</v>
      </c>
      <c r="I458" s="201">
        <v>0</v>
      </c>
      <c r="J458" s="36">
        <f t="shared" si="15"/>
        <v>0</v>
      </c>
    </row>
    <row r="459" spans="1:10" ht="126" outlineLevel="5">
      <c r="A459" s="1"/>
      <c r="B459" s="1" t="s">
        <v>332</v>
      </c>
      <c r="C459" s="1" t="s">
        <v>338</v>
      </c>
      <c r="D459" s="1"/>
      <c r="E459" s="207" t="s">
        <v>339</v>
      </c>
      <c r="F459" s="3">
        <v>273</v>
      </c>
      <c r="G459" s="126">
        <v>0</v>
      </c>
      <c r="H459" s="104">
        <v>0</v>
      </c>
      <c r="I459" s="201">
        <v>0</v>
      </c>
      <c r="J459" s="36">
        <f t="shared" si="15"/>
        <v>0</v>
      </c>
    </row>
    <row r="460" spans="1:10" ht="47.25" outlineLevel="6">
      <c r="A460" s="1"/>
      <c r="B460" s="1" t="s">
        <v>332</v>
      </c>
      <c r="C460" s="1" t="s">
        <v>338</v>
      </c>
      <c r="D460" s="1" t="s">
        <v>11</v>
      </c>
      <c r="E460" s="2" t="s">
        <v>12</v>
      </c>
      <c r="F460" s="3">
        <v>273</v>
      </c>
      <c r="G460" s="126">
        <v>0</v>
      </c>
      <c r="H460" s="104">
        <v>0</v>
      </c>
      <c r="I460" s="201">
        <v>0</v>
      </c>
      <c r="J460" s="36">
        <f t="shared" si="15"/>
        <v>0</v>
      </c>
    </row>
    <row r="461" spans="1:10" ht="15.75" outlineLevel="6">
      <c r="A461" s="1"/>
      <c r="B461" s="1" t="s">
        <v>504</v>
      </c>
      <c r="C461" s="1"/>
      <c r="D461" s="1"/>
      <c r="E461" s="2" t="s">
        <v>505</v>
      </c>
      <c r="F461" s="3">
        <f>F462+F480</f>
        <v>65977.59999999999</v>
      </c>
      <c r="G461" s="126">
        <v>0</v>
      </c>
      <c r="H461" s="104">
        <v>0</v>
      </c>
      <c r="I461" s="201">
        <v>0</v>
      </c>
      <c r="J461" s="36">
        <f t="shared" si="15"/>
        <v>0</v>
      </c>
    </row>
    <row r="462" spans="1:10" ht="15.75" outlineLevel="1">
      <c r="A462" s="1"/>
      <c r="B462" s="1" t="s">
        <v>340</v>
      </c>
      <c r="C462" s="1"/>
      <c r="D462" s="1"/>
      <c r="E462" s="207" t="s">
        <v>341</v>
      </c>
      <c r="F462" s="3">
        <f>F463+F477</f>
        <v>64275.799999999996</v>
      </c>
      <c r="G462" s="126">
        <v>0</v>
      </c>
      <c r="H462" s="104">
        <v>0</v>
      </c>
      <c r="I462" s="201">
        <v>0</v>
      </c>
      <c r="J462" s="36">
        <f t="shared" si="15"/>
        <v>0</v>
      </c>
    </row>
    <row r="463" spans="1:10" ht="63" outlineLevel="2">
      <c r="A463" s="1"/>
      <c r="B463" s="1" t="s">
        <v>340</v>
      </c>
      <c r="C463" s="1" t="s">
        <v>213</v>
      </c>
      <c r="D463" s="1"/>
      <c r="E463" s="207" t="s">
        <v>214</v>
      </c>
      <c r="F463" s="3">
        <f>F464</f>
        <v>61609.899999999994</v>
      </c>
      <c r="G463" s="126">
        <v>0</v>
      </c>
      <c r="H463" s="104">
        <v>0</v>
      </c>
      <c r="I463" s="201">
        <v>0</v>
      </c>
      <c r="J463" s="36">
        <f t="shared" si="15"/>
        <v>0</v>
      </c>
    </row>
    <row r="464" spans="1:10" ht="47.25" outlineLevel="3">
      <c r="A464" s="1"/>
      <c r="B464" s="1" t="s">
        <v>340</v>
      </c>
      <c r="C464" s="1" t="s">
        <v>342</v>
      </c>
      <c r="D464" s="1"/>
      <c r="E464" s="207" t="s">
        <v>343</v>
      </c>
      <c r="F464" s="3">
        <f>F465+F468+F474</f>
        <v>61609.899999999994</v>
      </c>
      <c r="G464" s="126">
        <v>0</v>
      </c>
      <c r="H464" s="104">
        <v>0</v>
      </c>
      <c r="I464" s="201">
        <v>0</v>
      </c>
      <c r="J464" s="36">
        <f t="shared" si="15"/>
        <v>0</v>
      </c>
    </row>
    <row r="465" spans="1:10" ht="31.5" outlineLevel="4">
      <c r="A465" s="1"/>
      <c r="B465" s="1" t="s">
        <v>340</v>
      </c>
      <c r="C465" s="1" t="s">
        <v>344</v>
      </c>
      <c r="D465" s="1"/>
      <c r="E465" s="207" t="s">
        <v>345</v>
      </c>
      <c r="F465" s="3">
        <v>1447</v>
      </c>
      <c r="G465" s="126">
        <v>0</v>
      </c>
      <c r="H465" s="104">
        <v>0</v>
      </c>
      <c r="I465" s="201">
        <v>0</v>
      </c>
      <c r="J465" s="36">
        <f aca="true" t="shared" si="16" ref="J465:J525">H465-G465</f>
        <v>0</v>
      </c>
    </row>
    <row r="466" spans="1:10" ht="31.5" outlineLevel="5">
      <c r="A466" s="1"/>
      <c r="B466" s="1" t="s">
        <v>340</v>
      </c>
      <c r="C466" s="1" t="s">
        <v>346</v>
      </c>
      <c r="D466" s="1"/>
      <c r="E466" s="207" t="s">
        <v>347</v>
      </c>
      <c r="F466" s="3">
        <v>1447</v>
      </c>
      <c r="G466" s="126">
        <v>0</v>
      </c>
      <c r="H466" s="104">
        <v>0</v>
      </c>
      <c r="I466" s="201">
        <v>0</v>
      </c>
      <c r="J466" s="36">
        <f t="shared" si="16"/>
        <v>0</v>
      </c>
    </row>
    <row r="467" spans="1:10" ht="47.25" outlineLevel="6">
      <c r="A467" s="1"/>
      <c r="B467" s="1" t="s">
        <v>340</v>
      </c>
      <c r="C467" s="1" t="s">
        <v>346</v>
      </c>
      <c r="D467" s="1" t="s">
        <v>11</v>
      </c>
      <c r="E467" s="2" t="s">
        <v>12</v>
      </c>
      <c r="F467" s="3">
        <v>1447</v>
      </c>
      <c r="G467" s="126">
        <v>0</v>
      </c>
      <c r="H467" s="104">
        <v>0</v>
      </c>
      <c r="I467" s="201">
        <v>0</v>
      </c>
      <c r="J467" s="36">
        <f t="shared" si="16"/>
        <v>0</v>
      </c>
    </row>
    <row r="468" spans="1:10" ht="47.25" outlineLevel="4">
      <c r="A468" s="1"/>
      <c r="B468" s="1" t="s">
        <v>340</v>
      </c>
      <c r="C468" s="1" t="s">
        <v>348</v>
      </c>
      <c r="D468" s="1"/>
      <c r="E468" s="207" t="s">
        <v>105</v>
      </c>
      <c r="F468" s="3">
        <f>F469</f>
        <v>45514.1</v>
      </c>
      <c r="G468" s="126">
        <v>0</v>
      </c>
      <c r="H468" s="104">
        <v>0</v>
      </c>
      <c r="I468" s="201">
        <v>0</v>
      </c>
      <c r="J468" s="36">
        <f t="shared" si="16"/>
        <v>0</v>
      </c>
    </row>
    <row r="469" spans="1:10" ht="31.5" outlineLevel="5">
      <c r="A469" s="1"/>
      <c r="B469" s="1" t="s">
        <v>340</v>
      </c>
      <c r="C469" s="1" t="s">
        <v>349</v>
      </c>
      <c r="D469" s="1"/>
      <c r="E469" s="207" t="s">
        <v>350</v>
      </c>
      <c r="F469" s="3">
        <f>F470+F471+F472+F473</f>
        <v>45514.1</v>
      </c>
      <c r="G469" s="126">
        <v>0</v>
      </c>
      <c r="H469" s="104">
        <v>0</v>
      </c>
      <c r="I469" s="201">
        <v>0</v>
      </c>
      <c r="J469" s="36">
        <f t="shared" si="16"/>
        <v>0</v>
      </c>
    </row>
    <row r="470" spans="1:10" ht="110.25" outlineLevel="6">
      <c r="A470" s="1"/>
      <c r="B470" s="1" t="s">
        <v>340</v>
      </c>
      <c r="C470" s="1" t="s">
        <v>349</v>
      </c>
      <c r="D470" s="1" t="s">
        <v>9</v>
      </c>
      <c r="E470" s="2" t="s">
        <v>10</v>
      </c>
      <c r="F470" s="3">
        <v>14206.3</v>
      </c>
      <c r="G470" s="126">
        <v>0</v>
      </c>
      <c r="H470" s="104">
        <v>0</v>
      </c>
      <c r="I470" s="201">
        <v>0</v>
      </c>
      <c r="J470" s="36">
        <f t="shared" si="16"/>
        <v>0</v>
      </c>
    </row>
    <row r="471" spans="1:10" ht="47.25" outlineLevel="6">
      <c r="A471" s="1"/>
      <c r="B471" s="1" t="s">
        <v>340</v>
      </c>
      <c r="C471" s="1" t="s">
        <v>349</v>
      </c>
      <c r="D471" s="1" t="s">
        <v>11</v>
      </c>
      <c r="E471" s="2" t="s">
        <v>12</v>
      </c>
      <c r="F471" s="3">
        <v>5997.8</v>
      </c>
      <c r="G471" s="126">
        <v>0</v>
      </c>
      <c r="H471" s="104">
        <v>0</v>
      </c>
      <c r="I471" s="201">
        <v>0</v>
      </c>
      <c r="J471" s="36">
        <f t="shared" si="16"/>
        <v>0</v>
      </c>
    </row>
    <row r="472" spans="1:10" ht="52.5" customHeight="1" outlineLevel="6">
      <c r="A472" s="1"/>
      <c r="B472" s="1" t="s">
        <v>340</v>
      </c>
      <c r="C472" s="1" t="s">
        <v>349</v>
      </c>
      <c r="D472" s="1" t="s">
        <v>80</v>
      </c>
      <c r="E472" s="2" t="s">
        <v>81</v>
      </c>
      <c r="F472" s="3">
        <v>24802.1</v>
      </c>
      <c r="G472" s="126">
        <v>0</v>
      </c>
      <c r="H472" s="104">
        <v>0</v>
      </c>
      <c r="I472" s="201">
        <v>0</v>
      </c>
      <c r="J472" s="36">
        <f t="shared" si="16"/>
        <v>0</v>
      </c>
    </row>
    <row r="473" spans="1:10" ht="15.75" outlineLevel="6">
      <c r="A473" s="1"/>
      <c r="B473" s="1" t="s">
        <v>340</v>
      </c>
      <c r="C473" s="1" t="s">
        <v>349</v>
      </c>
      <c r="D473" s="1" t="s">
        <v>13</v>
      </c>
      <c r="E473" s="2" t="s">
        <v>14</v>
      </c>
      <c r="F473" s="3">
        <v>507.9</v>
      </c>
      <c r="G473" s="126">
        <v>0</v>
      </c>
      <c r="H473" s="104">
        <v>0</v>
      </c>
      <c r="I473" s="201">
        <v>0</v>
      </c>
      <c r="J473" s="36">
        <f t="shared" si="16"/>
        <v>0</v>
      </c>
    </row>
    <row r="474" spans="1:10" ht="94.5" outlineLevel="4">
      <c r="A474" s="1"/>
      <c r="B474" s="1" t="s">
        <v>340</v>
      </c>
      <c r="C474" s="1" t="s">
        <v>351</v>
      </c>
      <c r="D474" s="1"/>
      <c r="E474" s="207" t="s">
        <v>352</v>
      </c>
      <c r="F474" s="3">
        <v>14648.8</v>
      </c>
      <c r="G474" s="126">
        <v>0</v>
      </c>
      <c r="H474" s="104">
        <v>0</v>
      </c>
      <c r="I474" s="201">
        <v>0</v>
      </c>
      <c r="J474" s="36">
        <f t="shared" si="16"/>
        <v>0</v>
      </c>
    </row>
    <row r="475" spans="1:10" ht="47.25" outlineLevel="5">
      <c r="A475" s="1"/>
      <c r="B475" s="1" t="s">
        <v>340</v>
      </c>
      <c r="C475" s="1" t="s">
        <v>353</v>
      </c>
      <c r="D475" s="1"/>
      <c r="E475" s="207" t="s">
        <v>268</v>
      </c>
      <c r="F475" s="3">
        <v>14648.8</v>
      </c>
      <c r="G475" s="126">
        <v>0</v>
      </c>
      <c r="H475" s="104">
        <v>0</v>
      </c>
      <c r="I475" s="201">
        <v>0</v>
      </c>
      <c r="J475" s="36">
        <f t="shared" si="16"/>
        <v>0</v>
      </c>
    </row>
    <row r="476" spans="1:10" ht="47.25" outlineLevel="6">
      <c r="A476" s="1"/>
      <c r="B476" s="1" t="s">
        <v>340</v>
      </c>
      <c r="C476" s="1" t="s">
        <v>353</v>
      </c>
      <c r="D476" s="1" t="s">
        <v>11</v>
      </c>
      <c r="E476" s="2" t="s">
        <v>12</v>
      </c>
      <c r="F476" s="3">
        <v>14648.8</v>
      </c>
      <c r="G476" s="126">
        <v>0</v>
      </c>
      <c r="H476" s="104">
        <v>0</v>
      </c>
      <c r="I476" s="201">
        <v>0</v>
      </c>
      <c r="J476" s="36">
        <f t="shared" si="16"/>
        <v>0</v>
      </c>
    </row>
    <row r="477" spans="1:10" ht="110.25" outlineLevel="2">
      <c r="A477" s="1"/>
      <c r="B477" s="1" t="s">
        <v>340</v>
      </c>
      <c r="C477" s="1" t="s">
        <v>113</v>
      </c>
      <c r="D477" s="1"/>
      <c r="E477" s="207" t="s">
        <v>114</v>
      </c>
      <c r="F477" s="3">
        <v>2665.9</v>
      </c>
      <c r="G477" s="126">
        <v>0</v>
      </c>
      <c r="H477" s="104">
        <v>0</v>
      </c>
      <c r="I477" s="201">
        <v>0</v>
      </c>
      <c r="J477" s="36">
        <f t="shared" si="16"/>
        <v>0</v>
      </c>
    </row>
    <row r="478" spans="1:10" ht="95.25" customHeight="1" outlineLevel="5">
      <c r="A478" s="1"/>
      <c r="B478" s="1" t="s">
        <v>340</v>
      </c>
      <c r="C478" s="1" t="s">
        <v>115</v>
      </c>
      <c r="D478" s="1"/>
      <c r="E478" s="207" t="s">
        <v>116</v>
      </c>
      <c r="F478" s="3">
        <v>2665.9</v>
      </c>
      <c r="G478" s="126">
        <v>0</v>
      </c>
      <c r="H478" s="104">
        <v>0</v>
      </c>
      <c r="I478" s="201">
        <v>0</v>
      </c>
      <c r="J478" s="36">
        <f t="shared" si="16"/>
        <v>0</v>
      </c>
    </row>
    <row r="479" spans="1:10" ht="51.75" customHeight="1" outlineLevel="6">
      <c r="A479" s="1"/>
      <c r="B479" s="1" t="s">
        <v>340</v>
      </c>
      <c r="C479" s="1" t="s">
        <v>115</v>
      </c>
      <c r="D479" s="1" t="s">
        <v>80</v>
      </c>
      <c r="E479" s="2" t="s">
        <v>81</v>
      </c>
      <c r="F479" s="3">
        <v>2665.9</v>
      </c>
      <c r="G479" s="126">
        <v>0</v>
      </c>
      <c r="H479" s="104">
        <v>0</v>
      </c>
      <c r="I479" s="201">
        <v>0</v>
      </c>
      <c r="J479" s="36">
        <f t="shared" si="16"/>
        <v>0</v>
      </c>
    </row>
    <row r="480" spans="1:10" ht="15.75" outlineLevel="1">
      <c r="A480" s="1"/>
      <c r="B480" s="1" t="s">
        <v>354</v>
      </c>
      <c r="C480" s="1"/>
      <c r="D480" s="1"/>
      <c r="E480" s="207" t="s">
        <v>355</v>
      </c>
      <c r="F480" s="3">
        <v>1701.8</v>
      </c>
      <c r="G480" s="126">
        <v>0</v>
      </c>
      <c r="H480" s="104">
        <v>0</v>
      </c>
      <c r="I480" s="201">
        <v>0</v>
      </c>
      <c r="J480" s="36">
        <f t="shared" si="16"/>
        <v>0</v>
      </c>
    </row>
    <row r="481" spans="1:10" ht="63" outlineLevel="2">
      <c r="A481" s="1"/>
      <c r="B481" s="1" t="s">
        <v>354</v>
      </c>
      <c r="C481" s="1" t="s">
        <v>213</v>
      </c>
      <c r="D481" s="1"/>
      <c r="E481" s="207" t="s">
        <v>214</v>
      </c>
      <c r="F481" s="3">
        <v>1569.2</v>
      </c>
      <c r="G481" s="126">
        <v>0</v>
      </c>
      <c r="H481" s="104">
        <v>0</v>
      </c>
      <c r="I481" s="201">
        <v>0</v>
      </c>
      <c r="J481" s="36">
        <f t="shared" si="16"/>
        <v>0</v>
      </c>
    </row>
    <row r="482" spans="1:10" ht="47.25" outlineLevel="3">
      <c r="A482" s="1"/>
      <c r="B482" s="1" t="s">
        <v>354</v>
      </c>
      <c r="C482" s="1" t="s">
        <v>342</v>
      </c>
      <c r="D482" s="1"/>
      <c r="E482" s="207" t="s">
        <v>343</v>
      </c>
      <c r="F482" s="3">
        <v>1569.2</v>
      </c>
      <c r="G482" s="126">
        <v>0</v>
      </c>
      <c r="H482" s="104">
        <v>0</v>
      </c>
      <c r="I482" s="201">
        <v>0</v>
      </c>
      <c r="J482" s="36">
        <f t="shared" si="16"/>
        <v>0</v>
      </c>
    </row>
    <row r="483" spans="1:10" ht="47.25" outlineLevel="4">
      <c r="A483" s="1"/>
      <c r="B483" s="1" t="s">
        <v>354</v>
      </c>
      <c r="C483" s="1" t="s">
        <v>348</v>
      </c>
      <c r="D483" s="1"/>
      <c r="E483" s="207" t="s">
        <v>105</v>
      </c>
      <c r="F483" s="3">
        <v>1569.2</v>
      </c>
      <c r="G483" s="126">
        <v>0</v>
      </c>
      <c r="H483" s="104">
        <v>0</v>
      </c>
      <c r="I483" s="201">
        <v>0</v>
      </c>
      <c r="J483" s="36">
        <f t="shared" si="16"/>
        <v>0</v>
      </c>
    </row>
    <row r="484" spans="1:10" ht="31.5" outlineLevel="5">
      <c r="A484" s="1"/>
      <c r="B484" s="1" t="s">
        <v>354</v>
      </c>
      <c r="C484" s="1" t="s">
        <v>349</v>
      </c>
      <c r="D484" s="1"/>
      <c r="E484" s="207" t="s">
        <v>350</v>
      </c>
      <c r="F484" s="3">
        <v>1569.2</v>
      </c>
      <c r="G484" s="126">
        <v>0</v>
      </c>
      <c r="H484" s="104">
        <v>0</v>
      </c>
      <c r="I484" s="201">
        <v>0</v>
      </c>
      <c r="J484" s="36">
        <f t="shared" si="16"/>
        <v>0</v>
      </c>
    </row>
    <row r="485" spans="1:10" ht="51.75" customHeight="1" outlineLevel="6">
      <c r="A485" s="1"/>
      <c r="B485" s="1" t="s">
        <v>354</v>
      </c>
      <c r="C485" s="1" t="s">
        <v>349</v>
      </c>
      <c r="D485" s="1" t="s">
        <v>80</v>
      </c>
      <c r="E485" s="2" t="s">
        <v>81</v>
      </c>
      <c r="F485" s="3">
        <v>1569.2</v>
      </c>
      <c r="G485" s="126">
        <v>0</v>
      </c>
      <c r="H485" s="104">
        <v>0</v>
      </c>
      <c r="I485" s="201">
        <v>0</v>
      </c>
      <c r="J485" s="36">
        <f t="shared" si="16"/>
        <v>0</v>
      </c>
    </row>
    <row r="486" spans="1:10" ht="110.25" outlineLevel="2">
      <c r="A486" s="1"/>
      <c r="B486" s="1" t="s">
        <v>354</v>
      </c>
      <c r="C486" s="1" t="s">
        <v>113</v>
      </c>
      <c r="D486" s="1"/>
      <c r="E486" s="207" t="s">
        <v>114</v>
      </c>
      <c r="F486" s="3">
        <v>132.6</v>
      </c>
      <c r="G486" s="126">
        <v>0</v>
      </c>
      <c r="H486" s="104">
        <v>0</v>
      </c>
      <c r="I486" s="201">
        <v>0</v>
      </c>
      <c r="J486" s="36">
        <f t="shared" si="16"/>
        <v>0</v>
      </c>
    </row>
    <row r="487" spans="1:10" ht="93.75" customHeight="1" outlineLevel="5">
      <c r="A487" s="1"/>
      <c r="B487" s="1" t="s">
        <v>354</v>
      </c>
      <c r="C487" s="1" t="s">
        <v>115</v>
      </c>
      <c r="D487" s="1"/>
      <c r="E487" s="207" t="s">
        <v>116</v>
      </c>
      <c r="F487" s="3">
        <v>132.6</v>
      </c>
      <c r="G487" s="126">
        <v>0</v>
      </c>
      <c r="H487" s="104">
        <v>0</v>
      </c>
      <c r="I487" s="201">
        <v>0</v>
      </c>
      <c r="J487" s="36">
        <f t="shared" si="16"/>
        <v>0</v>
      </c>
    </row>
    <row r="488" spans="1:10" ht="55.5" customHeight="1" outlineLevel="6">
      <c r="A488" s="1"/>
      <c r="B488" s="1" t="s">
        <v>354</v>
      </c>
      <c r="C488" s="1" t="s">
        <v>115</v>
      </c>
      <c r="D488" s="1" t="s">
        <v>80</v>
      </c>
      <c r="E488" s="2" t="s">
        <v>81</v>
      </c>
      <c r="F488" s="3">
        <v>132.6</v>
      </c>
      <c r="G488" s="126">
        <v>0</v>
      </c>
      <c r="H488" s="104">
        <v>0</v>
      </c>
      <c r="I488" s="201">
        <v>0</v>
      </c>
      <c r="J488" s="36">
        <f t="shared" si="16"/>
        <v>0</v>
      </c>
    </row>
    <row r="489" spans="1:10" ht="22.5" customHeight="1" outlineLevel="6">
      <c r="A489" s="1"/>
      <c r="B489" s="1" t="s">
        <v>506</v>
      </c>
      <c r="C489" s="1"/>
      <c r="D489" s="1"/>
      <c r="E489" s="2" t="s">
        <v>507</v>
      </c>
      <c r="F489" s="3">
        <f>F490+F496+F510</f>
        <v>15047.5</v>
      </c>
      <c r="G489" s="126">
        <v>0</v>
      </c>
      <c r="H489" s="104">
        <v>0</v>
      </c>
      <c r="I489" s="201">
        <v>0</v>
      </c>
      <c r="J489" s="36">
        <f t="shared" si="16"/>
        <v>0</v>
      </c>
    </row>
    <row r="490" spans="1:10" ht="15.75" outlineLevel="1">
      <c r="A490" s="1"/>
      <c r="B490" s="1" t="s">
        <v>356</v>
      </c>
      <c r="C490" s="1"/>
      <c r="D490" s="1"/>
      <c r="E490" s="207" t="s">
        <v>357</v>
      </c>
      <c r="F490" s="3">
        <v>5207.6</v>
      </c>
      <c r="G490" s="126">
        <v>0</v>
      </c>
      <c r="H490" s="104">
        <v>0</v>
      </c>
      <c r="I490" s="201">
        <v>0</v>
      </c>
      <c r="J490" s="36">
        <f t="shared" si="16"/>
        <v>0</v>
      </c>
    </row>
    <row r="491" spans="1:10" ht="63" outlineLevel="2">
      <c r="A491" s="1"/>
      <c r="B491" s="1" t="s">
        <v>356</v>
      </c>
      <c r="C491" s="1" t="s">
        <v>37</v>
      </c>
      <c r="D491" s="1"/>
      <c r="E491" s="207" t="s">
        <v>38</v>
      </c>
      <c r="F491" s="3">
        <v>5207.6</v>
      </c>
      <c r="G491" s="126">
        <v>0</v>
      </c>
      <c r="H491" s="104">
        <v>0</v>
      </c>
      <c r="I491" s="201">
        <v>0</v>
      </c>
      <c r="J491" s="36">
        <f t="shared" si="16"/>
        <v>0</v>
      </c>
    </row>
    <row r="492" spans="1:10" ht="78.75" outlineLevel="3">
      <c r="A492" s="1"/>
      <c r="B492" s="1" t="s">
        <v>356</v>
      </c>
      <c r="C492" s="1" t="s">
        <v>74</v>
      </c>
      <c r="D492" s="1"/>
      <c r="E492" s="207" t="s">
        <v>75</v>
      </c>
      <c r="F492" s="3">
        <v>5207.6</v>
      </c>
      <c r="G492" s="126">
        <v>0</v>
      </c>
      <c r="H492" s="104">
        <v>0</v>
      </c>
      <c r="I492" s="201">
        <v>0</v>
      </c>
      <c r="J492" s="36">
        <f t="shared" si="16"/>
        <v>0</v>
      </c>
    </row>
    <row r="493" spans="1:10" ht="78.75" outlineLevel="4">
      <c r="A493" s="1"/>
      <c r="B493" s="1" t="s">
        <v>356</v>
      </c>
      <c r="C493" s="1" t="s">
        <v>358</v>
      </c>
      <c r="D493" s="1"/>
      <c r="E493" s="207" t="s">
        <v>359</v>
      </c>
      <c r="F493" s="3">
        <v>5207.6</v>
      </c>
      <c r="G493" s="126">
        <v>0</v>
      </c>
      <c r="H493" s="104">
        <v>0</v>
      </c>
      <c r="I493" s="201">
        <v>0</v>
      </c>
      <c r="J493" s="36">
        <f t="shared" si="16"/>
        <v>0</v>
      </c>
    </row>
    <row r="494" spans="1:10" ht="94.5" outlineLevel="5">
      <c r="A494" s="1"/>
      <c r="B494" s="1" t="s">
        <v>356</v>
      </c>
      <c r="C494" s="1" t="s">
        <v>360</v>
      </c>
      <c r="D494" s="1"/>
      <c r="E494" s="207" t="s">
        <v>361</v>
      </c>
      <c r="F494" s="3">
        <v>5207.6</v>
      </c>
      <c r="G494" s="126">
        <v>0</v>
      </c>
      <c r="H494" s="104">
        <v>0</v>
      </c>
      <c r="I494" s="201">
        <v>0</v>
      </c>
      <c r="J494" s="36">
        <f t="shared" si="16"/>
        <v>0</v>
      </c>
    </row>
    <row r="495" spans="1:10" ht="31.5" outlineLevel="6">
      <c r="A495" s="1"/>
      <c r="B495" s="1" t="s">
        <v>356</v>
      </c>
      <c r="C495" s="1" t="s">
        <v>360</v>
      </c>
      <c r="D495" s="1" t="s">
        <v>362</v>
      </c>
      <c r="E495" s="2" t="s">
        <v>363</v>
      </c>
      <c r="F495" s="3">
        <v>5207.6</v>
      </c>
      <c r="G495" s="126">
        <v>0</v>
      </c>
      <c r="H495" s="104">
        <v>0</v>
      </c>
      <c r="I495" s="201">
        <v>0</v>
      </c>
      <c r="J495" s="36">
        <f t="shared" si="16"/>
        <v>0</v>
      </c>
    </row>
    <row r="496" spans="1:10" ht="21" customHeight="1" outlineLevel="1">
      <c r="A496" s="1"/>
      <c r="B496" s="1" t="s">
        <v>364</v>
      </c>
      <c r="C496" s="1"/>
      <c r="D496" s="1"/>
      <c r="E496" s="207" t="s">
        <v>365</v>
      </c>
      <c r="F496" s="3">
        <v>2274.4</v>
      </c>
      <c r="G496" s="126">
        <v>0</v>
      </c>
      <c r="H496" s="104">
        <v>0</v>
      </c>
      <c r="I496" s="201">
        <v>0</v>
      </c>
      <c r="J496" s="36">
        <f t="shared" si="16"/>
        <v>0</v>
      </c>
    </row>
    <row r="497" spans="1:10" ht="63" outlineLevel="2">
      <c r="A497" s="1"/>
      <c r="B497" s="1" t="s">
        <v>364</v>
      </c>
      <c r="C497" s="1" t="s">
        <v>37</v>
      </c>
      <c r="D497" s="1"/>
      <c r="E497" s="207" t="s">
        <v>38</v>
      </c>
      <c r="F497" s="3">
        <v>2274.4</v>
      </c>
      <c r="G497" s="126">
        <v>0</v>
      </c>
      <c r="H497" s="104">
        <v>0</v>
      </c>
      <c r="I497" s="201">
        <v>0</v>
      </c>
      <c r="J497" s="36">
        <f t="shared" si="16"/>
        <v>0</v>
      </c>
    </row>
    <row r="498" spans="1:10" ht="78.75" outlineLevel="3">
      <c r="A498" s="1"/>
      <c r="B498" s="1" t="s">
        <v>364</v>
      </c>
      <c r="C498" s="1" t="s">
        <v>74</v>
      </c>
      <c r="D498" s="1"/>
      <c r="E498" s="207" t="s">
        <v>75</v>
      </c>
      <c r="F498" s="3">
        <v>353.1</v>
      </c>
      <c r="G498" s="126">
        <v>0</v>
      </c>
      <c r="H498" s="104">
        <v>0</v>
      </c>
      <c r="I498" s="201">
        <v>0</v>
      </c>
      <c r="J498" s="36">
        <f t="shared" si="16"/>
        <v>0</v>
      </c>
    </row>
    <row r="499" spans="1:10" ht="77.25" customHeight="1" outlineLevel="4">
      <c r="A499" s="1"/>
      <c r="B499" s="1" t="s">
        <v>364</v>
      </c>
      <c r="C499" s="1" t="s">
        <v>358</v>
      </c>
      <c r="D499" s="1"/>
      <c r="E499" s="207" t="s">
        <v>359</v>
      </c>
      <c r="F499" s="3">
        <v>353.1</v>
      </c>
      <c r="G499" s="126">
        <v>0</v>
      </c>
      <c r="H499" s="104">
        <v>0</v>
      </c>
      <c r="I499" s="201">
        <v>0</v>
      </c>
      <c r="J499" s="36">
        <f t="shared" si="16"/>
        <v>0</v>
      </c>
    </row>
    <row r="500" spans="1:10" ht="63" outlineLevel="5">
      <c r="A500" s="1"/>
      <c r="B500" s="1" t="s">
        <v>364</v>
      </c>
      <c r="C500" s="1" t="s">
        <v>366</v>
      </c>
      <c r="D500" s="1"/>
      <c r="E500" s="207" t="s">
        <v>367</v>
      </c>
      <c r="F500" s="3">
        <v>353.1</v>
      </c>
      <c r="G500" s="126">
        <v>0</v>
      </c>
      <c r="H500" s="104">
        <v>0</v>
      </c>
      <c r="I500" s="201">
        <v>0</v>
      </c>
      <c r="J500" s="36">
        <f t="shared" si="16"/>
        <v>0</v>
      </c>
    </row>
    <row r="501" spans="1:10" ht="47.25" outlineLevel="6">
      <c r="A501" s="1"/>
      <c r="B501" s="1" t="s">
        <v>364</v>
      </c>
      <c r="C501" s="1" t="s">
        <v>366</v>
      </c>
      <c r="D501" s="1" t="s">
        <v>11</v>
      </c>
      <c r="E501" s="2" t="s">
        <v>12</v>
      </c>
      <c r="F501" s="3">
        <v>353.1</v>
      </c>
      <c r="G501" s="126">
        <v>0</v>
      </c>
      <c r="H501" s="104">
        <v>0</v>
      </c>
      <c r="I501" s="201">
        <v>0</v>
      </c>
      <c r="J501" s="36">
        <f t="shared" si="16"/>
        <v>0</v>
      </c>
    </row>
    <row r="502" spans="1:10" ht="47.25" outlineLevel="3">
      <c r="A502" s="1"/>
      <c r="B502" s="1" t="s">
        <v>364</v>
      </c>
      <c r="C502" s="1" t="s">
        <v>368</v>
      </c>
      <c r="D502" s="1"/>
      <c r="E502" s="207" t="s">
        <v>369</v>
      </c>
      <c r="F502" s="3">
        <v>982.8</v>
      </c>
      <c r="G502" s="126">
        <v>0</v>
      </c>
      <c r="H502" s="104">
        <v>0</v>
      </c>
      <c r="I502" s="201">
        <v>0</v>
      </c>
      <c r="J502" s="36">
        <f t="shared" si="16"/>
        <v>0</v>
      </c>
    </row>
    <row r="503" spans="1:10" ht="97.5" customHeight="1" outlineLevel="4">
      <c r="A503" s="1"/>
      <c r="B503" s="1" t="s">
        <v>364</v>
      </c>
      <c r="C503" s="1" t="s">
        <v>370</v>
      </c>
      <c r="D503" s="1"/>
      <c r="E503" s="207" t="s">
        <v>371</v>
      </c>
      <c r="F503" s="3">
        <v>982.8</v>
      </c>
      <c r="G503" s="126">
        <v>0</v>
      </c>
      <c r="H503" s="104">
        <v>0</v>
      </c>
      <c r="I503" s="201">
        <v>0</v>
      </c>
      <c r="J503" s="36">
        <f t="shared" si="16"/>
        <v>0</v>
      </c>
    </row>
    <row r="504" spans="1:10" ht="110.25" outlineLevel="5">
      <c r="A504" s="1"/>
      <c r="B504" s="1" t="s">
        <v>364</v>
      </c>
      <c r="C504" s="1" t="s">
        <v>372</v>
      </c>
      <c r="D504" s="1"/>
      <c r="E504" s="207" t="s">
        <v>373</v>
      </c>
      <c r="F504" s="3">
        <v>982.8</v>
      </c>
      <c r="G504" s="126">
        <v>0</v>
      </c>
      <c r="H504" s="104">
        <v>0</v>
      </c>
      <c r="I504" s="201">
        <v>0</v>
      </c>
      <c r="J504" s="36">
        <f t="shared" si="16"/>
        <v>0</v>
      </c>
    </row>
    <row r="505" spans="1:10" ht="31.5" outlineLevel="6">
      <c r="A505" s="1"/>
      <c r="B505" s="1" t="s">
        <v>364</v>
      </c>
      <c r="C505" s="1" t="s">
        <v>372</v>
      </c>
      <c r="D505" s="1" t="s">
        <v>362</v>
      </c>
      <c r="E505" s="2" t="s">
        <v>363</v>
      </c>
      <c r="F505" s="3">
        <v>982.8</v>
      </c>
      <c r="G505" s="126">
        <v>0</v>
      </c>
      <c r="H505" s="104">
        <v>0</v>
      </c>
      <c r="I505" s="201">
        <v>0</v>
      </c>
      <c r="J505" s="36">
        <f t="shared" si="16"/>
        <v>0</v>
      </c>
    </row>
    <row r="506" spans="1:10" ht="78.75" outlineLevel="3">
      <c r="A506" s="1"/>
      <c r="B506" s="1" t="s">
        <v>364</v>
      </c>
      <c r="C506" s="1" t="s">
        <v>374</v>
      </c>
      <c r="D506" s="1"/>
      <c r="E506" s="207" t="s">
        <v>375</v>
      </c>
      <c r="F506" s="3">
        <v>938.5</v>
      </c>
      <c r="G506" s="126">
        <v>0</v>
      </c>
      <c r="H506" s="104">
        <v>0</v>
      </c>
      <c r="I506" s="201">
        <v>0</v>
      </c>
      <c r="J506" s="36">
        <f t="shared" si="16"/>
        <v>0</v>
      </c>
    </row>
    <row r="507" spans="1:10" ht="94.5" outlineLevel="4">
      <c r="A507" s="1"/>
      <c r="B507" s="1" t="s">
        <v>364</v>
      </c>
      <c r="C507" s="1" t="s">
        <v>376</v>
      </c>
      <c r="D507" s="1"/>
      <c r="E507" s="207" t="s">
        <v>377</v>
      </c>
      <c r="F507" s="3">
        <v>938.5</v>
      </c>
      <c r="G507" s="126">
        <v>0</v>
      </c>
      <c r="H507" s="104">
        <v>0</v>
      </c>
      <c r="I507" s="201">
        <v>0</v>
      </c>
      <c r="J507" s="36">
        <f t="shared" si="16"/>
        <v>0</v>
      </c>
    </row>
    <row r="508" spans="1:10" ht="94.5" outlineLevel="5">
      <c r="A508" s="1"/>
      <c r="B508" s="1" t="s">
        <v>364</v>
      </c>
      <c r="C508" s="1" t="s">
        <v>378</v>
      </c>
      <c r="D508" s="1"/>
      <c r="E508" s="207" t="s">
        <v>515</v>
      </c>
      <c r="F508" s="3">
        <v>938.5</v>
      </c>
      <c r="G508" s="126">
        <v>0</v>
      </c>
      <c r="H508" s="104">
        <v>0</v>
      </c>
      <c r="I508" s="201">
        <v>0</v>
      </c>
      <c r="J508" s="36">
        <f t="shared" si="16"/>
        <v>0</v>
      </c>
    </row>
    <row r="509" spans="1:10" ht="31.5" outlineLevel="6">
      <c r="A509" s="1"/>
      <c r="B509" s="1" t="s">
        <v>364</v>
      </c>
      <c r="C509" s="1" t="s">
        <v>378</v>
      </c>
      <c r="D509" s="1" t="s">
        <v>362</v>
      </c>
      <c r="E509" s="2" t="s">
        <v>363</v>
      </c>
      <c r="F509" s="3">
        <v>938.5</v>
      </c>
      <c r="G509" s="126">
        <v>0</v>
      </c>
      <c r="H509" s="104">
        <v>0</v>
      </c>
      <c r="I509" s="201">
        <v>0</v>
      </c>
      <c r="J509" s="36">
        <f t="shared" si="16"/>
        <v>0</v>
      </c>
    </row>
    <row r="510" spans="1:10" ht="15.75" outlineLevel="1">
      <c r="A510" s="1"/>
      <c r="B510" s="1" t="s">
        <v>379</v>
      </c>
      <c r="C510" s="1"/>
      <c r="D510" s="1"/>
      <c r="E510" s="207" t="s">
        <v>380</v>
      </c>
      <c r="F510" s="3">
        <v>7565.5</v>
      </c>
      <c r="G510" s="126">
        <v>0</v>
      </c>
      <c r="H510" s="104">
        <v>0</v>
      </c>
      <c r="I510" s="201">
        <v>0</v>
      </c>
      <c r="J510" s="36">
        <f t="shared" si="16"/>
        <v>0</v>
      </c>
    </row>
    <row r="511" spans="1:10" ht="63" outlineLevel="2">
      <c r="A511" s="1"/>
      <c r="B511" s="1" t="s">
        <v>379</v>
      </c>
      <c r="C511" s="1" t="s">
        <v>37</v>
      </c>
      <c r="D511" s="1"/>
      <c r="E511" s="207" t="s">
        <v>38</v>
      </c>
      <c r="F511" s="3">
        <v>7565.5</v>
      </c>
      <c r="G511" s="126">
        <v>0</v>
      </c>
      <c r="H511" s="104">
        <v>0</v>
      </c>
      <c r="I511" s="201">
        <v>0</v>
      </c>
      <c r="J511" s="36">
        <f t="shared" si="16"/>
        <v>0</v>
      </c>
    </row>
    <row r="512" spans="1:10" ht="108" customHeight="1" outlineLevel="3">
      <c r="A512" s="1"/>
      <c r="B512" s="1" t="s">
        <v>379</v>
      </c>
      <c r="C512" s="1" t="s">
        <v>39</v>
      </c>
      <c r="D512" s="1"/>
      <c r="E512" s="207" t="s">
        <v>40</v>
      </c>
      <c r="F512" s="3">
        <v>7565.5</v>
      </c>
      <c r="G512" s="126">
        <v>0</v>
      </c>
      <c r="H512" s="104">
        <v>0</v>
      </c>
      <c r="I512" s="201">
        <v>0</v>
      </c>
      <c r="J512" s="36">
        <f t="shared" si="16"/>
        <v>0</v>
      </c>
    </row>
    <row r="513" spans="1:10" ht="47.25" outlineLevel="4">
      <c r="A513" s="1"/>
      <c r="B513" s="1" t="s">
        <v>379</v>
      </c>
      <c r="C513" s="1" t="s">
        <v>41</v>
      </c>
      <c r="D513" s="1"/>
      <c r="E513" s="207" t="s">
        <v>42</v>
      </c>
      <c r="F513" s="3">
        <v>7565.5</v>
      </c>
      <c r="G513" s="126">
        <v>0</v>
      </c>
      <c r="H513" s="104">
        <v>0</v>
      </c>
      <c r="I513" s="201">
        <v>0</v>
      </c>
      <c r="J513" s="36">
        <f t="shared" si="16"/>
        <v>0</v>
      </c>
    </row>
    <row r="514" spans="1:10" ht="174.75" customHeight="1" outlineLevel="5">
      <c r="A514" s="1"/>
      <c r="B514" s="1" t="s">
        <v>379</v>
      </c>
      <c r="C514" s="1" t="s">
        <v>381</v>
      </c>
      <c r="D514" s="1"/>
      <c r="E514" s="208" t="s">
        <v>382</v>
      </c>
      <c r="F514" s="3">
        <v>7565.5</v>
      </c>
      <c r="G514" s="126">
        <v>0</v>
      </c>
      <c r="H514" s="104">
        <v>0</v>
      </c>
      <c r="I514" s="201">
        <v>0</v>
      </c>
      <c r="J514" s="36">
        <f t="shared" si="16"/>
        <v>0</v>
      </c>
    </row>
    <row r="515" spans="1:10" ht="47.25" outlineLevel="6">
      <c r="A515" s="1"/>
      <c r="B515" s="1" t="s">
        <v>379</v>
      </c>
      <c r="C515" s="1" t="s">
        <v>381</v>
      </c>
      <c r="D515" s="1" t="s">
        <v>241</v>
      </c>
      <c r="E515" s="2" t="s">
        <v>242</v>
      </c>
      <c r="F515" s="3">
        <v>7565.5</v>
      </c>
      <c r="G515" s="126">
        <v>0</v>
      </c>
      <c r="H515" s="104">
        <v>0</v>
      </c>
      <c r="I515" s="201">
        <v>0</v>
      </c>
      <c r="J515" s="36">
        <f t="shared" si="16"/>
        <v>0</v>
      </c>
    </row>
    <row r="516" spans="1:10" ht="31.5" outlineLevel="6">
      <c r="A516" s="1"/>
      <c r="B516" s="1" t="s">
        <v>508</v>
      </c>
      <c r="C516" s="1"/>
      <c r="D516" s="1"/>
      <c r="E516" s="2" t="s">
        <v>509</v>
      </c>
      <c r="F516" s="3">
        <f>F517+F529</f>
        <v>34969.9</v>
      </c>
      <c r="G516" s="126">
        <v>0</v>
      </c>
      <c r="H516" s="104">
        <v>0</v>
      </c>
      <c r="I516" s="201">
        <v>0</v>
      </c>
      <c r="J516" s="36">
        <f t="shared" si="16"/>
        <v>0</v>
      </c>
    </row>
    <row r="517" spans="1:10" ht="15.75" outlineLevel="1">
      <c r="A517" s="1"/>
      <c r="B517" s="1" t="s">
        <v>383</v>
      </c>
      <c r="C517" s="1"/>
      <c r="D517" s="1"/>
      <c r="E517" s="207" t="s">
        <v>384</v>
      </c>
      <c r="F517" s="3">
        <v>33990.4</v>
      </c>
      <c r="G517" s="126">
        <v>0</v>
      </c>
      <c r="H517" s="104">
        <v>0</v>
      </c>
      <c r="I517" s="201">
        <v>0</v>
      </c>
      <c r="J517" s="36">
        <f t="shared" si="16"/>
        <v>0</v>
      </c>
    </row>
    <row r="518" spans="1:10" ht="63" outlineLevel="2">
      <c r="A518" s="1"/>
      <c r="B518" s="1" t="s">
        <v>383</v>
      </c>
      <c r="C518" s="1" t="s">
        <v>213</v>
      </c>
      <c r="D518" s="1"/>
      <c r="E518" s="207" t="s">
        <v>214</v>
      </c>
      <c r="F518" s="3">
        <v>33990.4</v>
      </c>
      <c r="G518" s="126">
        <v>0</v>
      </c>
      <c r="H518" s="104">
        <v>0</v>
      </c>
      <c r="I518" s="201">
        <v>0</v>
      </c>
      <c r="J518" s="36">
        <f t="shared" si="16"/>
        <v>0</v>
      </c>
    </row>
    <row r="519" spans="1:10" ht="47.25" outlineLevel="3">
      <c r="A519" s="1"/>
      <c r="B519" s="1" t="s">
        <v>383</v>
      </c>
      <c r="C519" s="1" t="s">
        <v>385</v>
      </c>
      <c r="D519" s="1"/>
      <c r="E519" s="207" t="s">
        <v>386</v>
      </c>
      <c r="F519" s="3">
        <v>33990.4</v>
      </c>
      <c r="G519" s="126">
        <v>0</v>
      </c>
      <c r="H519" s="104">
        <v>0</v>
      </c>
      <c r="I519" s="201">
        <v>0</v>
      </c>
      <c r="J519" s="36">
        <f t="shared" si="16"/>
        <v>0</v>
      </c>
    </row>
    <row r="520" spans="1:10" ht="47.25" outlineLevel="4">
      <c r="A520" s="1"/>
      <c r="B520" s="1" t="s">
        <v>383</v>
      </c>
      <c r="C520" s="1" t="s">
        <v>387</v>
      </c>
      <c r="D520" s="1"/>
      <c r="E520" s="207" t="s">
        <v>105</v>
      </c>
      <c r="F520" s="3">
        <v>33749</v>
      </c>
      <c r="G520" s="126">
        <v>0</v>
      </c>
      <c r="H520" s="104">
        <v>0</v>
      </c>
      <c r="I520" s="201">
        <v>0</v>
      </c>
      <c r="J520" s="36">
        <f t="shared" si="16"/>
        <v>0</v>
      </c>
    </row>
    <row r="521" spans="1:10" ht="15.75" outlineLevel="5">
      <c r="A521" s="1"/>
      <c r="B521" s="1" t="s">
        <v>383</v>
      </c>
      <c r="C521" s="1" t="s">
        <v>388</v>
      </c>
      <c r="D521" s="1"/>
      <c r="E521" s="207" t="s">
        <v>389</v>
      </c>
      <c r="F521" s="3">
        <v>33749</v>
      </c>
      <c r="G521" s="126">
        <v>0</v>
      </c>
      <c r="H521" s="104">
        <v>0</v>
      </c>
      <c r="I521" s="201">
        <v>0</v>
      </c>
      <c r="J521" s="36">
        <f t="shared" si="16"/>
        <v>0</v>
      </c>
    </row>
    <row r="522" spans="1:10" ht="110.25" outlineLevel="6">
      <c r="A522" s="1"/>
      <c r="B522" s="1" t="s">
        <v>383</v>
      </c>
      <c r="C522" s="1" t="s">
        <v>388</v>
      </c>
      <c r="D522" s="1" t="s">
        <v>9</v>
      </c>
      <c r="E522" s="2" t="s">
        <v>10</v>
      </c>
      <c r="F522" s="3">
        <v>8499.9</v>
      </c>
      <c r="G522" s="126">
        <v>0</v>
      </c>
      <c r="H522" s="104">
        <v>0</v>
      </c>
      <c r="I522" s="201">
        <v>0</v>
      </c>
      <c r="J522" s="36">
        <f t="shared" si="16"/>
        <v>0</v>
      </c>
    </row>
    <row r="523" spans="1:10" ht="47.25" outlineLevel="6">
      <c r="A523" s="1"/>
      <c r="B523" s="1" t="s">
        <v>383</v>
      </c>
      <c r="C523" s="1" t="s">
        <v>388</v>
      </c>
      <c r="D523" s="1" t="s">
        <v>11</v>
      </c>
      <c r="E523" s="2" t="s">
        <v>12</v>
      </c>
      <c r="F523" s="3">
        <v>6121.1</v>
      </c>
      <c r="G523" s="126">
        <v>0</v>
      </c>
      <c r="H523" s="104">
        <v>0</v>
      </c>
      <c r="I523" s="201">
        <v>0</v>
      </c>
      <c r="J523" s="36">
        <f t="shared" si="16"/>
        <v>0</v>
      </c>
    </row>
    <row r="524" spans="1:10" ht="53.25" customHeight="1" outlineLevel="6">
      <c r="A524" s="1"/>
      <c r="B524" s="1" t="s">
        <v>383</v>
      </c>
      <c r="C524" s="1" t="s">
        <v>388</v>
      </c>
      <c r="D524" s="1" t="s">
        <v>80</v>
      </c>
      <c r="E524" s="2" t="s">
        <v>81</v>
      </c>
      <c r="F524" s="3">
        <v>18765.8</v>
      </c>
      <c r="G524" s="126">
        <v>0</v>
      </c>
      <c r="H524" s="104">
        <v>0</v>
      </c>
      <c r="I524" s="201">
        <v>0</v>
      </c>
      <c r="J524" s="36">
        <f t="shared" si="16"/>
        <v>0</v>
      </c>
    </row>
    <row r="525" spans="1:10" ht="15.75" outlineLevel="6">
      <c r="A525" s="1"/>
      <c r="B525" s="1" t="s">
        <v>383</v>
      </c>
      <c r="C525" s="1" t="s">
        <v>388</v>
      </c>
      <c r="D525" s="1" t="s">
        <v>13</v>
      </c>
      <c r="E525" s="2" t="s">
        <v>14</v>
      </c>
      <c r="F525" s="3">
        <v>362.2</v>
      </c>
      <c r="G525" s="126">
        <v>0</v>
      </c>
      <c r="H525" s="104">
        <v>0</v>
      </c>
      <c r="I525" s="201">
        <v>0</v>
      </c>
      <c r="J525" s="36">
        <f t="shared" si="16"/>
        <v>0</v>
      </c>
    </row>
    <row r="526" spans="1:10" ht="47.25" outlineLevel="4">
      <c r="A526" s="1"/>
      <c r="B526" s="1" t="s">
        <v>383</v>
      </c>
      <c r="C526" s="1" t="s">
        <v>390</v>
      </c>
      <c r="D526" s="1"/>
      <c r="E526" s="207" t="s">
        <v>391</v>
      </c>
      <c r="F526" s="3">
        <v>241.4</v>
      </c>
      <c r="G526" s="126">
        <v>0</v>
      </c>
      <c r="H526" s="104">
        <v>0</v>
      </c>
      <c r="I526" s="201">
        <v>0</v>
      </c>
      <c r="J526" s="36">
        <f aca="true" t="shared" si="17" ref="J526:J592">H526-G526</f>
        <v>0</v>
      </c>
    </row>
    <row r="527" spans="1:10" ht="78.75" outlineLevel="5">
      <c r="A527" s="1"/>
      <c r="B527" s="1" t="s">
        <v>383</v>
      </c>
      <c r="C527" s="1" t="s">
        <v>392</v>
      </c>
      <c r="D527" s="1"/>
      <c r="E527" s="207" t="s">
        <v>393</v>
      </c>
      <c r="F527" s="3">
        <v>241.4</v>
      </c>
      <c r="G527" s="126">
        <v>0</v>
      </c>
      <c r="H527" s="104">
        <v>0</v>
      </c>
      <c r="I527" s="201">
        <v>0</v>
      </c>
      <c r="J527" s="36">
        <f t="shared" si="17"/>
        <v>0</v>
      </c>
    </row>
    <row r="528" spans="1:10" ht="47.25" outlineLevel="6">
      <c r="A528" s="1"/>
      <c r="B528" s="1" t="s">
        <v>383</v>
      </c>
      <c r="C528" s="1" t="s">
        <v>392</v>
      </c>
      <c r="D528" s="1" t="s">
        <v>11</v>
      </c>
      <c r="E528" s="2" t="s">
        <v>12</v>
      </c>
      <c r="F528" s="3">
        <v>241.4</v>
      </c>
      <c r="G528" s="126">
        <v>0</v>
      </c>
      <c r="H528" s="104">
        <v>0</v>
      </c>
      <c r="I528" s="201">
        <v>0</v>
      </c>
      <c r="J528" s="36">
        <f t="shared" si="17"/>
        <v>0</v>
      </c>
    </row>
    <row r="529" spans="1:10" ht="15.75" outlineLevel="1">
      <c r="A529" s="1"/>
      <c r="B529" s="1" t="s">
        <v>394</v>
      </c>
      <c r="C529" s="1"/>
      <c r="D529" s="1"/>
      <c r="E529" s="207" t="s">
        <v>395</v>
      </c>
      <c r="F529" s="3">
        <v>979.5</v>
      </c>
      <c r="G529" s="126">
        <v>0</v>
      </c>
      <c r="H529" s="104">
        <v>0</v>
      </c>
      <c r="I529" s="201">
        <v>0</v>
      </c>
      <c r="J529" s="36">
        <f t="shared" si="17"/>
        <v>0</v>
      </c>
    </row>
    <row r="530" spans="1:10" ht="63" outlineLevel="2">
      <c r="A530" s="1"/>
      <c r="B530" s="1" t="s">
        <v>394</v>
      </c>
      <c r="C530" s="1" t="s">
        <v>213</v>
      </c>
      <c r="D530" s="1"/>
      <c r="E530" s="207" t="s">
        <v>214</v>
      </c>
      <c r="F530" s="3">
        <v>979.5</v>
      </c>
      <c r="G530" s="126">
        <v>0</v>
      </c>
      <c r="H530" s="104">
        <v>0</v>
      </c>
      <c r="I530" s="201">
        <v>0</v>
      </c>
      <c r="J530" s="36">
        <f t="shared" si="17"/>
        <v>0</v>
      </c>
    </row>
    <row r="531" spans="1:10" ht="47.25" outlineLevel="3">
      <c r="A531" s="1"/>
      <c r="B531" s="1" t="s">
        <v>394</v>
      </c>
      <c r="C531" s="1" t="s">
        <v>385</v>
      </c>
      <c r="D531" s="1"/>
      <c r="E531" s="207" t="s">
        <v>386</v>
      </c>
      <c r="F531" s="3">
        <v>979.5</v>
      </c>
      <c r="G531" s="126">
        <v>0</v>
      </c>
      <c r="H531" s="104">
        <v>0</v>
      </c>
      <c r="I531" s="201">
        <v>0</v>
      </c>
      <c r="J531" s="36">
        <f t="shared" si="17"/>
        <v>0</v>
      </c>
    </row>
    <row r="532" spans="1:10" ht="31.5" outlineLevel="4">
      <c r="A532" s="1"/>
      <c r="B532" s="1" t="s">
        <v>394</v>
      </c>
      <c r="C532" s="1" t="s">
        <v>396</v>
      </c>
      <c r="D532" s="1"/>
      <c r="E532" s="207" t="s">
        <v>397</v>
      </c>
      <c r="F532" s="3">
        <v>979.5</v>
      </c>
      <c r="G532" s="126">
        <v>0</v>
      </c>
      <c r="H532" s="104">
        <v>0</v>
      </c>
      <c r="I532" s="201">
        <v>0</v>
      </c>
      <c r="J532" s="36">
        <f t="shared" si="17"/>
        <v>0</v>
      </c>
    </row>
    <row r="533" spans="1:10" ht="31.5" outlineLevel="5">
      <c r="A533" s="1"/>
      <c r="B533" s="1" t="s">
        <v>394</v>
      </c>
      <c r="C533" s="1" t="s">
        <v>398</v>
      </c>
      <c r="D533" s="1"/>
      <c r="E533" s="207" t="s">
        <v>399</v>
      </c>
      <c r="F533" s="3">
        <v>979.5</v>
      </c>
      <c r="G533" s="126">
        <v>0</v>
      </c>
      <c r="H533" s="104">
        <v>0</v>
      </c>
      <c r="I533" s="201">
        <v>0</v>
      </c>
      <c r="J533" s="36">
        <f t="shared" si="17"/>
        <v>0</v>
      </c>
    </row>
    <row r="534" spans="1:10" ht="47.25" outlineLevel="6">
      <c r="A534" s="1"/>
      <c r="B534" s="1" t="s">
        <v>394</v>
      </c>
      <c r="C534" s="1" t="s">
        <v>398</v>
      </c>
      <c r="D534" s="1" t="s">
        <v>11</v>
      </c>
      <c r="E534" s="2" t="s">
        <v>12</v>
      </c>
      <c r="F534" s="3">
        <v>979.5</v>
      </c>
      <c r="G534" s="126">
        <v>0</v>
      </c>
      <c r="H534" s="104">
        <v>0</v>
      </c>
      <c r="I534" s="201">
        <v>0</v>
      </c>
      <c r="J534" s="36">
        <f t="shared" si="17"/>
        <v>0</v>
      </c>
    </row>
    <row r="535" spans="1:10" ht="31.5" outlineLevel="6">
      <c r="A535" s="1"/>
      <c r="B535" s="1" t="s">
        <v>510</v>
      </c>
      <c r="C535" s="1"/>
      <c r="D535" s="1"/>
      <c r="E535" s="2" t="s">
        <v>511</v>
      </c>
      <c r="F535" s="3">
        <f>F536</f>
        <v>1343.2</v>
      </c>
      <c r="G535" s="126">
        <v>0</v>
      </c>
      <c r="H535" s="104">
        <v>0</v>
      </c>
      <c r="I535" s="201">
        <v>0</v>
      </c>
      <c r="J535" s="36">
        <f t="shared" si="17"/>
        <v>0</v>
      </c>
    </row>
    <row r="536" spans="1:10" ht="15.75" outlineLevel="1">
      <c r="A536" s="1"/>
      <c r="B536" s="1" t="s">
        <v>400</v>
      </c>
      <c r="C536" s="1"/>
      <c r="D536" s="1"/>
      <c r="E536" s="207" t="s">
        <v>401</v>
      </c>
      <c r="F536" s="3">
        <f>F538</f>
        <v>1343.2</v>
      </c>
      <c r="G536" s="126">
        <v>0</v>
      </c>
      <c r="H536" s="104">
        <v>0</v>
      </c>
      <c r="I536" s="201">
        <v>0</v>
      </c>
      <c r="J536" s="36">
        <f t="shared" si="17"/>
        <v>0</v>
      </c>
    </row>
    <row r="537" spans="1:10" ht="15.75" outlineLevel="1">
      <c r="A537" s="1"/>
      <c r="B537" s="1" t="s">
        <v>400</v>
      </c>
      <c r="C537" s="51" t="s">
        <v>538</v>
      </c>
      <c r="D537" s="51"/>
      <c r="E537" s="50" t="s">
        <v>539</v>
      </c>
      <c r="F537" s="3">
        <f>F538</f>
        <v>1343.2</v>
      </c>
      <c r="G537" s="3">
        <f>G538</f>
        <v>0</v>
      </c>
      <c r="H537" s="3">
        <f>H538</f>
        <v>0</v>
      </c>
      <c r="I537" s="3">
        <f>I538</f>
        <v>0</v>
      </c>
      <c r="J537" s="3">
        <f>J538</f>
        <v>0</v>
      </c>
    </row>
    <row r="538" spans="1:10" ht="33" customHeight="1" outlineLevel="2">
      <c r="A538" s="1"/>
      <c r="B538" s="1" t="s">
        <v>400</v>
      </c>
      <c r="C538" s="1" t="s">
        <v>19</v>
      </c>
      <c r="D538" s="1"/>
      <c r="E538" s="207" t="s">
        <v>20</v>
      </c>
      <c r="F538" s="3">
        <f>F539</f>
        <v>1343.2</v>
      </c>
      <c r="G538" s="126">
        <v>0</v>
      </c>
      <c r="H538" s="104">
        <v>0</v>
      </c>
      <c r="I538" s="201">
        <v>0</v>
      </c>
      <c r="J538" s="36">
        <f t="shared" si="17"/>
        <v>0</v>
      </c>
    </row>
    <row r="539" spans="1:10" ht="31.5" outlineLevel="5">
      <c r="A539" s="1"/>
      <c r="B539" s="1" t="s">
        <v>400</v>
      </c>
      <c r="C539" s="1" t="s">
        <v>402</v>
      </c>
      <c r="D539" s="1"/>
      <c r="E539" s="207" t="s">
        <v>403</v>
      </c>
      <c r="F539" s="3">
        <f>F540</f>
        <v>1343.2</v>
      </c>
      <c r="G539" s="126">
        <v>0</v>
      </c>
      <c r="H539" s="104">
        <v>0</v>
      </c>
      <c r="I539" s="201">
        <v>0</v>
      </c>
      <c r="J539" s="36">
        <f t="shared" si="17"/>
        <v>0</v>
      </c>
    </row>
    <row r="540" spans="1:10" ht="51.75" customHeight="1" outlineLevel="6">
      <c r="A540" s="1"/>
      <c r="B540" s="1" t="s">
        <v>400</v>
      </c>
      <c r="C540" s="1" t="s">
        <v>402</v>
      </c>
      <c r="D540" s="1" t="s">
        <v>80</v>
      </c>
      <c r="E540" s="2" t="s">
        <v>81</v>
      </c>
      <c r="F540" s="3">
        <v>1343.2</v>
      </c>
      <c r="G540" s="126">
        <v>0</v>
      </c>
      <c r="H540" s="104">
        <v>0</v>
      </c>
      <c r="I540" s="201">
        <v>0</v>
      </c>
      <c r="J540" s="36">
        <f t="shared" si="17"/>
        <v>0</v>
      </c>
    </row>
    <row r="541" spans="1:10" ht="51.75" customHeight="1" outlineLevel="6">
      <c r="A541" s="1"/>
      <c r="B541" s="1" t="s">
        <v>512</v>
      </c>
      <c r="C541" s="1"/>
      <c r="D541" s="1"/>
      <c r="E541" s="2" t="s">
        <v>513</v>
      </c>
      <c r="F541" s="3">
        <f>F542</f>
        <v>7</v>
      </c>
      <c r="G541" s="126">
        <v>0</v>
      </c>
      <c r="H541" s="104">
        <v>0</v>
      </c>
      <c r="I541" s="201">
        <v>0</v>
      </c>
      <c r="J541" s="36">
        <f t="shared" si="17"/>
        <v>0</v>
      </c>
    </row>
    <row r="542" spans="1:10" ht="31.5" outlineLevel="1">
      <c r="A542" s="1"/>
      <c r="B542" s="1" t="s">
        <v>404</v>
      </c>
      <c r="C542" s="1"/>
      <c r="D542" s="1"/>
      <c r="E542" s="207" t="s">
        <v>405</v>
      </c>
      <c r="F542" s="3">
        <v>7</v>
      </c>
      <c r="G542" s="126">
        <v>0</v>
      </c>
      <c r="H542" s="104">
        <v>0</v>
      </c>
      <c r="I542" s="201">
        <v>0</v>
      </c>
      <c r="J542" s="36">
        <f t="shared" si="17"/>
        <v>0</v>
      </c>
    </row>
    <row r="543" spans="1:10" ht="15.75" outlineLevel="1">
      <c r="A543" s="1"/>
      <c r="B543" s="1" t="s">
        <v>404</v>
      </c>
      <c r="C543" s="51" t="s">
        <v>538</v>
      </c>
      <c r="D543" s="51"/>
      <c r="E543" s="50" t="s">
        <v>539</v>
      </c>
      <c r="F543" s="3">
        <f>F544</f>
        <v>7</v>
      </c>
      <c r="G543" s="3">
        <f>G544</f>
        <v>0</v>
      </c>
      <c r="H543" s="3">
        <f>H544</f>
        <v>0</v>
      </c>
      <c r="I543" s="3">
        <f>I544</f>
        <v>0</v>
      </c>
      <c r="J543" s="3">
        <f>J544</f>
        <v>0</v>
      </c>
    </row>
    <row r="544" spans="1:10" ht="45" customHeight="1" outlineLevel="2">
      <c r="A544" s="1"/>
      <c r="B544" s="1" t="s">
        <v>404</v>
      </c>
      <c r="C544" s="1" t="s">
        <v>119</v>
      </c>
      <c r="D544" s="1"/>
      <c r="E544" s="207" t="s">
        <v>120</v>
      </c>
      <c r="F544" s="3">
        <v>7</v>
      </c>
      <c r="G544" s="126">
        <v>0</v>
      </c>
      <c r="H544" s="104">
        <v>0</v>
      </c>
      <c r="I544" s="201">
        <v>0</v>
      </c>
      <c r="J544" s="36">
        <f t="shared" si="17"/>
        <v>0</v>
      </c>
    </row>
    <row r="545" spans="1:10" ht="63" outlineLevel="5">
      <c r="A545" s="1"/>
      <c r="B545" s="1" t="s">
        <v>404</v>
      </c>
      <c r="C545" s="1" t="s">
        <v>406</v>
      </c>
      <c r="D545" s="1"/>
      <c r="E545" s="207" t="s">
        <v>407</v>
      </c>
      <c r="F545" s="3">
        <v>7</v>
      </c>
      <c r="G545" s="126">
        <v>0</v>
      </c>
      <c r="H545" s="104">
        <v>0</v>
      </c>
      <c r="I545" s="201">
        <v>0</v>
      </c>
      <c r="J545" s="36">
        <f t="shared" si="17"/>
        <v>0</v>
      </c>
    </row>
    <row r="546" spans="1:10" ht="31.5" outlineLevel="6">
      <c r="A546" s="1"/>
      <c r="B546" s="1" t="s">
        <v>404</v>
      </c>
      <c r="C546" s="1" t="s">
        <v>406</v>
      </c>
      <c r="D546" s="1" t="s">
        <v>408</v>
      </c>
      <c r="E546" s="2" t="s">
        <v>409</v>
      </c>
      <c r="F546" s="3">
        <v>7</v>
      </c>
      <c r="G546" s="126">
        <v>0</v>
      </c>
      <c r="H546" s="104">
        <v>0</v>
      </c>
      <c r="I546" s="201">
        <v>0</v>
      </c>
      <c r="J546" s="36">
        <f t="shared" si="17"/>
        <v>0</v>
      </c>
    </row>
    <row r="547" spans="1:10" ht="47.25">
      <c r="A547" s="1" t="s">
        <v>410</v>
      </c>
      <c r="B547" s="1"/>
      <c r="C547" s="209"/>
      <c r="D547" s="1"/>
      <c r="E547" s="207" t="s">
        <v>411</v>
      </c>
      <c r="F547" s="3">
        <v>1896.5</v>
      </c>
      <c r="G547" s="3">
        <f>G548</f>
        <v>1751.3</v>
      </c>
      <c r="H547" s="3">
        <f>H548</f>
        <v>1519</v>
      </c>
      <c r="I547" s="201">
        <f aca="true" t="shared" si="18" ref="I547:I559">H547/G547*100</f>
        <v>86.73556786387255</v>
      </c>
      <c r="J547" s="36">
        <f t="shared" si="17"/>
        <v>-232.29999999999995</v>
      </c>
    </row>
    <row r="548" spans="1:10" ht="31.5">
      <c r="A548" s="1"/>
      <c r="B548" s="1" t="s">
        <v>491</v>
      </c>
      <c r="C548" s="1"/>
      <c r="D548" s="1"/>
      <c r="E548" s="207" t="s">
        <v>492</v>
      </c>
      <c r="F548" s="3">
        <f>F549</f>
        <v>1896.5</v>
      </c>
      <c r="G548" s="3">
        <f>G549</f>
        <v>1751.3</v>
      </c>
      <c r="H548" s="3">
        <f>H549</f>
        <v>1519</v>
      </c>
      <c r="I548" s="201">
        <f t="shared" si="18"/>
        <v>86.73556786387255</v>
      </c>
      <c r="J548" s="36">
        <f t="shared" si="17"/>
        <v>-232.29999999999995</v>
      </c>
    </row>
    <row r="549" spans="1:10" ht="78.75" outlineLevel="1">
      <c r="A549" s="1"/>
      <c r="B549" s="1" t="s">
        <v>412</v>
      </c>
      <c r="C549" s="1"/>
      <c r="D549" s="1"/>
      <c r="E549" s="207" t="s">
        <v>413</v>
      </c>
      <c r="F549" s="3">
        <v>1896.5</v>
      </c>
      <c r="G549" s="3">
        <f>G551</f>
        <v>1751.3</v>
      </c>
      <c r="H549" s="3">
        <f>H551</f>
        <v>1519</v>
      </c>
      <c r="I549" s="201">
        <f t="shared" si="18"/>
        <v>86.73556786387255</v>
      </c>
      <c r="J549" s="36">
        <f t="shared" si="17"/>
        <v>-232.29999999999995</v>
      </c>
    </row>
    <row r="550" spans="1:10" ht="15.75" outlineLevel="1">
      <c r="A550" s="1"/>
      <c r="B550" s="1" t="s">
        <v>412</v>
      </c>
      <c r="C550" s="1" t="s">
        <v>538</v>
      </c>
      <c r="D550" s="1"/>
      <c r="E550" s="210" t="s">
        <v>539</v>
      </c>
      <c r="F550" s="3">
        <f>F551</f>
        <v>1896.5</v>
      </c>
      <c r="G550" s="3">
        <f>G551</f>
        <v>1751.3</v>
      </c>
      <c r="H550" s="3">
        <f>H551</f>
        <v>1519</v>
      </c>
      <c r="I550" s="3">
        <f>I551</f>
        <v>86.73556786387255</v>
      </c>
      <c r="J550" s="3">
        <f>J551</f>
        <v>-232.29999999999995</v>
      </c>
    </row>
    <row r="551" spans="1:10" ht="63" outlineLevel="2">
      <c r="A551" s="1"/>
      <c r="B551" s="1" t="s">
        <v>412</v>
      </c>
      <c r="C551" s="1" t="s">
        <v>5</v>
      </c>
      <c r="D551" s="1"/>
      <c r="E551" s="207" t="s">
        <v>6</v>
      </c>
      <c r="F551" s="3">
        <v>1896.5</v>
      </c>
      <c r="G551" s="3">
        <f>G552+G554+G557</f>
        <v>1751.3</v>
      </c>
      <c r="H551" s="3">
        <f>H552+H554+H557</f>
        <v>1519</v>
      </c>
      <c r="I551" s="201">
        <f t="shared" si="18"/>
        <v>86.73556786387255</v>
      </c>
      <c r="J551" s="36">
        <f t="shared" si="17"/>
        <v>-232.29999999999995</v>
      </c>
    </row>
    <row r="552" spans="1:10" ht="47.25" outlineLevel="5">
      <c r="A552" s="1"/>
      <c r="B552" s="1" t="s">
        <v>412</v>
      </c>
      <c r="C552" s="1" t="s">
        <v>414</v>
      </c>
      <c r="D552" s="1"/>
      <c r="E552" s="207" t="s">
        <v>415</v>
      </c>
      <c r="F552" s="3">
        <v>145.2</v>
      </c>
      <c r="G552" s="3">
        <f>G553</f>
        <v>0</v>
      </c>
      <c r="H552" s="3">
        <f>H553</f>
        <v>0</v>
      </c>
      <c r="I552" s="201">
        <v>0</v>
      </c>
      <c r="J552" s="36">
        <f t="shared" si="17"/>
        <v>0</v>
      </c>
    </row>
    <row r="553" spans="1:10" ht="110.25" outlineLevel="6">
      <c r="A553" s="1"/>
      <c r="B553" s="1" t="s">
        <v>412</v>
      </c>
      <c r="C553" s="1" t="s">
        <v>414</v>
      </c>
      <c r="D553" s="1" t="s">
        <v>9</v>
      </c>
      <c r="E553" s="2" t="s">
        <v>10</v>
      </c>
      <c r="F553" s="3">
        <v>145.2</v>
      </c>
      <c r="G553" s="3">
        <v>0</v>
      </c>
      <c r="H553" s="104">
        <v>0</v>
      </c>
      <c r="I553" s="201">
        <v>0</v>
      </c>
      <c r="J553" s="36">
        <f t="shared" si="17"/>
        <v>0</v>
      </c>
    </row>
    <row r="554" spans="1:10" ht="47.25" outlineLevel="5">
      <c r="A554" s="1"/>
      <c r="B554" s="1" t="s">
        <v>412</v>
      </c>
      <c r="C554" s="1" t="s">
        <v>416</v>
      </c>
      <c r="D554" s="1"/>
      <c r="E554" s="207" t="s">
        <v>517</v>
      </c>
      <c r="F554" s="3">
        <v>1751.3</v>
      </c>
      <c r="G554" s="3">
        <f>G555+G556</f>
        <v>1628.8</v>
      </c>
      <c r="H554" s="3">
        <f>H555+H556</f>
        <v>1396.5</v>
      </c>
      <c r="I554" s="201">
        <f t="shared" si="18"/>
        <v>85.73796660117878</v>
      </c>
      <c r="J554" s="36">
        <f t="shared" si="17"/>
        <v>-232.29999999999995</v>
      </c>
    </row>
    <row r="555" spans="1:10" ht="110.25" outlineLevel="6">
      <c r="A555" s="1"/>
      <c r="B555" s="1" t="s">
        <v>412</v>
      </c>
      <c r="C555" s="1" t="s">
        <v>416</v>
      </c>
      <c r="D555" s="1" t="s">
        <v>9</v>
      </c>
      <c r="E555" s="2" t="s">
        <v>10</v>
      </c>
      <c r="F555" s="3">
        <v>1372.2</v>
      </c>
      <c r="G555" s="3">
        <v>1253.3</v>
      </c>
      <c r="H555" s="104">
        <v>1253.3</v>
      </c>
      <c r="I555" s="201">
        <f t="shared" si="18"/>
        <v>100</v>
      </c>
      <c r="J555" s="36">
        <f t="shared" si="17"/>
        <v>0</v>
      </c>
    </row>
    <row r="556" spans="1:10" ht="47.25" outlineLevel="6">
      <c r="A556" s="1"/>
      <c r="B556" s="1" t="s">
        <v>412</v>
      </c>
      <c r="C556" s="1" t="s">
        <v>416</v>
      </c>
      <c r="D556" s="1" t="s">
        <v>11</v>
      </c>
      <c r="E556" s="2" t="s">
        <v>12</v>
      </c>
      <c r="F556" s="3">
        <v>379.1</v>
      </c>
      <c r="G556" s="3">
        <v>375.5</v>
      </c>
      <c r="H556" s="104">
        <v>143.2</v>
      </c>
      <c r="I556" s="201">
        <f t="shared" si="18"/>
        <v>38.1358189081225</v>
      </c>
      <c r="J556" s="36">
        <f t="shared" si="17"/>
        <v>-232.3</v>
      </c>
    </row>
    <row r="557" spans="1:10" ht="47.25" outlineLevel="6">
      <c r="A557" s="1"/>
      <c r="B557" s="105" t="s">
        <v>412</v>
      </c>
      <c r="C557" s="105" t="s">
        <v>534</v>
      </c>
      <c r="D557" s="105"/>
      <c r="E557" s="107" t="s">
        <v>535</v>
      </c>
      <c r="F557" s="3" t="s">
        <v>533</v>
      </c>
      <c r="G557" s="13">
        <f>G558+G559</f>
        <v>122.5</v>
      </c>
      <c r="H557" s="13">
        <f>H558+H559</f>
        <v>122.5</v>
      </c>
      <c r="I557" s="201">
        <f t="shared" si="18"/>
        <v>100</v>
      </c>
      <c r="J557" s="36">
        <f t="shared" si="17"/>
        <v>0</v>
      </c>
    </row>
    <row r="558" spans="1:10" ht="110.25" outlineLevel="6">
      <c r="A558" s="1"/>
      <c r="B558" s="105" t="s">
        <v>412</v>
      </c>
      <c r="C558" s="105" t="s">
        <v>534</v>
      </c>
      <c r="D558" s="105" t="s">
        <v>9</v>
      </c>
      <c r="E558" s="106" t="s">
        <v>10</v>
      </c>
      <c r="F558" s="3" t="s">
        <v>533</v>
      </c>
      <c r="G558" s="13">
        <v>118.9</v>
      </c>
      <c r="H558" s="104">
        <v>118.9</v>
      </c>
      <c r="I558" s="201">
        <f t="shared" si="18"/>
        <v>100</v>
      </c>
      <c r="J558" s="36">
        <f t="shared" si="17"/>
        <v>0</v>
      </c>
    </row>
    <row r="559" spans="1:10" ht="47.25" outlineLevel="6">
      <c r="A559" s="1"/>
      <c r="B559" s="105" t="s">
        <v>412</v>
      </c>
      <c r="C559" s="105" t="s">
        <v>534</v>
      </c>
      <c r="D559" s="105" t="s">
        <v>11</v>
      </c>
      <c r="E559" s="106" t="s">
        <v>12</v>
      </c>
      <c r="F559" s="3" t="s">
        <v>533</v>
      </c>
      <c r="G559" s="13">
        <v>3.6</v>
      </c>
      <c r="H559" s="104">
        <v>3.6</v>
      </c>
      <c r="I559" s="201">
        <f t="shared" si="18"/>
        <v>100</v>
      </c>
      <c r="J559" s="36">
        <f t="shared" si="17"/>
        <v>0</v>
      </c>
    </row>
    <row r="560" spans="1:10" ht="47.25">
      <c r="A560" s="1" t="s">
        <v>417</v>
      </c>
      <c r="B560" s="1"/>
      <c r="C560" s="209"/>
      <c r="D560" s="1"/>
      <c r="E560" s="207" t="s">
        <v>418</v>
      </c>
      <c r="F560" s="3">
        <v>370454.1</v>
      </c>
      <c r="G560" s="126">
        <v>0</v>
      </c>
      <c r="H560" s="104">
        <v>0</v>
      </c>
      <c r="I560" s="201">
        <v>0</v>
      </c>
      <c r="J560" s="36">
        <f t="shared" si="17"/>
        <v>0</v>
      </c>
    </row>
    <row r="561" spans="1:10" ht="47.25">
      <c r="A561" s="1"/>
      <c r="B561" s="1" t="s">
        <v>494</v>
      </c>
      <c r="C561" s="1"/>
      <c r="D561" s="1"/>
      <c r="E561" s="2" t="s">
        <v>495</v>
      </c>
      <c r="F561" s="3">
        <f>F562+F568</f>
        <v>367.5</v>
      </c>
      <c r="G561" s="126">
        <v>0</v>
      </c>
      <c r="H561" s="104">
        <v>0</v>
      </c>
      <c r="I561" s="201">
        <v>0</v>
      </c>
      <c r="J561" s="36">
        <f t="shared" si="17"/>
        <v>0</v>
      </c>
    </row>
    <row r="562" spans="1:10" ht="21" customHeight="1" outlineLevel="1">
      <c r="A562" s="1"/>
      <c r="B562" s="1" t="s">
        <v>134</v>
      </c>
      <c r="C562" s="1"/>
      <c r="D562" s="1"/>
      <c r="E562" s="207" t="s">
        <v>135</v>
      </c>
      <c r="F562" s="3">
        <v>67.9</v>
      </c>
      <c r="G562" s="126">
        <v>0</v>
      </c>
      <c r="H562" s="104">
        <v>0</v>
      </c>
      <c r="I562" s="201">
        <v>0</v>
      </c>
      <c r="J562" s="36">
        <f t="shared" si="17"/>
        <v>0</v>
      </c>
    </row>
    <row r="563" spans="1:10" ht="63" outlineLevel="2">
      <c r="A563" s="1"/>
      <c r="B563" s="1" t="s">
        <v>134</v>
      </c>
      <c r="C563" s="1" t="s">
        <v>125</v>
      </c>
      <c r="D563" s="1"/>
      <c r="E563" s="207" t="s">
        <v>126</v>
      </c>
      <c r="F563" s="3">
        <v>67.9</v>
      </c>
      <c r="G563" s="126">
        <v>0</v>
      </c>
      <c r="H563" s="104">
        <v>0</v>
      </c>
      <c r="I563" s="201">
        <v>0</v>
      </c>
      <c r="J563" s="36">
        <f t="shared" si="17"/>
        <v>0</v>
      </c>
    </row>
    <row r="564" spans="1:10" ht="63" outlineLevel="3">
      <c r="A564" s="1"/>
      <c r="B564" s="1" t="s">
        <v>134</v>
      </c>
      <c r="C564" s="1" t="s">
        <v>136</v>
      </c>
      <c r="D564" s="1"/>
      <c r="E564" s="207" t="s">
        <v>137</v>
      </c>
      <c r="F564" s="3">
        <v>67.9</v>
      </c>
      <c r="G564" s="126">
        <v>0</v>
      </c>
      <c r="H564" s="104">
        <v>0</v>
      </c>
      <c r="I564" s="201">
        <v>0</v>
      </c>
      <c r="J564" s="36">
        <f t="shared" si="17"/>
        <v>0</v>
      </c>
    </row>
    <row r="565" spans="1:10" ht="47.25" outlineLevel="4">
      <c r="A565" s="1"/>
      <c r="B565" s="1" t="s">
        <v>134</v>
      </c>
      <c r="C565" s="1" t="s">
        <v>138</v>
      </c>
      <c r="D565" s="1"/>
      <c r="E565" s="207" t="s">
        <v>139</v>
      </c>
      <c r="F565" s="3">
        <v>67.9</v>
      </c>
      <c r="G565" s="126">
        <v>0</v>
      </c>
      <c r="H565" s="104">
        <v>0</v>
      </c>
      <c r="I565" s="201">
        <v>0</v>
      </c>
      <c r="J565" s="36">
        <f t="shared" si="17"/>
        <v>0</v>
      </c>
    </row>
    <row r="566" spans="1:10" ht="47.25" outlineLevel="5">
      <c r="A566" s="1"/>
      <c r="B566" s="1" t="s">
        <v>134</v>
      </c>
      <c r="C566" s="1" t="s">
        <v>419</v>
      </c>
      <c r="D566" s="1"/>
      <c r="E566" s="207" t="s">
        <v>420</v>
      </c>
      <c r="F566" s="3">
        <v>67.9</v>
      </c>
      <c r="G566" s="126">
        <v>0</v>
      </c>
      <c r="H566" s="104">
        <v>0</v>
      </c>
      <c r="I566" s="201">
        <v>0</v>
      </c>
      <c r="J566" s="36">
        <f t="shared" si="17"/>
        <v>0</v>
      </c>
    </row>
    <row r="567" spans="1:10" ht="52.5" customHeight="1" outlineLevel="6">
      <c r="A567" s="1"/>
      <c r="B567" s="1" t="s">
        <v>134</v>
      </c>
      <c r="C567" s="1" t="s">
        <v>419</v>
      </c>
      <c r="D567" s="1" t="s">
        <v>80</v>
      </c>
      <c r="E567" s="2" t="s">
        <v>81</v>
      </c>
      <c r="F567" s="3">
        <v>67.9</v>
      </c>
      <c r="G567" s="126">
        <v>0</v>
      </c>
      <c r="H567" s="104">
        <v>0</v>
      </c>
      <c r="I567" s="201">
        <v>0</v>
      </c>
      <c r="J567" s="36">
        <f t="shared" si="17"/>
        <v>0</v>
      </c>
    </row>
    <row r="568" spans="1:10" ht="47.25" outlineLevel="1">
      <c r="A568" s="1"/>
      <c r="B568" s="1" t="s">
        <v>142</v>
      </c>
      <c r="C568" s="1"/>
      <c r="D568" s="1"/>
      <c r="E568" s="207" t="s">
        <v>143</v>
      </c>
      <c r="F568" s="3">
        <v>299.6</v>
      </c>
      <c r="G568" s="126">
        <v>0</v>
      </c>
      <c r="H568" s="104">
        <v>0</v>
      </c>
      <c r="I568" s="201">
        <v>0</v>
      </c>
      <c r="J568" s="36">
        <f t="shared" si="17"/>
        <v>0</v>
      </c>
    </row>
    <row r="569" spans="1:10" ht="63" outlineLevel="2">
      <c r="A569" s="1"/>
      <c r="B569" s="1" t="s">
        <v>142</v>
      </c>
      <c r="C569" s="1" t="s">
        <v>125</v>
      </c>
      <c r="D569" s="1"/>
      <c r="E569" s="207" t="s">
        <v>126</v>
      </c>
      <c r="F569" s="3">
        <v>299.6</v>
      </c>
      <c r="G569" s="126">
        <v>0</v>
      </c>
      <c r="H569" s="104">
        <v>0</v>
      </c>
      <c r="I569" s="201">
        <v>0</v>
      </c>
      <c r="J569" s="36">
        <f t="shared" si="17"/>
        <v>0</v>
      </c>
    </row>
    <row r="570" spans="1:10" ht="63.75" customHeight="1" outlineLevel="3">
      <c r="A570" s="1"/>
      <c r="B570" s="1" t="s">
        <v>142</v>
      </c>
      <c r="C570" s="1" t="s">
        <v>127</v>
      </c>
      <c r="D570" s="1"/>
      <c r="E570" s="207" t="s">
        <v>493</v>
      </c>
      <c r="F570" s="3">
        <v>200</v>
      </c>
      <c r="G570" s="126">
        <v>0</v>
      </c>
      <c r="H570" s="104">
        <v>0</v>
      </c>
      <c r="I570" s="201">
        <v>0</v>
      </c>
      <c r="J570" s="36">
        <f t="shared" si="17"/>
        <v>0</v>
      </c>
    </row>
    <row r="571" spans="1:10" ht="78.75" outlineLevel="4">
      <c r="A571" s="1"/>
      <c r="B571" s="1" t="s">
        <v>142</v>
      </c>
      <c r="C571" s="1" t="s">
        <v>144</v>
      </c>
      <c r="D571" s="1"/>
      <c r="E571" s="207" t="s">
        <v>145</v>
      </c>
      <c r="F571" s="3">
        <v>200</v>
      </c>
      <c r="G571" s="126">
        <v>0</v>
      </c>
      <c r="H571" s="104">
        <v>0</v>
      </c>
      <c r="I571" s="201">
        <v>0</v>
      </c>
      <c r="J571" s="36">
        <f t="shared" si="17"/>
        <v>0</v>
      </c>
    </row>
    <row r="572" spans="1:10" ht="94.5" outlineLevel="5">
      <c r="A572" s="1"/>
      <c r="B572" s="1" t="s">
        <v>142</v>
      </c>
      <c r="C572" s="1" t="s">
        <v>421</v>
      </c>
      <c r="D572" s="1"/>
      <c r="E572" s="207" t="s">
        <v>422</v>
      </c>
      <c r="F572" s="3">
        <v>200</v>
      </c>
      <c r="G572" s="126">
        <v>0</v>
      </c>
      <c r="H572" s="104">
        <v>0</v>
      </c>
      <c r="I572" s="201">
        <v>0</v>
      </c>
      <c r="J572" s="36">
        <f t="shared" si="17"/>
        <v>0</v>
      </c>
    </row>
    <row r="573" spans="1:10" ht="51" customHeight="1" outlineLevel="6">
      <c r="A573" s="1"/>
      <c r="B573" s="1" t="s">
        <v>142</v>
      </c>
      <c r="C573" s="1" t="s">
        <v>421</v>
      </c>
      <c r="D573" s="1" t="s">
        <v>80</v>
      </c>
      <c r="E573" s="2" t="s">
        <v>81</v>
      </c>
      <c r="F573" s="3">
        <v>200</v>
      </c>
      <c r="G573" s="126">
        <v>0</v>
      </c>
      <c r="H573" s="104">
        <v>0</v>
      </c>
      <c r="I573" s="201">
        <v>0</v>
      </c>
      <c r="J573" s="36">
        <f t="shared" si="17"/>
        <v>0</v>
      </c>
    </row>
    <row r="574" spans="1:10" ht="110.25" outlineLevel="3">
      <c r="A574" s="1"/>
      <c r="B574" s="1" t="s">
        <v>142</v>
      </c>
      <c r="C574" s="1" t="s">
        <v>148</v>
      </c>
      <c r="D574" s="1"/>
      <c r="E574" s="207" t="s">
        <v>149</v>
      </c>
      <c r="F574" s="3">
        <v>99.6</v>
      </c>
      <c r="G574" s="126">
        <v>0</v>
      </c>
      <c r="H574" s="104">
        <v>0</v>
      </c>
      <c r="I574" s="201">
        <v>0</v>
      </c>
      <c r="J574" s="36">
        <f t="shared" si="17"/>
        <v>0</v>
      </c>
    </row>
    <row r="575" spans="1:10" ht="47.25" outlineLevel="4">
      <c r="A575" s="1"/>
      <c r="B575" s="1" t="s">
        <v>142</v>
      </c>
      <c r="C575" s="1" t="s">
        <v>150</v>
      </c>
      <c r="D575" s="1"/>
      <c r="E575" s="207" t="s">
        <v>151</v>
      </c>
      <c r="F575" s="3">
        <v>99.6</v>
      </c>
      <c r="G575" s="126">
        <v>0</v>
      </c>
      <c r="H575" s="104">
        <v>0</v>
      </c>
      <c r="I575" s="201">
        <v>0</v>
      </c>
      <c r="J575" s="36">
        <f t="shared" si="17"/>
        <v>0</v>
      </c>
    </row>
    <row r="576" spans="1:10" ht="78" customHeight="1" outlineLevel="5">
      <c r="A576" s="1"/>
      <c r="B576" s="1" t="s">
        <v>142</v>
      </c>
      <c r="C576" s="1" t="s">
        <v>152</v>
      </c>
      <c r="D576" s="1"/>
      <c r="E576" s="207" t="s">
        <v>153</v>
      </c>
      <c r="F576" s="3">
        <v>99.6</v>
      </c>
      <c r="G576" s="126">
        <v>0</v>
      </c>
      <c r="H576" s="104">
        <v>0</v>
      </c>
      <c r="I576" s="201">
        <v>0</v>
      </c>
      <c r="J576" s="36">
        <f t="shared" si="17"/>
        <v>0</v>
      </c>
    </row>
    <row r="577" spans="1:10" ht="57" customHeight="1" outlineLevel="6">
      <c r="A577" s="1"/>
      <c r="B577" s="1" t="s">
        <v>142</v>
      </c>
      <c r="C577" s="1" t="s">
        <v>152</v>
      </c>
      <c r="D577" s="1" t="s">
        <v>80</v>
      </c>
      <c r="E577" s="2" t="s">
        <v>81</v>
      </c>
      <c r="F577" s="3">
        <v>99.6</v>
      </c>
      <c r="G577" s="126">
        <v>0</v>
      </c>
      <c r="H577" s="104">
        <v>0</v>
      </c>
      <c r="I577" s="201">
        <v>0</v>
      </c>
      <c r="J577" s="36">
        <f t="shared" si="17"/>
        <v>0</v>
      </c>
    </row>
    <row r="578" spans="1:10" ht="15.75" outlineLevel="6">
      <c r="A578" s="1"/>
      <c r="B578" s="1" t="s">
        <v>502</v>
      </c>
      <c r="C578" s="1"/>
      <c r="D578" s="1"/>
      <c r="E578" s="207" t="s">
        <v>503</v>
      </c>
      <c r="F578" s="3">
        <f>F579+F593+F614+F626+F637</f>
        <v>335596.9</v>
      </c>
      <c r="G578" s="126">
        <v>0</v>
      </c>
      <c r="H578" s="104">
        <v>0</v>
      </c>
      <c r="I578" s="201">
        <v>0</v>
      </c>
      <c r="J578" s="36">
        <f t="shared" si="17"/>
        <v>0</v>
      </c>
    </row>
    <row r="579" spans="1:10" ht="15.75" outlineLevel="1">
      <c r="A579" s="1"/>
      <c r="B579" s="1" t="s">
        <v>423</v>
      </c>
      <c r="C579" s="1"/>
      <c r="D579" s="1"/>
      <c r="E579" s="207" t="s">
        <v>424</v>
      </c>
      <c r="F579" s="3">
        <v>129196.4</v>
      </c>
      <c r="G579" s="126">
        <v>0</v>
      </c>
      <c r="H579" s="104">
        <v>0</v>
      </c>
      <c r="I579" s="201">
        <v>0</v>
      </c>
      <c r="J579" s="36">
        <f t="shared" si="17"/>
        <v>0</v>
      </c>
    </row>
    <row r="580" spans="1:10" ht="63" outlineLevel="2">
      <c r="A580" s="1"/>
      <c r="B580" s="1" t="s">
        <v>423</v>
      </c>
      <c r="C580" s="1" t="s">
        <v>425</v>
      </c>
      <c r="D580" s="1"/>
      <c r="E580" s="207" t="s">
        <v>426</v>
      </c>
      <c r="F580" s="3">
        <v>126369.5</v>
      </c>
      <c r="G580" s="126">
        <v>0</v>
      </c>
      <c r="H580" s="104">
        <v>0</v>
      </c>
      <c r="I580" s="201">
        <v>0</v>
      </c>
      <c r="J580" s="36">
        <f t="shared" si="17"/>
        <v>0</v>
      </c>
    </row>
    <row r="581" spans="1:10" ht="63" outlineLevel="3">
      <c r="A581" s="1"/>
      <c r="B581" s="1" t="s">
        <v>423</v>
      </c>
      <c r="C581" s="1" t="s">
        <v>427</v>
      </c>
      <c r="D581" s="1"/>
      <c r="E581" s="207" t="s">
        <v>428</v>
      </c>
      <c r="F581" s="3">
        <v>126369.5</v>
      </c>
      <c r="G581" s="126">
        <v>0</v>
      </c>
      <c r="H581" s="104">
        <v>0</v>
      </c>
      <c r="I581" s="201">
        <v>0</v>
      </c>
      <c r="J581" s="36">
        <f t="shared" si="17"/>
        <v>0</v>
      </c>
    </row>
    <row r="582" spans="1:10" ht="47.25" outlineLevel="4">
      <c r="A582" s="1"/>
      <c r="B582" s="1" t="s">
        <v>423</v>
      </c>
      <c r="C582" s="1" t="s">
        <v>429</v>
      </c>
      <c r="D582" s="1"/>
      <c r="E582" s="207" t="s">
        <v>105</v>
      </c>
      <c r="F582" s="3">
        <v>126369.5</v>
      </c>
      <c r="G582" s="126">
        <v>0</v>
      </c>
      <c r="H582" s="104">
        <v>0</v>
      </c>
      <c r="I582" s="201">
        <v>0</v>
      </c>
      <c r="J582" s="36">
        <f t="shared" si="17"/>
        <v>0</v>
      </c>
    </row>
    <row r="583" spans="1:10" ht="31.5" outlineLevel="5">
      <c r="A583" s="1"/>
      <c r="B583" s="1" t="s">
        <v>423</v>
      </c>
      <c r="C583" s="1" t="s">
        <v>430</v>
      </c>
      <c r="D583" s="1"/>
      <c r="E583" s="207" t="s">
        <v>431</v>
      </c>
      <c r="F583" s="3">
        <v>29897.2</v>
      </c>
      <c r="G583" s="126">
        <v>0</v>
      </c>
      <c r="H583" s="104">
        <v>0</v>
      </c>
      <c r="I583" s="201">
        <v>0</v>
      </c>
      <c r="J583" s="36">
        <f t="shared" si="17"/>
        <v>0</v>
      </c>
    </row>
    <row r="584" spans="1:10" ht="55.5" customHeight="1" outlineLevel="6">
      <c r="A584" s="1"/>
      <c r="B584" s="1" t="s">
        <v>423</v>
      </c>
      <c r="C584" s="1" t="s">
        <v>430</v>
      </c>
      <c r="D584" s="1" t="s">
        <v>80</v>
      </c>
      <c r="E584" s="2" t="s">
        <v>81</v>
      </c>
      <c r="F584" s="3">
        <v>29897.2</v>
      </c>
      <c r="G584" s="126">
        <v>0</v>
      </c>
      <c r="H584" s="104">
        <v>0</v>
      </c>
      <c r="I584" s="201">
        <v>0</v>
      </c>
      <c r="J584" s="36">
        <f t="shared" si="17"/>
        <v>0</v>
      </c>
    </row>
    <row r="585" spans="1:10" ht="94.5" customHeight="1" outlineLevel="5">
      <c r="A585" s="1"/>
      <c r="B585" s="1" t="s">
        <v>423</v>
      </c>
      <c r="C585" s="1" t="s">
        <v>432</v>
      </c>
      <c r="D585" s="1"/>
      <c r="E585" s="207" t="s">
        <v>433</v>
      </c>
      <c r="F585" s="3">
        <v>997</v>
      </c>
      <c r="G585" s="126">
        <v>0</v>
      </c>
      <c r="H585" s="104">
        <v>0</v>
      </c>
      <c r="I585" s="201">
        <v>0</v>
      </c>
      <c r="J585" s="36">
        <f t="shared" si="17"/>
        <v>0</v>
      </c>
    </row>
    <row r="586" spans="1:10" ht="55.5" customHeight="1" outlineLevel="6">
      <c r="A586" s="1"/>
      <c r="B586" s="1" t="s">
        <v>423</v>
      </c>
      <c r="C586" s="1" t="s">
        <v>432</v>
      </c>
      <c r="D586" s="1" t="s">
        <v>80</v>
      </c>
      <c r="E586" s="2" t="s">
        <v>81</v>
      </c>
      <c r="F586" s="3">
        <v>997</v>
      </c>
      <c r="G586" s="126">
        <v>0</v>
      </c>
      <c r="H586" s="104">
        <v>0</v>
      </c>
      <c r="I586" s="201">
        <v>0</v>
      </c>
      <c r="J586" s="36">
        <f t="shared" si="17"/>
        <v>0</v>
      </c>
    </row>
    <row r="587" spans="1:10" ht="47.25" outlineLevel="5">
      <c r="A587" s="1"/>
      <c r="B587" s="1" t="s">
        <v>423</v>
      </c>
      <c r="C587" s="1" t="s">
        <v>434</v>
      </c>
      <c r="D587" s="1"/>
      <c r="E587" s="207" t="s">
        <v>435</v>
      </c>
      <c r="F587" s="3">
        <v>95475.3</v>
      </c>
      <c r="G587" s="126">
        <v>0</v>
      </c>
      <c r="H587" s="104">
        <v>0</v>
      </c>
      <c r="I587" s="201">
        <v>0</v>
      </c>
      <c r="J587" s="36">
        <f t="shared" si="17"/>
        <v>0</v>
      </c>
    </row>
    <row r="588" spans="1:10" ht="110.25" outlineLevel="6">
      <c r="A588" s="1"/>
      <c r="B588" s="1" t="s">
        <v>423</v>
      </c>
      <c r="C588" s="1" t="s">
        <v>434</v>
      </c>
      <c r="D588" s="1" t="s">
        <v>9</v>
      </c>
      <c r="E588" s="2" t="s">
        <v>10</v>
      </c>
      <c r="F588" s="3">
        <v>22.2</v>
      </c>
      <c r="G588" s="126">
        <v>0</v>
      </c>
      <c r="H588" s="104">
        <v>0</v>
      </c>
      <c r="I588" s="201">
        <v>0</v>
      </c>
      <c r="J588" s="36">
        <f t="shared" si="17"/>
        <v>0</v>
      </c>
    </row>
    <row r="589" spans="1:10" ht="54" customHeight="1" outlineLevel="6">
      <c r="A589" s="1"/>
      <c r="B589" s="1" t="s">
        <v>423</v>
      </c>
      <c r="C589" s="1" t="s">
        <v>434</v>
      </c>
      <c r="D589" s="1" t="s">
        <v>80</v>
      </c>
      <c r="E589" s="2" t="s">
        <v>81</v>
      </c>
      <c r="F589" s="3">
        <v>95453.1</v>
      </c>
      <c r="G589" s="126">
        <v>0</v>
      </c>
      <c r="H589" s="104">
        <v>0</v>
      </c>
      <c r="I589" s="201">
        <v>0</v>
      </c>
      <c r="J589" s="36">
        <f t="shared" si="17"/>
        <v>0</v>
      </c>
    </row>
    <row r="590" spans="1:10" ht="110.25" outlineLevel="2">
      <c r="A590" s="1"/>
      <c r="B590" s="1" t="s">
        <v>423</v>
      </c>
      <c r="C590" s="1" t="s">
        <v>113</v>
      </c>
      <c r="D590" s="1"/>
      <c r="E590" s="207" t="s">
        <v>114</v>
      </c>
      <c r="F590" s="3">
        <v>2826.9</v>
      </c>
      <c r="G590" s="126">
        <v>0</v>
      </c>
      <c r="H590" s="104">
        <v>0</v>
      </c>
      <c r="I590" s="201">
        <v>0</v>
      </c>
      <c r="J590" s="36">
        <f t="shared" si="17"/>
        <v>0</v>
      </c>
    </row>
    <row r="591" spans="1:10" ht="97.5" customHeight="1" outlineLevel="5">
      <c r="A591" s="1"/>
      <c r="B591" s="1" t="s">
        <v>423</v>
      </c>
      <c r="C591" s="1" t="s">
        <v>115</v>
      </c>
      <c r="D591" s="1"/>
      <c r="E591" s="207" t="s">
        <v>116</v>
      </c>
      <c r="F591" s="3">
        <v>2826.9</v>
      </c>
      <c r="G591" s="126">
        <v>0</v>
      </c>
      <c r="H591" s="104">
        <v>0</v>
      </c>
      <c r="I591" s="201">
        <v>0</v>
      </c>
      <c r="J591" s="36">
        <f t="shared" si="17"/>
        <v>0</v>
      </c>
    </row>
    <row r="592" spans="1:10" ht="56.25" customHeight="1" outlineLevel="6">
      <c r="A592" s="1"/>
      <c r="B592" s="1" t="s">
        <v>423</v>
      </c>
      <c r="C592" s="1" t="s">
        <v>115</v>
      </c>
      <c r="D592" s="1" t="s">
        <v>80</v>
      </c>
      <c r="E592" s="2" t="s">
        <v>81</v>
      </c>
      <c r="F592" s="3">
        <v>2826.9</v>
      </c>
      <c r="G592" s="126">
        <v>0</v>
      </c>
      <c r="H592" s="104">
        <v>0</v>
      </c>
      <c r="I592" s="201">
        <v>0</v>
      </c>
      <c r="J592" s="36">
        <f t="shared" si="17"/>
        <v>0</v>
      </c>
    </row>
    <row r="593" spans="1:10" ht="15.75" outlineLevel="1">
      <c r="A593" s="1"/>
      <c r="B593" s="1" t="s">
        <v>436</v>
      </c>
      <c r="C593" s="1"/>
      <c r="D593" s="1"/>
      <c r="E593" s="207" t="s">
        <v>437</v>
      </c>
      <c r="F593" s="3">
        <v>160658.7</v>
      </c>
      <c r="G593" s="126">
        <v>0</v>
      </c>
      <c r="H593" s="104">
        <v>0</v>
      </c>
      <c r="I593" s="201">
        <v>0</v>
      </c>
      <c r="J593" s="36">
        <f aca="true" t="shared" si="19" ref="J593:J656">H593-G593</f>
        <v>0</v>
      </c>
    </row>
    <row r="594" spans="1:10" ht="63" outlineLevel="2">
      <c r="A594" s="1"/>
      <c r="B594" s="1" t="s">
        <v>436</v>
      </c>
      <c r="C594" s="1" t="s">
        <v>425</v>
      </c>
      <c r="D594" s="1"/>
      <c r="E594" s="207" t="s">
        <v>426</v>
      </c>
      <c r="F594" s="3">
        <v>160014.7</v>
      </c>
      <c r="G594" s="126">
        <v>0</v>
      </c>
      <c r="H594" s="104">
        <v>0</v>
      </c>
      <c r="I594" s="201">
        <v>0</v>
      </c>
      <c r="J594" s="36">
        <f t="shared" si="19"/>
        <v>0</v>
      </c>
    </row>
    <row r="595" spans="1:10" ht="78.75" outlineLevel="3">
      <c r="A595" s="1"/>
      <c r="B595" s="1" t="s">
        <v>436</v>
      </c>
      <c r="C595" s="1" t="s">
        <v>438</v>
      </c>
      <c r="D595" s="1"/>
      <c r="E595" s="207" t="s">
        <v>439</v>
      </c>
      <c r="F595" s="3">
        <v>160014.7</v>
      </c>
      <c r="G595" s="126">
        <v>0</v>
      </c>
      <c r="H595" s="104">
        <v>0</v>
      </c>
      <c r="I595" s="201">
        <v>0</v>
      </c>
      <c r="J595" s="36">
        <f t="shared" si="19"/>
        <v>0</v>
      </c>
    </row>
    <row r="596" spans="1:10" ht="47.25" outlineLevel="4">
      <c r="A596" s="1"/>
      <c r="B596" s="1" t="s">
        <v>436</v>
      </c>
      <c r="C596" s="1" t="s">
        <v>440</v>
      </c>
      <c r="D596" s="1"/>
      <c r="E596" s="207" t="s">
        <v>105</v>
      </c>
      <c r="F596" s="3">
        <v>160014.7</v>
      </c>
      <c r="G596" s="126">
        <v>0</v>
      </c>
      <c r="H596" s="104">
        <v>0</v>
      </c>
      <c r="I596" s="201">
        <v>0</v>
      </c>
      <c r="J596" s="36">
        <f t="shared" si="19"/>
        <v>0</v>
      </c>
    </row>
    <row r="597" spans="1:10" ht="48" customHeight="1" outlineLevel="5">
      <c r="A597" s="1"/>
      <c r="B597" s="1" t="s">
        <v>436</v>
      </c>
      <c r="C597" s="1" t="s">
        <v>441</v>
      </c>
      <c r="D597" s="1"/>
      <c r="E597" s="207" t="s">
        <v>442</v>
      </c>
      <c r="F597" s="3">
        <v>25260.6</v>
      </c>
      <c r="G597" s="126">
        <v>0</v>
      </c>
      <c r="H597" s="104">
        <v>0</v>
      </c>
      <c r="I597" s="201">
        <v>0</v>
      </c>
      <c r="J597" s="36">
        <f t="shared" si="19"/>
        <v>0</v>
      </c>
    </row>
    <row r="598" spans="1:10" ht="54" customHeight="1" outlineLevel="6">
      <c r="A598" s="1"/>
      <c r="B598" s="1" t="s">
        <v>436</v>
      </c>
      <c r="C598" s="1" t="s">
        <v>441</v>
      </c>
      <c r="D598" s="1" t="s">
        <v>80</v>
      </c>
      <c r="E598" s="2" t="s">
        <v>81</v>
      </c>
      <c r="F598" s="3">
        <v>25260.6</v>
      </c>
      <c r="G598" s="126">
        <v>0</v>
      </c>
      <c r="H598" s="104">
        <v>0</v>
      </c>
      <c r="I598" s="201">
        <v>0</v>
      </c>
      <c r="J598" s="36">
        <f t="shared" si="19"/>
        <v>0</v>
      </c>
    </row>
    <row r="599" spans="1:10" ht="94.5" outlineLevel="5">
      <c r="A599" s="1"/>
      <c r="B599" s="1" t="s">
        <v>436</v>
      </c>
      <c r="C599" s="1" t="s">
        <v>443</v>
      </c>
      <c r="D599" s="1"/>
      <c r="E599" s="207" t="s">
        <v>444</v>
      </c>
      <c r="F599" s="3">
        <v>3193</v>
      </c>
      <c r="G599" s="126">
        <v>0</v>
      </c>
      <c r="H599" s="104">
        <v>0</v>
      </c>
      <c r="I599" s="201">
        <v>0</v>
      </c>
      <c r="J599" s="36">
        <f t="shared" si="19"/>
        <v>0</v>
      </c>
    </row>
    <row r="600" spans="1:10" ht="63" outlineLevel="6">
      <c r="A600" s="1"/>
      <c r="B600" s="1" t="s">
        <v>436</v>
      </c>
      <c r="C600" s="1" t="s">
        <v>443</v>
      </c>
      <c r="D600" s="1" t="s">
        <v>80</v>
      </c>
      <c r="E600" s="2" t="s">
        <v>81</v>
      </c>
      <c r="F600" s="3">
        <v>3193</v>
      </c>
      <c r="G600" s="126">
        <v>0</v>
      </c>
      <c r="H600" s="104">
        <v>0</v>
      </c>
      <c r="I600" s="201">
        <v>0</v>
      </c>
      <c r="J600" s="36">
        <f t="shared" si="19"/>
        <v>0</v>
      </c>
    </row>
    <row r="601" spans="1:10" ht="47.25" outlineLevel="5">
      <c r="A601" s="1"/>
      <c r="B601" s="1" t="s">
        <v>436</v>
      </c>
      <c r="C601" s="1" t="s">
        <v>445</v>
      </c>
      <c r="D601" s="1"/>
      <c r="E601" s="207" t="s">
        <v>435</v>
      </c>
      <c r="F601" s="3">
        <v>127533.3</v>
      </c>
      <c r="G601" s="126">
        <v>0</v>
      </c>
      <c r="H601" s="104">
        <v>0</v>
      </c>
      <c r="I601" s="201">
        <v>0</v>
      </c>
      <c r="J601" s="36">
        <f t="shared" si="19"/>
        <v>0</v>
      </c>
    </row>
    <row r="602" spans="1:10" ht="110.25" outlineLevel="6">
      <c r="A602" s="1"/>
      <c r="B602" s="1" t="s">
        <v>436</v>
      </c>
      <c r="C602" s="1" t="s">
        <v>445</v>
      </c>
      <c r="D602" s="1" t="s">
        <v>9</v>
      </c>
      <c r="E602" s="2" t="s">
        <v>10</v>
      </c>
      <c r="F602" s="3">
        <v>16883.6</v>
      </c>
      <c r="G602" s="126">
        <v>0</v>
      </c>
      <c r="H602" s="104">
        <v>0</v>
      </c>
      <c r="I602" s="201">
        <v>0</v>
      </c>
      <c r="J602" s="36">
        <f t="shared" si="19"/>
        <v>0</v>
      </c>
    </row>
    <row r="603" spans="1:10" ht="47.25" outlineLevel="6">
      <c r="A603" s="1"/>
      <c r="B603" s="1" t="s">
        <v>436</v>
      </c>
      <c r="C603" s="1" t="s">
        <v>445</v>
      </c>
      <c r="D603" s="1" t="s">
        <v>11</v>
      </c>
      <c r="E603" s="2" t="s">
        <v>12</v>
      </c>
      <c r="F603" s="3">
        <v>81.7</v>
      </c>
      <c r="G603" s="126">
        <v>0</v>
      </c>
      <c r="H603" s="104">
        <v>0</v>
      </c>
      <c r="I603" s="201">
        <v>0</v>
      </c>
      <c r="J603" s="36">
        <f t="shared" si="19"/>
        <v>0</v>
      </c>
    </row>
    <row r="604" spans="1:10" ht="54" customHeight="1" outlineLevel="6">
      <c r="A604" s="1"/>
      <c r="B604" s="1" t="s">
        <v>436</v>
      </c>
      <c r="C604" s="1" t="s">
        <v>445</v>
      </c>
      <c r="D604" s="1" t="s">
        <v>80</v>
      </c>
      <c r="E604" s="2" t="s">
        <v>81</v>
      </c>
      <c r="F604" s="3">
        <v>110568</v>
      </c>
      <c r="G604" s="126">
        <v>0</v>
      </c>
      <c r="H604" s="104">
        <v>0</v>
      </c>
      <c r="I604" s="201">
        <v>0</v>
      </c>
      <c r="J604" s="36">
        <f t="shared" si="19"/>
        <v>0</v>
      </c>
    </row>
    <row r="605" spans="1:10" ht="331.5" customHeight="1" outlineLevel="5">
      <c r="A605" s="1"/>
      <c r="B605" s="1" t="s">
        <v>436</v>
      </c>
      <c r="C605" s="1" t="s">
        <v>446</v>
      </c>
      <c r="D605" s="1"/>
      <c r="E605" s="208" t="s">
        <v>447</v>
      </c>
      <c r="F605" s="3">
        <v>4027.8</v>
      </c>
      <c r="G605" s="126">
        <v>0</v>
      </c>
      <c r="H605" s="104">
        <v>0</v>
      </c>
      <c r="I605" s="201">
        <v>0</v>
      </c>
      <c r="J605" s="36">
        <f t="shared" si="19"/>
        <v>0</v>
      </c>
    </row>
    <row r="606" spans="1:10" ht="110.25" outlineLevel="6">
      <c r="A606" s="1"/>
      <c r="B606" s="1" t="s">
        <v>436</v>
      </c>
      <c r="C606" s="1" t="s">
        <v>446</v>
      </c>
      <c r="D606" s="1" t="s">
        <v>9</v>
      </c>
      <c r="E606" s="2" t="s">
        <v>10</v>
      </c>
      <c r="F606" s="3">
        <v>9.2</v>
      </c>
      <c r="G606" s="126">
        <v>0</v>
      </c>
      <c r="H606" s="104">
        <v>0</v>
      </c>
      <c r="I606" s="201">
        <v>0</v>
      </c>
      <c r="J606" s="36">
        <f t="shared" si="19"/>
        <v>0</v>
      </c>
    </row>
    <row r="607" spans="1:10" ht="47.25" outlineLevel="6">
      <c r="A607" s="1"/>
      <c r="B607" s="1" t="s">
        <v>436</v>
      </c>
      <c r="C607" s="1" t="s">
        <v>446</v>
      </c>
      <c r="D607" s="1" t="s">
        <v>11</v>
      </c>
      <c r="E607" s="2" t="s">
        <v>12</v>
      </c>
      <c r="F607" s="3">
        <v>3888.5</v>
      </c>
      <c r="G607" s="126">
        <v>0</v>
      </c>
      <c r="H607" s="104">
        <v>0</v>
      </c>
      <c r="I607" s="201">
        <v>0</v>
      </c>
      <c r="J607" s="36">
        <f t="shared" si="19"/>
        <v>0</v>
      </c>
    </row>
    <row r="608" spans="1:10" ht="15.75" outlineLevel="6">
      <c r="A608" s="1"/>
      <c r="B608" s="1" t="s">
        <v>436</v>
      </c>
      <c r="C608" s="1" t="s">
        <v>446</v>
      </c>
      <c r="D608" s="1" t="s">
        <v>13</v>
      </c>
      <c r="E608" s="2" t="s">
        <v>14</v>
      </c>
      <c r="F608" s="3">
        <v>130.1</v>
      </c>
      <c r="G608" s="126">
        <v>0</v>
      </c>
      <c r="H608" s="104">
        <v>0</v>
      </c>
      <c r="I608" s="201">
        <v>0</v>
      </c>
      <c r="J608" s="36">
        <f t="shared" si="19"/>
        <v>0</v>
      </c>
    </row>
    <row r="609" spans="1:10" ht="63" outlineLevel="2">
      <c r="A609" s="1"/>
      <c r="B609" s="1" t="s">
        <v>436</v>
      </c>
      <c r="C609" s="1" t="s">
        <v>213</v>
      </c>
      <c r="D609" s="1"/>
      <c r="E609" s="207" t="s">
        <v>214</v>
      </c>
      <c r="F609" s="3">
        <v>644</v>
      </c>
      <c r="G609" s="126">
        <v>0</v>
      </c>
      <c r="H609" s="104">
        <v>0</v>
      </c>
      <c r="I609" s="201">
        <v>0</v>
      </c>
      <c r="J609" s="36">
        <f t="shared" si="19"/>
        <v>0</v>
      </c>
    </row>
    <row r="610" spans="1:10" ht="47.25" outlineLevel="3">
      <c r="A610" s="1"/>
      <c r="B610" s="1" t="s">
        <v>436</v>
      </c>
      <c r="C610" s="1" t="s">
        <v>385</v>
      </c>
      <c r="D610" s="1"/>
      <c r="E610" s="207" t="s">
        <v>386</v>
      </c>
      <c r="F610" s="3">
        <v>644</v>
      </c>
      <c r="G610" s="126">
        <v>0</v>
      </c>
      <c r="H610" s="104">
        <v>0</v>
      </c>
      <c r="I610" s="201">
        <v>0</v>
      </c>
      <c r="J610" s="36">
        <f t="shared" si="19"/>
        <v>0</v>
      </c>
    </row>
    <row r="611" spans="1:10" ht="47.25" outlineLevel="4">
      <c r="A611" s="1"/>
      <c r="B611" s="1" t="s">
        <v>436</v>
      </c>
      <c r="C611" s="1" t="s">
        <v>390</v>
      </c>
      <c r="D611" s="1"/>
      <c r="E611" s="207" t="s">
        <v>391</v>
      </c>
      <c r="F611" s="3">
        <v>644</v>
      </c>
      <c r="G611" s="126">
        <v>0</v>
      </c>
      <c r="H611" s="104">
        <v>0</v>
      </c>
      <c r="I611" s="201">
        <v>0</v>
      </c>
      <c r="J611" s="36">
        <f t="shared" si="19"/>
        <v>0</v>
      </c>
    </row>
    <row r="612" spans="1:10" ht="78.75" outlineLevel="5">
      <c r="A612" s="1"/>
      <c r="B612" s="1" t="s">
        <v>436</v>
      </c>
      <c r="C612" s="1" t="s">
        <v>392</v>
      </c>
      <c r="D612" s="1"/>
      <c r="E612" s="207" t="s">
        <v>393</v>
      </c>
      <c r="F612" s="3">
        <v>644</v>
      </c>
      <c r="G612" s="126">
        <v>0</v>
      </c>
      <c r="H612" s="104">
        <v>0</v>
      </c>
      <c r="I612" s="201">
        <v>0</v>
      </c>
      <c r="J612" s="36">
        <f t="shared" si="19"/>
        <v>0</v>
      </c>
    </row>
    <row r="613" spans="1:10" ht="54.75" customHeight="1" outlineLevel="6">
      <c r="A613" s="1"/>
      <c r="B613" s="1" t="s">
        <v>436</v>
      </c>
      <c r="C613" s="1" t="s">
        <v>392</v>
      </c>
      <c r="D613" s="1" t="s">
        <v>80</v>
      </c>
      <c r="E613" s="2" t="s">
        <v>81</v>
      </c>
      <c r="F613" s="3">
        <v>644</v>
      </c>
      <c r="G613" s="126">
        <v>0</v>
      </c>
      <c r="H613" s="104">
        <v>0</v>
      </c>
      <c r="I613" s="201">
        <v>0</v>
      </c>
      <c r="J613" s="36">
        <f t="shared" si="19"/>
        <v>0</v>
      </c>
    </row>
    <row r="614" spans="1:10" ht="15.75" outlineLevel="1">
      <c r="A614" s="1"/>
      <c r="B614" s="1" t="s">
        <v>448</v>
      </c>
      <c r="C614" s="1"/>
      <c r="D614" s="1"/>
      <c r="E614" s="207" t="s">
        <v>449</v>
      </c>
      <c r="F614" s="3">
        <v>25786.9</v>
      </c>
      <c r="G614" s="126">
        <v>0</v>
      </c>
      <c r="H614" s="104">
        <v>0</v>
      </c>
      <c r="I614" s="201">
        <v>0</v>
      </c>
      <c r="J614" s="36">
        <f t="shared" si="19"/>
        <v>0</v>
      </c>
    </row>
    <row r="615" spans="1:10" ht="63" outlineLevel="2">
      <c r="A615" s="1"/>
      <c r="B615" s="1" t="s">
        <v>448</v>
      </c>
      <c r="C615" s="1" t="s">
        <v>425</v>
      </c>
      <c r="D615" s="1"/>
      <c r="E615" s="207" t="s">
        <v>426</v>
      </c>
      <c r="F615" s="3">
        <v>25462</v>
      </c>
      <c r="G615" s="126">
        <v>0</v>
      </c>
      <c r="H615" s="104">
        <v>0</v>
      </c>
      <c r="I615" s="201">
        <v>0</v>
      </c>
      <c r="J615" s="36">
        <f t="shared" si="19"/>
        <v>0</v>
      </c>
    </row>
    <row r="616" spans="1:10" ht="63" outlineLevel="3">
      <c r="A616" s="1"/>
      <c r="B616" s="1" t="s">
        <v>448</v>
      </c>
      <c r="C616" s="1" t="s">
        <v>450</v>
      </c>
      <c r="D616" s="1"/>
      <c r="E616" s="207" t="s">
        <v>451</v>
      </c>
      <c r="F616" s="3">
        <v>25462</v>
      </c>
      <c r="G616" s="126">
        <v>0</v>
      </c>
      <c r="H616" s="104">
        <v>0</v>
      </c>
      <c r="I616" s="201">
        <v>0</v>
      </c>
      <c r="J616" s="36">
        <f t="shared" si="19"/>
        <v>0</v>
      </c>
    </row>
    <row r="617" spans="1:10" ht="47.25" outlineLevel="4">
      <c r="A617" s="1"/>
      <c r="B617" s="1" t="s">
        <v>448</v>
      </c>
      <c r="C617" s="1" t="s">
        <v>452</v>
      </c>
      <c r="D617" s="1"/>
      <c r="E617" s="207" t="s">
        <v>105</v>
      </c>
      <c r="F617" s="3">
        <v>25342</v>
      </c>
      <c r="G617" s="126">
        <v>0</v>
      </c>
      <c r="H617" s="104">
        <v>0</v>
      </c>
      <c r="I617" s="201">
        <v>0</v>
      </c>
      <c r="J617" s="36">
        <f t="shared" si="19"/>
        <v>0</v>
      </c>
    </row>
    <row r="618" spans="1:10" ht="31.5" outlineLevel="5">
      <c r="A618" s="1"/>
      <c r="B618" s="1" t="s">
        <v>448</v>
      </c>
      <c r="C618" s="1" t="s">
        <v>453</v>
      </c>
      <c r="D618" s="1"/>
      <c r="E618" s="207" t="s">
        <v>454</v>
      </c>
      <c r="F618" s="3">
        <v>25342</v>
      </c>
      <c r="G618" s="126">
        <v>0</v>
      </c>
      <c r="H618" s="104">
        <v>0</v>
      </c>
      <c r="I618" s="201">
        <v>0</v>
      </c>
      <c r="J618" s="36">
        <f t="shared" si="19"/>
        <v>0</v>
      </c>
    </row>
    <row r="619" spans="1:10" ht="51.75" customHeight="1" outlineLevel="6">
      <c r="A619" s="1"/>
      <c r="B619" s="1" t="s">
        <v>448</v>
      </c>
      <c r="C619" s="1" t="s">
        <v>453</v>
      </c>
      <c r="D619" s="1" t="s">
        <v>80</v>
      </c>
      <c r="E619" s="2" t="s">
        <v>81</v>
      </c>
      <c r="F619" s="3">
        <v>25342</v>
      </c>
      <c r="G619" s="126">
        <v>0</v>
      </c>
      <c r="H619" s="104">
        <v>0</v>
      </c>
      <c r="I619" s="201">
        <v>0</v>
      </c>
      <c r="J619" s="36">
        <f t="shared" si="19"/>
        <v>0</v>
      </c>
    </row>
    <row r="620" spans="1:10" ht="65.25" customHeight="1" outlineLevel="4">
      <c r="A620" s="1"/>
      <c r="B620" s="1" t="s">
        <v>448</v>
      </c>
      <c r="C620" s="1" t="s">
        <v>455</v>
      </c>
      <c r="D620" s="1"/>
      <c r="E620" s="207" t="s">
        <v>456</v>
      </c>
      <c r="F620" s="3">
        <v>120</v>
      </c>
      <c r="G620" s="126">
        <v>0</v>
      </c>
      <c r="H620" s="104">
        <v>0</v>
      </c>
      <c r="I620" s="201">
        <v>0</v>
      </c>
      <c r="J620" s="36">
        <f t="shared" si="19"/>
        <v>0</v>
      </c>
    </row>
    <row r="621" spans="1:10" ht="63" outlineLevel="5">
      <c r="A621" s="1"/>
      <c r="B621" s="1" t="s">
        <v>448</v>
      </c>
      <c r="C621" s="1" t="s">
        <v>457</v>
      </c>
      <c r="D621" s="1"/>
      <c r="E621" s="207" t="s">
        <v>458</v>
      </c>
      <c r="F621" s="3">
        <v>120</v>
      </c>
      <c r="G621" s="126">
        <v>0</v>
      </c>
      <c r="H621" s="104">
        <v>0</v>
      </c>
      <c r="I621" s="201">
        <v>0</v>
      </c>
      <c r="J621" s="36">
        <f t="shared" si="19"/>
        <v>0</v>
      </c>
    </row>
    <row r="622" spans="1:10" ht="51.75" customHeight="1" outlineLevel="6">
      <c r="A622" s="1"/>
      <c r="B622" s="1" t="s">
        <v>448</v>
      </c>
      <c r="C622" s="1" t="s">
        <v>457</v>
      </c>
      <c r="D622" s="1" t="s">
        <v>80</v>
      </c>
      <c r="E622" s="2" t="s">
        <v>81</v>
      </c>
      <c r="F622" s="3">
        <v>120</v>
      </c>
      <c r="G622" s="126">
        <v>0</v>
      </c>
      <c r="H622" s="104">
        <v>0</v>
      </c>
      <c r="I622" s="201">
        <v>0</v>
      </c>
      <c r="J622" s="36">
        <f t="shared" si="19"/>
        <v>0</v>
      </c>
    </row>
    <row r="623" spans="1:10" ht="110.25" outlineLevel="2">
      <c r="A623" s="1"/>
      <c r="B623" s="1" t="s">
        <v>448</v>
      </c>
      <c r="C623" s="1" t="s">
        <v>113</v>
      </c>
      <c r="D623" s="1"/>
      <c r="E623" s="207" t="s">
        <v>114</v>
      </c>
      <c r="F623" s="3">
        <v>324.9</v>
      </c>
      <c r="G623" s="126">
        <v>0</v>
      </c>
      <c r="H623" s="104">
        <v>0</v>
      </c>
      <c r="I623" s="201">
        <v>0</v>
      </c>
      <c r="J623" s="36">
        <f t="shared" si="19"/>
        <v>0</v>
      </c>
    </row>
    <row r="624" spans="1:10" ht="90.75" customHeight="1" outlineLevel="5">
      <c r="A624" s="1"/>
      <c r="B624" s="1" t="s">
        <v>448</v>
      </c>
      <c r="C624" s="1" t="s">
        <v>115</v>
      </c>
      <c r="D624" s="1"/>
      <c r="E624" s="207" t="s">
        <v>116</v>
      </c>
      <c r="F624" s="3">
        <v>324.9</v>
      </c>
      <c r="G624" s="126">
        <v>0</v>
      </c>
      <c r="H624" s="104">
        <v>0</v>
      </c>
      <c r="I624" s="201">
        <v>0</v>
      </c>
      <c r="J624" s="36">
        <f t="shared" si="19"/>
        <v>0</v>
      </c>
    </row>
    <row r="625" spans="1:10" ht="52.5" customHeight="1" outlineLevel="6">
      <c r="A625" s="1"/>
      <c r="B625" s="1" t="s">
        <v>448</v>
      </c>
      <c r="C625" s="1" t="s">
        <v>115</v>
      </c>
      <c r="D625" s="1" t="s">
        <v>80</v>
      </c>
      <c r="E625" s="2" t="s">
        <v>81</v>
      </c>
      <c r="F625" s="3">
        <v>324.9</v>
      </c>
      <c r="G625" s="126">
        <v>0</v>
      </c>
      <c r="H625" s="104">
        <v>0</v>
      </c>
      <c r="I625" s="201">
        <v>0</v>
      </c>
      <c r="J625" s="36">
        <f t="shared" si="19"/>
        <v>0</v>
      </c>
    </row>
    <row r="626" spans="1:10" ht="15.75" outlineLevel="1">
      <c r="A626" s="1"/>
      <c r="B626" s="1" t="s">
        <v>332</v>
      </c>
      <c r="C626" s="1"/>
      <c r="D626" s="1"/>
      <c r="E626" s="207" t="s">
        <v>333</v>
      </c>
      <c r="F626" s="3">
        <v>7363.9</v>
      </c>
      <c r="G626" s="126">
        <v>0</v>
      </c>
      <c r="H626" s="104">
        <v>0</v>
      </c>
      <c r="I626" s="201">
        <v>0</v>
      </c>
      <c r="J626" s="36">
        <f t="shared" si="19"/>
        <v>0</v>
      </c>
    </row>
    <row r="627" spans="1:10" ht="63" outlineLevel="2">
      <c r="A627" s="1"/>
      <c r="B627" s="1" t="s">
        <v>332</v>
      </c>
      <c r="C627" s="1" t="s">
        <v>425</v>
      </c>
      <c r="D627" s="1"/>
      <c r="E627" s="207" t="s">
        <v>426</v>
      </c>
      <c r="F627" s="3">
        <v>7363.9</v>
      </c>
      <c r="G627" s="126">
        <v>0</v>
      </c>
      <c r="H627" s="104">
        <v>0</v>
      </c>
      <c r="I627" s="201">
        <v>0</v>
      </c>
      <c r="J627" s="36">
        <f t="shared" si="19"/>
        <v>0</v>
      </c>
    </row>
    <row r="628" spans="1:10" ht="78.75" outlineLevel="3">
      <c r="A628" s="1"/>
      <c r="B628" s="1" t="s">
        <v>332</v>
      </c>
      <c r="C628" s="1" t="s">
        <v>459</v>
      </c>
      <c r="D628" s="1"/>
      <c r="E628" s="207" t="s">
        <v>460</v>
      </c>
      <c r="F628" s="3">
        <v>7363.9</v>
      </c>
      <c r="G628" s="126">
        <v>0</v>
      </c>
      <c r="H628" s="104">
        <v>0</v>
      </c>
      <c r="I628" s="201">
        <v>0</v>
      </c>
      <c r="J628" s="36">
        <f t="shared" si="19"/>
        <v>0</v>
      </c>
    </row>
    <row r="629" spans="1:10" ht="63" outlineLevel="4">
      <c r="A629" s="1"/>
      <c r="B629" s="1" t="s">
        <v>332</v>
      </c>
      <c r="C629" s="1" t="s">
        <v>461</v>
      </c>
      <c r="D629" s="1"/>
      <c r="E629" s="207" t="s">
        <v>462</v>
      </c>
      <c r="F629" s="3">
        <v>7363.9</v>
      </c>
      <c r="G629" s="126">
        <v>0</v>
      </c>
      <c r="H629" s="104">
        <v>0</v>
      </c>
      <c r="I629" s="201">
        <v>0</v>
      </c>
      <c r="J629" s="36">
        <f t="shared" si="19"/>
        <v>0</v>
      </c>
    </row>
    <row r="630" spans="1:10" ht="47.25" outlineLevel="5">
      <c r="A630" s="1"/>
      <c r="B630" s="1" t="s">
        <v>332</v>
      </c>
      <c r="C630" s="1" t="s">
        <v>463</v>
      </c>
      <c r="D630" s="1"/>
      <c r="E630" s="207" t="s">
        <v>464</v>
      </c>
      <c r="F630" s="3">
        <v>1322.8</v>
      </c>
      <c r="G630" s="126">
        <v>0</v>
      </c>
      <c r="H630" s="104">
        <v>0</v>
      </c>
      <c r="I630" s="201">
        <v>0</v>
      </c>
      <c r="J630" s="36">
        <f t="shared" si="19"/>
        <v>0</v>
      </c>
    </row>
    <row r="631" spans="1:10" ht="49.5" customHeight="1" outlineLevel="6">
      <c r="A631" s="1"/>
      <c r="B631" s="1" t="s">
        <v>332</v>
      </c>
      <c r="C631" s="1" t="s">
        <v>463</v>
      </c>
      <c r="D631" s="1" t="s">
        <v>80</v>
      </c>
      <c r="E631" s="2" t="s">
        <v>81</v>
      </c>
      <c r="F631" s="3">
        <v>1322.8</v>
      </c>
      <c r="G631" s="126">
        <v>0</v>
      </c>
      <c r="H631" s="104">
        <v>0</v>
      </c>
      <c r="I631" s="201">
        <v>0</v>
      </c>
      <c r="J631" s="36">
        <f t="shared" si="19"/>
        <v>0</v>
      </c>
    </row>
    <row r="632" spans="1:10" ht="31.5" outlineLevel="5">
      <c r="A632" s="1"/>
      <c r="B632" s="1" t="s">
        <v>332</v>
      </c>
      <c r="C632" s="1" t="s">
        <v>465</v>
      </c>
      <c r="D632" s="1"/>
      <c r="E632" s="207" t="s">
        <v>466</v>
      </c>
      <c r="F632" s="3">
        <v>6041.1</v>
      </c>
      <c r="G632" s="126">
        <v>0</v>
      </c>
      <c r="H632" s="104">
        <v>0</v>
      </c>
      <c r="I632" s="201">
        <v>0</v>
      </c>
      <c r="J632" s="36">
        <f t="shared" si="19"/>
        <v>0</v>
      </c>
    </row>
    <row r="633" spans="1:10" ht="47.25" outlineLevel="6">
      <c r="A633" s="1"/>
      <c r="B633" s="1" t="s">
        <v>332</v>
      </c>
      <c r="C633" s="1" t="s">
        <v>465</v>
      </c>
      <c r="D633" s="1" t="s">
        <v>11</v>
      </c>
      <c r="E633" s="2" t="s">
        <v>12</v>
      </c>
      <c r="F633" s="3">
        <v>1999.6</v>
      </c>
      <c r="G633" s="126">
        <v>0</v>
      </c>
      <c r="H633" s="104">
        <v>0</v>
      </c>
      <c r="I633" s="201">
        <v>0</v>
      </c>
      <c r="J633" s="36">
        <f t="shared" si="19"/>
        <v>0</v>
      </c>
    </row>
    <row r="634" spans="1:10" ht="31.5" outlineLevel="6">
      <c r="A634" s="1"/>
      <c r="B634" s="1" t="s">
        <v>332</v>
      </c>
      <c r="C634" s="1" t="s">
        <v>465</v>
      </c>
      <c r="D634" s="1" t="s">
        <v>362</v>
      </c>
      <c r="E634" s="2" t="s">
        <v>363</v>
      </c>
      <c r="F634" s="3">
        <v>300</v>
      </c>
      <c r="G634" s="126">
        <v>0</v>
      </c>
      <c r="H634" s="104">
        <v>0</v>
      </c>
      <c r="I634" s="201">
        <v>0</v>
      </c>
      <c r="J634" s="36">
        <f t="shared" si="19"/>
        <v>0</v>
      </c>
    </row>
    <row r="635" spans="1:10" ht="52.5" customHeight="1" outlineLevel="6">
      <c r="A635" s="1"/>
      <c r="B635" s="1" t="s">
        <v>332</v>
      </c>
      <c r="C635" s="1" t="s">
        <v>465</v>
      </c>
      <c r="D635" s="1" t="s">
        <v>80</v>
      </c>
      <c r="E635" s="2" t="s">
        <v>81</v>
      </c>
      <c r="F635" s="3">
        <v>3541.5</v>
      </c>
      <c r="G635" s="126">
        <v>0</v>
      </c>
      <c r="H635" s="104">
        <v>0</v>
      </c>
      <c r="I635" s="201">
        <v>0</v>
      </c>
      <c r="J635" s="36">
        <f t="shared" si="19"/>
        <v>0</v>
      </c>
    </row>
    <row r="636" spans="1:10" ht="15.75" outlineLevel="6">
      <c r="A636" s="1"/>
      <c r="B636" s="1" t="s">
        <v>332</v>
      </c>
      <c r="C636" s="1" t="s">
        <v>465</v>
      </c>
      <c r="D636" s="1" t="s">
        <v>13</v>
      </c>
      <c r="E636" s="2" t="s">
        <v>14</v>
      </c>
      <c r="F636" s="3">
        <v>200</v>
      </c>
      <c r="G636" s="126">
        <v>0</v>
      </c>
      <c r="H636" s="104">
        <v>0</v>
      </c>
      <c r="I636" s="201">
        <v>0</v>
      </c>
      <c r="J636" s="36">
        <f t="shared" si="19"/>
        <v>0</v>
      </c>
    </row>
    <row r="637" spans="1:10" ht="31.5" outlineLevel="1">
      <c r="A637" s="1"/>
      <c r="B637" s="1" t="s">
        <v>467</v>
      </c>
      <c r="C637" s="1"/>
      <c r="D637" s="1"/>
      <c r="E637" s="207" t="s">
        <v>468</v>
      </c>
      <c r="F637" s="3">
        <v>12591</v>
      </c>
      <c r="G637" s="126">
        <v>0</v>
      </c>
      <c r="H637" s="104">
        <v>0</v>
      </c>
      <c r="I637" s="201">
        <v>0</v>
      </c>
      <c r="J637" s="36">
        <f t="shared" si="19"/>
        <v>0</v>
      </c>
    </row>
    <row r="638" spans="1:10" ht="63" outlineLevel="2">
      <c r="A638" s="1"/>
      <c r="B638" s="1" t="s">
        <v>467</v>
      </c>
      <c r="C638" s="1" t="s">
        <v>425</v>
      </c>
      <c r="D638" s="1"/>
      <c r="E638" s="207" t="s">
        <v>426</v>
      </c>
      <c r="F638" s="3">
        <v>12591</v>
      </c>
      <c r="G638" s="126">
        <v>0</v>
      </c>
      <c r="H638" s="104">
        <v>0</v>
      </c>
      <c r="I638" s="201">
        <v>0</v>
      </c>
      <c r="J638" s="36">
        <f t="shared" si="19"/>
        <v>0</v>
      </c>
    </row>
    <row r="639" spans="1:10" ht="94.5" outlineLevel="3">
      <c r="A639" s="1"/>
      <c r="B639" s="1" t="s">
        <v>467</v>
      </c>
      <c r="C639" s="1" t="s">
        <v>469</v>
      </c>
      <c r="D639" s="1"/>
      <c r="E639" s="207" t="s">
        <v>470</v>
      </c>
      <c r="F639" s="3">
        <v>12404.2</v>
      </c>
      <c r="G639" s="126">
        <v>0</v>
      </c>
      <c r="H639" s="104">
        <v>0</v>
      </c>
      <c r="I639" s="201">
        <v>0</v>
      </c>
      <c r="J639" s="36">
        <f t="shared" si="19"/>
        <v>0</v>
      </c>
    </row>
    <row r="640" spans="1:10" ht="78.75" outlineLevel="4">
      <c r="A640" s="1"/>
      <c r="B640" s="1" t="s">
        <v>467</v>
      </c>
      <c r="C640" s="1" t="s">
        <v>471</v>
      </c>
      <c r="D640" s="1"/>
      <c r="E640" s="207" t="s">
        <v>472</v>
      </c>
      <c r="F640" s="3">
        <v>3573.5</v>
      </c>
      <c r="G640" s="126">
        <v>0</v>
      </c>
      <c r="H640" s="104">
        <v>0</v>
      </c>
      <c r="I640" s="201">
        <v>0</v>
      </c>
      <c r="J640" s="36">
        <f t="shared" si="19"/>
        <v>0</v>
      </c>
    </row>
    <row r="641" spans="1:10" ht="47.25" outlineLevel="5">
      <c r="A641" s="1"/>
      <c r="B641" s="1" t="s">
        <v>467</v>
      </c>
      <c r="C641" s="1" t="s">
        <v>473</v>
      </c>
      <c r="D641" s="1"/>
      <c r="E641" s="207" t="s">
        <v>8</v>
      </c>
      <c r="F641" s="3">
        <v>3573.5</v>
      </c>
      <c r="G641" s="126">
        <v>0</v>
      </c>
      <c r="H641" s="104">
        <v>0</v>
      </c>
      <c r="I641" s="201">
        <v>0</v>
      </c>
      <c r="J641" s="36">
        <f t="shared" si="19"/>
        <v>0</v>
      </c>
    </row>
    <row r="642" spans="1:10" ht="110.25" outlineLevel="6">
      <c r="A642" s="1"/>
      <c r="B642" s="1" t="s">
        <v>467</v>
      </c>
      <c r="C642" s="1" t="s">
        <v>473</v>
      </c>
      <c r="D642" s="1" t="s">
        <v>9</v>
      </c>
      <c r="E642" s="2" t="s">
        <v>10</v>
      </c>
      <c r="F642" s="3">
        <v>3040.4</v>
      </c>
      <c r="G642" s="126">
        <v>0</v>
      </c>
      <c r="H642" s="104">
        <v>0</v>
      </c>
      <c r="I642" s="201">
        <v>0</v>
      </c>
      <c r="J642" s="36">
        <f t="shared" si="19"/>
        <v>0</v>
      </c>
    </row>
    <row r="643" spans="1:10" ht="47.25" outlineLevel="6">
      <c r="A643" s="1"/>
      <c r="B643" s="1" t="s">
        <v>467</v>
      </c>
      <c r="C643" s="1" t="s">
        <v>473</v>
      </c>
      <c r="D643" s="1" t="s">
        <v>11</v>
      </c>
      <c r="E643" s="2" t="s">
        <v>12</v>
      </c>
      <c r="F643" s="3">
        <v>533.1</v>
      </c>
      <c r="G643" s="126">
        <v>0</v>
      </c>
      <c r="H643" s="104">
        <v>0</v>
      </c>
      <c r="I643" s="201">
        <v>0</v>
      </c>
      <c r="J643" s="36">
        <f t="shared" si="19"/>
        <v>0</v>
      </c>
    </row>
    <row r="644" spans="1:10" ht="47.25" outlineLevel="4">
      <c r="A644" s="1"/>
      <c r="B644" s="1" t="s">
        <v>467</v>
      </c>
      <c r="C644" s="1" t="s">
        <v>474</v>
      </c>
      <c r="D644" s="1"/>
      <c r="E644" s="207" t="s">
        <v>105</v>
      </c>
      <c r="F644" s="3">
        <v>8830.7</v>
      </c>
      <c r="G644" s="126">
        <v>0</v>
      </c>
      <c r="H644" s="104">
        <v>0</v>
      </c>
      <c r="I644" s="201">
        <v>0</v>
      </c>
      <c r="J644" s="36">
        <f t="shared" si="19"/>
        <v>0</v>
      </c>
    </row>
    <row r="645" spans="1:10" ht="63" outlineLevel="5">
      <c r="A645" s="1"/>
      <c r="B645" s="1" t="s">
        <v>467</v>
      </c>
      <c r="C645" s="1" t="s">
        <v>475</v>
      </c>
      <c r="D645" s="1"/>
      <c r="E645" s="207" t="s">
        <v>476</v>
      </c>
      <c r="F645" s="3">
        <v>8693.7</v>
      </c>
      <c r="G645" s="126">
        <v>0</v>
      </c>
      <c r="H645" s="104">
        <v>0</v>
      </c>
      <c r="I645" s="201">
        <v>0</v>
      </c>
      <c r="J645" s="36">
        <f t="shared" si="19"/>
        <v>0</v>
      </c>
    </row>
    <row r="646" spans="1:10" ht="110.25" outlineLevel="6">
      <c r="A646" s="1"/>
      <c r="B646" s="1" t="s">
        <v>467</v>
      </c>
      <c r="C646" s="1" t="s">
        <v>475</v>
      </c>
      <c r="D646" s="1" t="s">
        <v>9</v>
      </c>
      <c r="E646" s="2" t="s">
        <v>10</v>
      </c>
      <c r="F646" s="3">
        <v>7954.9</v>
      </c>
      <c r="G646" s="126">
        <v>0</v>
      </c>
      <c r="H646" s="104">
        <v>0</v>
      </c>
      <c r="I646" s="201">
        <v>0</v>
      </c>
      <c r="J646" s="36">
        <f t="shared" si="19"/>
        <v>0</v>
      </c>
    </row>
    <row r="647" spans="1:10" ht="47.25" outlineLevel="6">
      <c r="A647" s="1"/>
      <c r="B647" s="1" t="s">
        <v>467</v>
      </c>
      <c r="C647" s="1" t="s">
        <v>475</v>
      </c>
      <c r="D647" s="1" t="s">
        <v>11</v>
      </c>
      <c r="E647" s="2" t="s">
        <v>12</v>
      </c>
      <c r="F647" s="3">
        <v>736.5</v>
      </c>
      <c r="G647" s="126">
        <v>0</v>
      </c>
      <c r="H647" s="104">
        <v>0</v>
      </c>
      <c r="I647" s="201">
        <v>0</v>
      </c>
      <c r="J647" s="36">
        <f t="shared" si="19"/>
        <v>0</v>
      </c>
    </row>
    <row r="648" spans="1:10" ht="15.75" outlineLevel="6">
      <c r="A648" s="1"/>
      <c r="B648" s="1" t="s">
        <v>467</v>
      </c>
      <c r="C648" s="1" t="s">
        <v>475</v>
      </c>
      <c r="D648" s="1" t="s">
        <v>13</v>
      </c>
      <c r="E648" s="2" t="s">
        <v>14</v>
      </c>
      <c r="F648" s="3">
        <v>2.3</v>
      </c>
      <c r="G648" s="126">
        <v>0</v>
      </c>
      <c r="H648" s="104">
        <v>0</v>
      </c>
      <c r="I648" s="201">
        <v>0</v>
      </c>
      <c r="J648" s="36">
        <f t="shared" si="19"/>
        <v>0</v>
      </c>
    </row>
    <row r="649" spans="1:10" ht="47.25" outlineLevel="5">
      <c r="A649" s="1"/>
      <c r="B649" s="1" t="s">
        <v>467</v>
      </c>
      <c r="C649" s="1" t="s">
        <v>477</v>
      </c>
      <c r="D649" s="1"/>
      <c r="E649" s="207" t="s">
        <v>435</v>
      </c>
      <c r="F649" s="3">
        <v>137</v>
      </c>
      <c r="G649" s="126">
        <v>0</v>
      </c>
      <c r="H649" s="104">
        <v>0</v>
      </c>
      <c r="I649" s="201">
        <v>0</v>
      </c>
      <c r="J649" s="36">
        <f t="shared" si="19"/>
        <v>0</v>
      </c>
    </row>
    <row r="650" spans="1:10" ht="110.25" outlineLevel="6">
      <c r="A650" s="1"/>
      <c r="B650" s="1" t="s">
        <v>467</v>
      </c>
      <c r="C650" s="1" t="s">
        <v>477</v>
      </c>
      <c r="D650" s="1" t="s">
        <v>9</v>
      </c>
      <c r="E650" s="2" t="s">
        <v>10</v>
      </c>
      <c r="F650" s="3">
        <v>133.3</v>
      </c>
      <c r="G650" s="126">
        <v>0</v>
      </c>
      <c r="H650" s="104">
        <v>0</v>
      </c>
      <c r="I650" s="201">
        <v>0</v>
      </c>
      <c r="J650" s="36">
        <f t="shared" si="19"/>
        <v>0</v>
      </c>
    </row>
    <row r="651" spans="1:10" ht="47.25" outlineLevel="6">
      <c r="A651" s="1"/>
      <c r="B651" s="1" t="s">
        <v>467</v>
      </c>
      <c r="C651" s="1" t="s">
        <v>477</v>
      </c>
      <c r="D651" s="1" t="s">
        <v>11</v>
      </c>
      <c r="E651" s="2" t="s">
        <v>12</v>
      </c>
      <c r="F651" s="3">
        <v>3.7</v>
      </c>
      <c r="G651" s="126">
        <v>0</v>
      </c>
      <c r="H651" s="104">
        <v>0</v>
      </c>
      <c r="I651" s="201">
        <v>0</v>
      </c>
      <c r="J651" s="36">
        <f t="shared" si="19"/>
        <v>0</v>
      </c>
    </row>
    <row r="652" spans="1:10" ht="78.75" outlineLevel="3">
      <c r="A652" s="1"/>
      <c r="B652" s="1" t="s">
        <v>467</v>
      </c>
      <c r="C652" s="1" t="s">
        <v>459</v>
      </c>
      <c r="D652" s="1"/>
      <c r="E652" s="207" t="s">
        <v>460</v>
      </c>
      <c r="F652" s="3">
        <v>186.8</v>
      </c>
      <c r="G652" s="126">
        <v>0</v>
      </c>
      <c r="H652" s="104">
        <v>0</v>
      </c>
      <c r="I652" s="201">
        <v>0</v>
      </c>
      <c r="J652" s="36">
        <f t="shared" si="19"/>
        <v>0</v>
      </c>
    </row>
    <row r="653" spans="1:10" ht="63" outlineLevel="4">
      <c r="A653" s="1"/>
      <c r="B653" s="1" t="s">
        <v>467</v>
      </c>
      <c r="C653" s="1" t="s">
        <v>461</v>
      </c>
      <c r="D653" s="1"/>
      <c r="E653" s="207" t="s">
        <v>462</v>
      </c>
      <c r="F653" s="3">
        <v>186.8</v>
      </c>
      <c r="G653" s="126">
        <v>0</v>
      </c>
      <c r="H653" s="104">
        <v>0</v>
      </c>
      <c r="I653" s="201">
        <v>0</v>
      </c>
      <c r="J653" s="36">
        <f t="shared" si="19"/>
        <v>0</v>
      </c>
    </row>
    <row r="654" spans="1:10" ht="31.5" outlineLevel="5">
      <c r="A654" s="1"/>
      <c r="B654" s="1" t="s">
        <v>467</v>
      </c>
      <c r="C654" s="1" t="s">
        <v>465</v>
      </c>
      <c r="D654" s="1"/>
      <c r="E654" s="207" t="s">
        <v>466</v>
      </c>
      <c r="F654" s="3">
        <v>186.8</v>
      </c>
      <c r="G654" s="126">
        <v>0</v>
      </c>
      <c r="H654" s="104">
        <v>0</v>
      </c>
      <c r="I654" s="201">
        <v>0</v>
      </c>
      <c r="J654" s="36">
        <f t="shared" si="19"/>
        <v>0</v>
      </c>
    </row>
    <row r="655" spans="1:10" ht="110.25" outlineLevel="6">
      <c r="A655" s="1"/>
      <c r="B655" s="1" t="s">
        <v>467</v>
      </c>
      <c r="C655" s="1" t="s">
        <v>465</v>
      </c>
      <c r="D655" s="1" t="s">
        <v>9</v>
      </c>
      <c r="E655" s="2" t="s">
        <v>10</v>
      </c>
      <c r="F655" s="3">
        <v>186.8</v>
      </c>
      <c r="G655" s="126">
        <v>0</v>
      </c>
      <c r="H655" s="104">
        <v>0</v>
      </c>
      <c r="I655" s="201">
        <v>0</v>
      </c>
      <c r="J655" s="36">
        <f t="shared" si="19"/>
        <v>0</v>
      </c>
    </row>
    <row r="656" spans="1:10" ht="15.75" outlineLevel="6">
      <c r="A656" s="1"/>
      <c r="B656" s="1" t="s">
        <v>506</v>
      </c>
      <c r="C656" s="1"/>
      <c r="D656" s="1"/>
      <c r="E656" s="2" t="s">
        <v>507</v>
      </c>
      <c r="F656" s="3">
        <f>F657+F679</f>
        <v>34489.7</v>
      </c>
      <c r="G656" s="126">
        <v>0</v>
      </c>
      <c r="H656" s="104">
        <v>0</v>
      </c>
      <c r="I656" s="201">
        <v>0</v>
      </c>
      <c r="J656" s="36">
        <f t="shared" si="19"/>
        <v>0</v>
      </c>
    </row>
    <row r="657" spans="1:10" ht="19.5" customHeight="1" outlineLevel="1">
      <c r="A657" s="1"/>
      <c r="B657" s="1" t="s">
        <v>364</v>
      </c>
      <c r="C657" s="1"/>
      <c r="D657" s="1"/>
      <c r="E657" s="207" t="s">
        <v>365</v>
      </c>
      <c r="F657" s="3">
        <v>29934</v>
      </c>
      <c r="G657" s="126">
        <v>0</v>
      </c>
      <c r="H657" s="104">
        <v>0</v>
      </c>
      <c r="I657" s="201">
        <v>0</v>
      </c>
      <c r="J657" s="36">
        <f aca="true" t="shared" si="20" ref="J657:J720">H657-G657</f>
        <v>0</v>
      </c>
    </row>
    <row r="658" spans="1:10" ht="63" outlineLevel="2">
      <c r="A658" s="1"/>
      <c r="B658" s="1" t="s">
        <v>364</v>
      </c>
      <c r="C658" s="1" t="s">
        <v>425</v>
      </c>
      <c r="D658" s="1"/>
      <c r="E658" s="207" t="s">
        <v>426</v>
      </c>
      <c r="F658" s="3">
        <v>29934</v>
      </c>
      <c r="G658" s="126">
        <v>0</v>
      </c>
      <c r="H658" s="104">
        <v>0</v>
      </c>
      <c r="I658" s="201">
        <v>0</v>
      </c>
      <c r="J658" s="36">
        <f t="shared" si="20"/>
        <v>0</v>
      </c>
    </row>
    <row r="659" spans="1:10" ht="63" outlineLevel="3">
      <c r="A659" s="1"/>
      <c r="B659" s="1" t="s">
        <v>364</v>
      </c>
      <c r="C659" s="1" t="s">
        <v>427</v>
      </c>
      <c r="D659" s="1"/>
      <c r="E659" s="207" t="s">
        <v>428</v>
      </c>
      <c r="F659" s="3">
        <v>4523</v>
      </c>
      <c r="G659" s="126">
        <v>0</v>
      </c>
      <c r="H659" s="104">
        <v>0</v>
      </c>
      <c r="I659" s="201">
        <v>0</v>
      </c>
      <c r="J659" s="36">
        <f t="shared" si="20"/>
        <v>0</v>
      </c>
    </row>
    <row r="660" spans="1:10" ht="111.75" customHeight="1" outlineLevel="4">
      <c r="A660" s="1"/>
      <c r="B660" s="1" t="s">
        <v>364</v>
      </c>
      <c r="C660" s="1" t="s">
        <v>478</v>
      </c>
      <c r="D660" s="1"/>
      <c r="E660" s="207" t="s">
        <v>479</v>
      </c>
      <c r="F660" s="3">
        <v>4523</v>
      </c>
      <c r="G660" s="126">
        <v>0</v>
      </c>
      <c r="H660" s="104">
        <v>0</v>
      </c>
      <c r="I660" s="201">
        <v>0</v>
      </c>
      <c r="J660" s="36">
        <f t="shared" si="20"/>
        <v>0</v>
      </c>
    </row>
    <row r="661" spans="1:10" ht="157.5" outlineLevel="5">
      <c r="A661" s="1"/>
      <c r="B661" s="1" t="s">
        <v>364</v>
      </c>
      <c r="C661" s="1" t="s">
        <v>480</v>
      </c>
      <c r="D661" s="1"/>
      <c r="E661" s="208" t="s">
        <v>481</v>
      </c>
      <c r="F661" s="3">
        <v>4523</v>
      </c>
      <c r="G661" s="126">
        <v>0</v>
      </c>
      <c r="H661" s="104">
        <v>0</v>
      </c>
      <c r="I661" s="201">
        <v>0</v>
      </c>
      <c r="J661" s="36">
        <f t="shared" si="20"/>
        <v>0</v>
      </c>
    </row>
    <row r="662" spans="1:10" ht="31.5" outlineLevel="6">
      <c r="A662" s="1"/>
      <c r="B662" s="1" t="s">
        <v>364</v>
      </c>
      <c r="C662" s="1" t="s">
        <v>480</v>
      </c>
      <c r="D662" s="1" t="s">
        <v>362</v>
      </c>
      <c r="E662" s="2" t="s">
        <v>363</v>
      </c>
      <c r="F662" s="3">
        <v>1993</v>
      </c>
      <c r="G662" s="126">
        <v>0</v>
      </c>
      <c r="H662" s="104">
        <v>0</v>
      </c>
      <c r="I662" s="201">
        <v>0</v>
      </c>
      <c r="J662" s="36">
        <f t="shared" si="20"/>
        <v>0</v>
      </c>
    </row>
    <row r="663" spans="1:10" ht="53.25" customHeight="1" outlineLevel="6">
      <c r="A663" s="1"/>
      <c r="B663" s="1" t="s">
        <v>364</v>
      </c>
      <c r="C663" s="1" t="s">
        <v>480</v>
      </c>
      <c r="D663" s="1" t="s">
        <v>80</v>
      </c>
      <c r="E663" s="2" t="s">
        <v>81</v>
      </c>
      <c r="F663" s="3">
        <v>2530</v>
      </c>
      <c r="G663" s="126">
        <v>0</v>
      </c>
      <c r="H663" s="104">
        <v>0</v>
      </c>
      <c r="I663" s="201">
        <v>0</v>
      </c>
      <c r="J663" s="36">
        <f t="shared" si="20"/>
        <v>0</v>
      </c>
    </row>
    <row r="664" spans="1:10" ht="78.75" outlineLevel="3">
      <c r="A664" s="1"/>
      <c r="B664" s="1" t="s">
        <v>364</v>
      </c>
      <c r="C664" s="1" t="s">
        <v>438</v>
      </c>
      <c r="D664" s="1"/>
      <c r="E664" s="207" t="s">
        <v>439</v>
      </c>
      <c r="F664" s="3">
        <v>24976</v>
      </c>
      <c r="G664" s="126">
        <v>0</v>
      </c>
      <c r="H664" s="104">
        <v>0</v>
      </c>
      <c r="I664" s="201">
        <v>0</v>
      </c>
      <c r="J664" s="36">
        <f t="shared" si="20"/>
        <v>0</v>
      </c>
    </row>
    <row r="665" spans="1:10" ht="47.25" outlineLevel="4">
      <c r="A665" s="1"/>
      <c r="B665" s="1" t="s">
        <v>364</v>
      </c>
      <c r="C665" s="1" t="s">
        <v>440</v>
      </c>
      <c r="D665" s="1"/>
      <c r="E665" s="207" t="s">
        <v>105</v>
      </c>
      <c r="F665" s="3">
        <v>20162.2</v>
      </c>
      <c r="G665" s="126">
        <v>0</v>
      </c>
      <c r="H665" s="104">
        <v>0</v>
      </c>
      <c r="I665" s="201">
        <v>0</v>
      </c>
      <c r="J665" s="36">
        <f t="shared" si="20"/>
        <v>0</v>
      </c>
    </row>
    <row r="666" spans="1:10" ht="47.25" outlineLevel="5">
      <c r="A666" s="1"/>
      <c r="B666" s="1" t="s">
        <v>364</v>
      </c>
      <c r="C666" s="1" t="s">
        <v>445</v>
      </c>
      <c r="D666" s="1"/>
      <c r="E666" s="207" t="s">
        <v>435</v>
      </c>
      <c r="F666" s="3">
        <v>20162.2</v>
      </c>
      <c r="G666" s="126">
        <v>0</v>
      </c>
      <c r="H666" s="104">
        <v>0</v>
      </c>
      <c r="I666" s="201">
        <v>0</v>
      </c>
      <c r="J666" s="36">
        <f t="shared" si="20"/>
        <v>0</v>
      </c>
    </row>
    <row r="667" spans="1:10" ht="31.5" outlineLevel="6">
      <c r="A667" s="1"/>
      <c r="B667" s="1" t="s">
        <v>364</v>
      </c>
      <c r="C667" s="1" t="s">
        <v>445</v>
      </c>
      <c r="D667" s="1" t="s">
        <v>362</v>
      </c>
      <c r="E667" s="2" t="s">
        <v>363</v>
      </c>
      <c r="F667" s="3">
        <v>1412.9</v>
      </c>
      <c r="G667" s="126">
        <v>0</v>
      </c>
      <c r="H667" s="104">
        <v>0</v>
      </c>
      <c r="I667" s="201">
        <v>0</v>
      </c>
      <c r="J667" s="36">
        <f t="shared" si="20"/>
        <v>0</v>
      </c>
    </row>
    <row r="668" spans="1:10" ht="54.75" customHeight="1" outlineLevel="6">
      <c r="A668" s="1"/>
      <c r="B668" s="1" t="s">
        <v>364</v>
      </c>
      <c r="C668" s="1" t="s">
        <v>445</v>
      </c>
      <c r="D668" s="1" t="s">
        <v>80</v>
      </c>
      <c r="E668" s="2" t="s">
        <v>81</v>
      </c>
      <c r="F668" s="3">
        <v>18749.3</v>
      </c>
      <c r="G668" s="126">
        <v>0</v>
      </c>
      <c r="H668" s="104">
        <v>0</v>
      </c>
      <c r="I668" s="201">
        <v>0</v>
      </c>
      <c r="J668" s="36">
        <f t="shared" si="20"/>
        <v>0</v>
      </c>
    </row>
    <row r="669" spans="1:10" ht="106.5" customHeight="1" outlineLevel="4">
      <c r="A669" s="1"/>
      <c r="B669" s="1" t="s">
        <v>364</v>
      </c>
      <c r="C669" s="1" t="s">
        <v>482</v>
      </c>
      <c r="D669" s="1"/>
      <c r="E669" s="207" t="s">
        <v>479</v>
      </c>
      <c r="F669" s="3">
        <v>4813.8</v>
      </c>
      <c r="G669" s="126">
        <v>0</v>
      </c>
      <c r="H669" s="104">
        <v>0</v>
      </c>
      <c r="I669" s="201">
        <v>0</v>
      </c>
      <c r="J669" s="36">
        <f t="shared" si="20"/>
        <v>0</v>
      </c>
    </row>
    <row r="670" spans="1:10" ht="157.5" outlineLevel="5">
      <c r="A670" s="1"/>
      <c r="B670" s="1" t="s">
        <v>364</v>
      </c>
      <c r="C670" s="1" t="s">
        <v>483</v>
      </c>
      <c r="D670" s="1"/>
      <c r="E670" s="208" t="s">
        <v>481</v>
      </c>
      <c r="F670" s="3">
        <v>4813.8</v>
      </c>
      <c r="G670" s="126">
        <v>0</v>
      </c>
      <c r="H670" s="104">
        <v>0</v>
      </c>
      <c r="I670" s="201">
        <v>0</v>
      </c>
      <c r="J670" s="36">
        <f t="shared" si="20"/>
        <v>0</v>
      </c>
    </row>
    <row r="671" spans="1:10" ht="110.25" outlineLevel="6">
      <c r="A671" s="1"/>
      <c r="B671" s="1" t="s">
        <v>364</v>
      </c>
      <c r="C671" s="1" t="s">
        <v>483</v>
      </c>
      <c r="D671" s="1" t="s">
        <v>9</v>
      </c>
      <c r="E671" s="2" t="s">
        <v>10</v>
      </c>
      <c r="F671" s="3">
        <v>469</v>
      </c>
      <c r="G671" s="126">
        <v>0</v>
      </c>
      <c r="H671" s="104">
        <v>0</v>
      </c>
      <c r="I671" s="201">
        <v>0</v>
      </c>
      <c r="J671" s="36">
        <f t="shared" si="20"/>
        <v>0</v>
      </c>
    </row>
    <row r="672" spans="1:10" ht="31.5" outlineLevel="6">
      <c r="A672" s="1"/>
      <c r="B672" s="1" t="s">
        <v>364</v>
      </c>
      <c r="C672" s="1" t="s">
        <v>483</v>
      </c>
      <c r="D672" s="1" t="s">
        <v>362</v>
      </c>
      <c r="E672" s="2" t="s">
        <v>363</v>
      </c>
      <c r="F672" s="3">
        <v>1940.5</v>
      </c>
      <c r="G672" s="126">
        <v>0</v>
      </c>
      <c r="H672" s="104">
        <v>0</v>
      </c>
      <c r="I672" s="201">
        <v>0</v>
      </c>
      <c r="J672" s="36">
        <f t="shared" si="20"/>
        <v>0</v>
      </c>
    </row>
    <row r="673" spans="1:10" ht="63" outlineLevel="6">
      <c r="A673" s="1"/>
      <c r="B673" s="1" t="s">
        <v>364</v>
      </c>
      <c r="C673" s="1" t="s">
        <v>483</v>
      </c>
      <c r="D673" s="1" t="s">
        <v>80</v>
      </c>
      <c r="E673" s="2" t="s">
        <v>81</v>
      </c>
      <c r="F673" s="3">
        <v>2404.3</v>
      </c>
      <c r="G673" s="126">
        <v>0</v>
      </c>
      <c r="H673" s="104">
        <v>0</v>
      </c>
      <c r="I673" s="201">
        <v>0</v>
      </c>
      <c r="J673" s="36">
        <f t="shared" si="20"/>
        <v>0</v>
      </c>
    </row>
    <row r="674" spans="1:10" ht="63" outlineLevel="3">
      <c r="A674" s="1"/>
      <c r="B674" s="1" t="s">
        <v>364</v>
      </c>
      <c r="C674" s="1" t="s">
        <v>450</v>
      </c>
      <c r="D674" s="1"/>
      <c r="E674" s="207" t="s">
        <v>451</v>
      </c>
      <c r="F674" s="3">
        <v>435</v>
      </c>
      <c r="G674" s="126">
        <v>0</v>
      </c>
      <c r="H674" s="104">
        <v>0</v>
      </c>
      <c r="I674" s="201">
        <v>0</v>
      </c>
      <c r="J674" s="36">
        <f t="shared" si="20"/>
        <v>0</v>
      </c>
    </row>
    <row r="675" spans="1:10" ht="110.25" outlineLevel="4">
      <c r="A675" s="1"/>
      <c r="B675" s="1" t="s">
        <v>364</v>
      </c>
      <c r="C675" s="1" t="s">
        <v>484</v>
      </c>
      <c r="D675" s="1"/>
      <c r="E675" s="207" t="s">
        <v>479</v>
      </c>
      <c r="F675" s="3">
        <v>435</v>
      </c>
      <c r="G675" s="126">
        <v>0</v>
      </c>
      <c r="H675" s="104">
        <v>0</v>
      </c>
      <c r="I675" s="201">
        <v>0</v>
      </c>
      <c r="J675" s="36">
        <f t="shared" si="20"/>
        <v>0</v>
      </c>
    </row>
    <row r="676" spans="1:10" ht="157.5" outlineLevel="5">
      <c r="A676" s="1"/>
      <c r="B676" s="1" t="s">
        <v>364</v>
      </c>
      <c r="C676" s="1" t="s">
        <v>485</v>
      </c>
      <c r="D676" s="1"/>
      <c r="E676" s="208" t="s">
        <v>481</v>
      </c>
      <c r="F676" s="3">
        <v>435</v>
      </c>
      <c r="G676" s="126">
        <v>0</v>
      </c>
      <c r="H676" s="104">
        <v>0</v>
      </c>
      <c r="I676" s="201">
        <v>0</v>
      </c>
      <c r="J676" s="36">
        <f t="shared" si="20"/>
        <v>0</v>
      </c>
    </row>
    <row r="677" spans="1:10" ht="31.5" outlineLevel="6">
      <c r="A677" s="1"/>
      <c r="B677" s="1" t="s">
        <v>364</v>
      </c>
      <c r="C677" s="1" t="s">
        <v>485</v>
      </c>
      <c r="D677" s="1" t="s">
        <v>362</v>
      </c>
      <c r="E677" s="2" t="s">
        <v>363</v>
      </c>
      <c r="F677" s="3">
        <v>25</v>
      </c>
      <c r="G677" s="126">
        <v>0</v>
      </c>
      <c r="H677" s="104">
        <v>0</v>
      </c>
      <c r="I677" s="201">
        <v>0</v>
      </c>
      <c r="J677" s="36">
        <f t="shared" si="20"/>
        <v>0</v>
      </c>
    </row>
    <row r="678" spans="1:10" ht="53.25" customHeight="1" outlineLevel="6">
      <c r="A678" s="1"/>
      <c r="B678" s="1" t="s">
        <v>364</v>
      </c>
      <c r="C678" s="1" t="s">
        <v>485</v>
      </c>
      <c r="D678" s="1" t="s">
        <v>80</v>
      </c>
      <c r="E678" s="2" t="s">
        <v>81</v>
      </c>
      <c r="F678" s="3">
        <v>410</v>
      </c>
      <c r="G678" s="126">
        <v>0</v>
      </c>
      <c r="H678" s="104">
        <v>0</v>
      </c>
      <c r="I678" s="201">
        <v>0</v>
      </c>
      <c r="J678" s="36">
        <f t="shared" si="20"/>
        <v>0</v>
      </c>
    </row>
    <row r="679" spans="1:10" ht="15.75" outlineLevel="1">
      <c r="A679" s="1"/>
      <c r="B679" s="1" t="s">
        <v>379</v>
      </c>
      <c r="C679" s="1"/>
      <c r="D679" s="1"/>
      <c r="E679" s="207" t="s">
        <v>380</v>
      </c>
      <c r="F679" s="3">
        <v>4555.7</v>
      </c>
      <c r="G679" s="126">
        <v>0</v>
      </c>
      <c r="H679" s="104">
        <v>0</v>
      </c>
      <c r="I679" s="201">
        <v>0</v>
      </c>
      <c r="J679" s="36">
        <f t="shared" si="20"/>
        <v>0</v>
      </c>
    </row>
    <row r="680" spans="1:10" ht="63" outlineLevel="2">
      <c r="A680" s="1"/>
      <c r="B680" s="1" t="s">
        <v>379</v>
      </c>
      <c r="C680" s="1" t="s">
        <v>425</v>
      </c>
      <c r="D680" s="1"/>
      <c r="E680" s="207" t="s">
        <v>426</v>
      </c>
      <c r="F680" s="3">
        <v>4555.7</v>
      </c>
      <c r="G680" s="126">
        <v>0</v>
      </c>
      <c r="H680" s="104">
        <v>0</v>
      </c>
      <c r="I680" s="201">
        <v>0</v>
      </c>
      <c r="J680" s="36">
        <f t="shared" si="20"/>
        <v>0</v>
      </c>
    </row>
    <row r="681" spans="1:10" ht="63" outlineLevel="3">
      <c r="A681" s="1"/>
      <c r="B681" s="1" t="s">
        <v>379</v>
      </c>
      <c r="C681" s="1" t="s">
        <v>427</v>
      </c>
      <c r="D681" s="1"/>
      <c r="E681" s="207" t="s">
        <v>428</v>
      </c>
      <c r="F681" s="3">
        <v>4555.7</v>
      </c>
      <c r="G681" s="126">
        <v>0</v>
      </c>
      <c r="H681" s="104">
        <v>0</v>
      </c>
      <c r="I681" s="201">
        <v>0</v>
      </c>
      <c r="J681" s="36">
        <f t="shared" si="20"/>
        <v>0</v>
      </c>
    </row>
    <row r="682" spans="1:10" ht="47.25" outlineLevel="4">
      <c r="A682" s="1"/>
      <c r="B682" s="1" t="s">
        <v>379</v>
      </c>
      <c r="C682" s="1" t="s">
        <v>429</v>
      </c>
      <c r="D682" s="1"/>
      <c r="E682" s="207" t="s">
        <v>105</v>
      </c>
      <c r="F682" s="3">
        <v>4555.7</v>
      </c>
      <c r="G682" s="126">
        <v>0</v>
      </c>
      <c r="H682" s="104">
        <v>0</v>
      </c>
      <c r="I682" s="201">
        <v>0</v>
      </c>
      <c r="J682" s="36">
        <f t="shared" si="20"/>
        <v>0</v>
      </c>
    </row>
    <row r="683" spans="1:10" ht="47.25" outlineLevel="5">
      <c r="A683" s="1"/>
      <c r="B683" s="1" t="s">
        <v>379</v>
      </c>
      <c r="C683" s="1" t="s">
        <v>434</v>
      </c>
      <c r="D683" s="1"/>
      <c r="E683" s="207" t="s">
        <v>435</v>
      </c>
      <c r="F683" s="3">
        <v>4555.7</v>
      </c>
      <c r="G683" s="126">
        <v>0</v>
      </c>
      <c r="H683" s="104">
        <v>0</v>
      </c>
      <c r="I683" s="201">
        <v>0</v>
      </c>
      <c r="J683" s="36">
        <f t="shared" si="20"/>
        <v>0</v>
      </c>
    </row>
    <row r="684" spans="1:10" ht="53.25" customHeight="1" outlineLevel="6">
      <c r="A684" s="1"/>
      <c r="B684" s="1" t="s">
        <v>379</v>
      </c>
      <c r="C684" s="1" t="s">
        <v>434</v>
      </c>
      <c r="D684" s="1" t="s">
        <v>80</v>
      </c>
      <c r="E684" s="2" t="s">
        <v>81</v>
      </c>
      <c r="F684" s="3">
        <v>4555.7</v>
      </c>
      <c r="G684" s="126">
        <v>0</v>
      </c>
      <c r="H684" s="104">
        <v>0</v>
      </c>
      <c r="I684" s="201">
        <v>0</v>
      </c>
      <c r="J684" s="36">
        <f t="shared" si="20"/>
        <v>0</v>
      </c>
    </row>
    <row r="685" spans="1:10" ht="63">
      <c r="A685" s="1" t="s">
        <v>521</v>
      </c>
      <c r="B685" s="6"/>
      <c r="C685" s="6"/>
      <c r="D685" s="1"/>
      <c r="E685" s="207" t="s">
        <v>522</v>
      </c>
      <c r="F685" s="6" t="s">
        <v>533</v>
      </c>
      <c r="G685" s="3">
        <f>G686</f>
        <v>22187</v>
      </c>
      <c r="H685" s="3">
        <f>H686</f>
        <v>19741.5</v>
      </c>
      <c r="I685" s="201">
        <f aca="true" t="shared" si="21" ref="I685:I720">H685/G685*100</f>
        <v>88.97777978095282</v>
      </c>
      <c r="J685" s="36">
        <f t="shared" si="20"/>
        <v>-2445.5</v>
      </c>
    </row>
    <row r="686" spans="1:10" ht="31.5">
      <c r="A686" s="1"/>
      <c r="B686" s="1" t="s">
        <v>491</v>
      </c>
      <c r="C686" s="1"/>
      <c r="D686" s="1"/>
      <c r="E686" s="207" t="s">
        <v>492</v>
      </c>
      <c r="F686" s="6" t="s">
        <v>533</v>
      </c>
      <c r="G686" s="3">
        <f>G687+G697</f>
        <v>22187</v>
      </c>
      <c r="H686" s="3">
        <f>H687+H697</f>
        <v>19741.5</v>
      </c>
      <c r="I686" s="201">
        <f t="shared" si="21"/>
        <v>88.97777978095282</v>
      </c>
      <c r="J686" s="36">
        <f t="shared" si="20"/>
        <v>-2445.5</v>
      </c>
    </row>
    <row r="687" spans="1:10" ht="78.75">
      <c r="A687" s="1"/>
      <c r="B687" s="1" t="s">
        <v>3</v>
      </c>
      <c r="C687" s="1"/>
      <c r="D687" s="1"/>
      <c r="E687" s="207" t="s">
        <v>4</v>
      </c>
      <c r="F687" s="6" t="s">
        <v>533</v>
      </c>
      <c r="G687" s="3">
        <f>G689</f>
        <v>9166.5</v>
      </c>
      <c r="H687" s="3">
        <f>H689</f>
        <v>7399.8</v>
      </c>
      <c r="I687" s="201">
        <f t="shared" si="21"/>
        <v>80.72655866470299</v>
      </c>
      <c r="J687" s="36">
        <f t="shared" si="20"/>
        <v>-1766.6999999999998</v>
      </c>
    </row>
    <row r="688" spans="1:10" ht="15.75">
      <c r="A688" s="1"/>
      <c r="B688" s="1" t="s">
        <v>3</v>
      </c>
      <c r="C688" s="51" t="s">
        <v>538</v>
      </c>
      <c r="D688" s="51"/>
      <c r="E688" s="50" t="s">
        <v>539</v>
      </c>
      <c r="F688" s="6" t="s">
        <v>533</v>
      </c>
      <c r="G688" s="3">
        <f>G689</f>
        <v>9166.5</v>
      </c>
      <c r="H688" s="3">
        <f>H689</f>
        <v>7399.8</v>
      </c>
      <c r="I688" s="3">
        <f>I689</f>
        <v>80.72655866470299</v>
      </c>
      <c r="J688" s="3">
        <f>J689</f>
        <v>-1766.6999999999998</v>
      </c>
    </row>
    <row r="689" spans="1:10" ht="63">
      <c r="A689" s="1"/>
      <c r="B689" s="1" t="s">
        <v>3</v>
      </c>
      <c r="C689" s="1" t="s">
        <v>5</v>
      </c>
      <c r="D689" s="1"/>
      <c r="E689" s="207" t="s">
        <v>6</v>
      </c>
      <c r="F689" s="6" t="s">
        <v>533</v>
      </c>
      <c r="G689" s="3">
        <f>G690+G694</f>
        <v>9166.5</v>
      </c>
      <c r="H689" s="3">
        <f>H690+H694</f>
        <v>7399.8</v>
      </c>
      <c r="I689" s="201">
        <f t="shared" si="21"/>
        <v>80.72655866470299</v>
      </c>
      <c r="J689" s="36">
        <f t="shared" si="20"/>
        <v>-1766.6999999999998</v>
      </c>
    </row>
    <row r="690" spans="1:10" ht="47.25">
      <c r="A690" s="1"/>
      <c r="B690" s="1" t="s">
        <v>3</v>
      </c>
      <c r="C690" s="1" t="s">
        <v>7</v>
      </c>
      <c r="D690" s="1"/>
      <c r="E690" s="207" t="s">
        <v>8</v>
      </c>
      <c r="F690" s="6" t="s">
        <v>533</v>
      </c>
      <c r="G690" s="3">
        <f>G691+G692+G693</f>
        <v>9096</v>
      </c>
      <c r="H690" s="3">
        <f>H691+H692+H693</f>
        <v>7329.3</v>
      </c>
      <c r="I690" s="201">
        <f t="shared" si="21"/>
        <v>80.57717678100263</v>
      </c>
      <c r="J690" s="36">
        <f t="shared" si="20"/>
        <v>-1766.6999999999998</v>
      </c>
    </row>
    <row r="691" spans="1:10" ht="110.25">
      <c r="A691" s="1"/>
      <c r="B691" s="1" t="s">
        <v>3</v>
      </c>
      <c r="C691" s="1" t="s">
        <v>7</v>
      </c>
      <c r="D691" s="1" t="s">
        <v>9</v>
      </c>
      <c r="E691" s="2" t="s">
        <v>10</v>
      </c>
      <c r="F691" s="6" t="s">
        <v>533</v>
      </c>
      <c r="G691" s="3">
        <v>7994.5</v>
      </c>
      <c r="H691" s="104">
        <v>6307</v>
      </c>
      <c r="I691" s="201">
        <f t="shared" si="21"/>
        <v>78.89173806992306</v>
      </c>
      <c r="J691" s="36">
        <f t="shared" si="20"/>
        <v>-1687.5</v>
      </c>
    </row>
    <row r="692" spans="1:10" ht="47.25">
      <c r="A692" s="1"/>
      <c r="B692" s="1" t="s">
        <v>3</v>
      </c>
      <c r="C692" s="1" t="s">
        <v>7</v>
      </c>
      <c r="D692" s="1" t="s">
        <v>11</v>
      </c>
      <c r="E692" s="2" t="s">
        <v>12</v>
      </c>
      <c r="F692" s="6" t="s">
        <v>533</v>
      </c>
      <c r="G692" s="3">
        <v>1096.9</v>
      </c>
      <c r="H692" s="104">
        <v>1017.7</v>
      </c>
      <c r="I692" s="201">
        <f t="shared" si="21"/>
        <v>92.77965174582916</v>
      </c>
      <c r="J692" s="36">
        <f t="shared" si="20"/>
        <v>-79.20000000000005</v>
      </c>
    </row>
    <row r="693" spans="1:10" ht="15.75">
      <c r="A693" s="1"/>
      <c r="B693" s="1" t="s">
        <v>3</v>
      </c>
      <c r="C693" s="1" t="s">
        <v>7</v>
      </c>
      <c r="D693" s="1" t="s">
        <v>13</v>
      </c>
      <c r="E693" s="2" t="s">
        <v>14</v>
      </c>
      <c r="F693" s="6" t="s">
        <v>533</v>
      </c>
      <c r="G693" s="3">
        <v>4.6</v>
      </c>
      <c r="H693" s="104">
        <v>4.6</v>
      </c>
      <c r="I693" s="201">
        <f t="shared" si="21"/>
        <v>100</v>
      </c>
      <c r="J693" s="36">
        <f t="shared" si="20"/>
        <v>0</v>
      </c>
    </row>
    <row r="694" spans="1:10" ht="94.5">
      <c r="A694" s="1"/>
      <c r="B694" s="1" t="s">
        <v>3</v>
      </c>
      <c r="C694" s="1" t="s">
        <v>15</v>
      </c>
      <c r="D694" s="1"/>
      <c r="E694" s="207" t="s">
        <v>16</v>
      </c>
      <c r="F694" s="6" t="s">
        <v>533</v>
      </c>
      <c r="G694" s="3">
        <f>G695+G696</f>
        <v>70.5</v>
      </c>
      <c r="H694" s="3">
        <f>H695+H696</f>
        <v>70.5</v>
      </c>
      <c r="I694" s="201">
        <f t="shared" si="21"/>
        <v>100</v>
      </c>
      <c r="J694" s="36">
        <f t="shared" si="20"/>
        <v>0</v>
      </c>
    </row>
    <row r="695" spans="1:10" ht="110.25">
      <c r="A695" s="1"/>
      <c r="B695" s="1" t="s">
        <v>3</v>
      </c>
      <c r="C695" s="1" t="s">
        <v>15</v>
      </c>
      <c r="D695" s="1" t="s">
        <v>9</v>
      </c>
      <c r="E695" s="2" t="s">
        <v>10</v>
      </c>
      <c r="F695" s="6" t="s">
        <v>533</v>
      </c>
      <c r="G695" s="3">
        <v>18.2</v>
      </c>
      <c r="H695" s="104">
        <v>18.2</v>
      </c>
      <c r="I695" s="201">
        <f t="shared" si="21"/>
        <v>100</v>
      </c>
      <c r="J695" s="36">
        <f t="shared" si="20"/>
        <v>0</v>
      </c>
    </row>
    <row r="696" spans="1:10" ht="47.25">
      <c r="A696" s="1"/>
      <c r="B696" s="1" t="s">
        <v>3</v>
      </c>
      <c r="C696" s="1" t="s">
        <v>15</v>
      </c>
      <c r="D696" s="1" t="s">
        <v>11</v>
      </c>
      <c r="E696" s="2" t="s">
        <v>12</v>
      </c>
      <c r="F696" s="6" t="s">
        <v>533</v>
      </c>
      <c r="G696" s="3">
        <v>52.3</v>
      </c>
      <c r="H696" s="104">
        <v>52.3</v>
      </c>
      <c r="I696" s="201">
        <f t="shared" si="21"/>
        <v>100</v>
      </c>
      <c r="J696" s="36">
        <f t="shared" si="20"/>
        <v>0</v>
      </c>
    </row>
    <row r="697" spans="1:10" ht="31.5">
      <c r="A697" s="1"/>
      <c r="B697" s="1" t="s">
        <v>17</v>
      </c>
      <c r="C697" s="1"/>
      <c r="D697" s="1"/>
      <c r="E697" s="207" t="s">
        <v>18</v>
      </c>
      <c r="F697" s="6" t="s">
        <v>533</v>
      </c>
      <c r="G697" s="3">
        <f>G699</f>
        <v>13020.5</v>
      </c>
      <c r="H697" s="3">
        <f>H699</f>
        <v>12341.699999999999</v>
      </c>
      <c r="I697" s="201">
        <f t="shared" si="21"/>
        <v>94.786682539073</v>
      </c>
      <c r="J697" s="36">
        <f t="shared" si="20"/>
        <v>-678.8000000000011</v>
      </c>
    </row>
    <row r="698" spans="1:10" ht="15.75">
      <c r="A698" s="1"/>
      <c r="B698" s="1" t="s">
        <v>17</v>
      </c>
      <c r="C698" s="51" t="s">
        <v>538</v>
      </c>
      <c r="D698" s="51"/>
      <c r="E698" s="50" t="s">
        <v>539</v>
      </c>
      <c r="F698" s="6" t="s">
        <v>533</v>
      </c>
      <c r="G698" s="3">
        <f>G699</f>
        <v>13020.5</v>
      </c>
      <c r="H698" s="3">
        <f>H699</f>
        <v>12341.699999999999</v>
      </c>
      <c r="I698" s="3">
        <f>I699</f>
        <v>94.786682539073</v>
      </c>
      <c r="J698" s="3">
        <f>J699</f>
        <v>-678.8000000000011</v>
      </c>
    </row>
    <row r="699" spans="1:10" ht="35.25" customHeight="1">
      <c r="A699" s="1"/>
      <c r="B699" s="1" t="s">
        <v>17</v>
      </c>
      <c r="C699" s="1" t="s">
        <v>19</v>
      </c>
      <c r="D699" s="1"/>
      <c r="E699" s="207" t="s">
        <v>20</v>
      </c>
      <c r="F699" s="6" t="s">
        <v>533</v>
      </c>
      <c r="G699" s="3">
        <f>G700</f>
        <v>13020.5</v>
      </c>
      <c r="H699" s="3">
        <f>H700</f>
        <v>12341.699999999999</v>
      </c>
      <c r="I699" s="201">
        <f t="shared" si="21"/>
        <v>94.786682539073</v>
      </c>
      <c r="J699" s="36">
        <f t="shared" si="20"/>
        <v>-678.8000000000011</v>
      </c>
    </row>
    <row r="700" spans="1:10" ht="63">
      <c r="A700" s="1"/>
      <c r="B700" s="1" t="s">
        <v>17</v>
      </c>
      <c r="C700" s="1" t="s">
        <v>21</v>
      </c>
      <c r="D700" s="1"/>
      <c r="E700" s="207" t="s">
        <v>22</v>
      </c>
      <c r="F700" s="6" t="s">
        <v>533</v>
      </c>
      <c r="G700" s="3">
        <f>G701+G702</f>
        <v>13020.5</v>
      </c>
      <c r="H700" s="3">
        <f>H701+H702</f>
        <v>12341.699999999999</v>
      </c>
      <c r="I700" s="201">
        <f t="shared" si="21"/>
        <v>94.786682539073</v>
      </c>
      <c r="J700" s="36">
        <f t="shared" si="20"/>
        <v>-678.8000000000011</v>
      </c>
    </row>
    <row r="701" spans="1:10" ht="110.25">
      <c r="A701" s="1"/>
      <c r="B701" s="1" t="s">
        <v>17</v>
      </c>
      <c r="C701" s="1" t="s">
        <v>21</v>
      </c>
      <c r="D701" s="1" t="s">
        <v>9</v>
      </c>
      <c r="E701" s="2" t="s">
        <v>10</v>
      </c>
      <c r="F701" s="6" t="s">
        <v>533</v>
      </c>
      <c r="G701" s="3">
        <v>12272.4</v>
      </c>
      <c r="H701" s="104">
        <v>11594.9</v>
      </c>
      <c r="I701" s="201">
        <f t="shared" si="21"/>
        <v>94.47948241582739</v>
      </c>
      <c r="J701" s="36">
        <f t="shared" si="20"/>
        <v>-677.5</v>
      </c>
    </row>
    <row r="702" spans="1:10" ht="47.25">
      <c r="A702" s="1"/>
      <c r="B702" s="1" t="s">
        <v>17</v>
      </c>
      <c r="C702" s="1" t="s">
        <v>21</v>
      </c>
      <c r="D702" s="1" t="s">
        <v>11</v>
      </c>
      <c r="E702" s="2" t="s">
        <v>12</v>
      </c>
      <c r="F702" s="6" t="s">
        <v>533</v>
      </c>
      <c r="G702" s="3">
        <v>748.1</v>
      </c>
      <c r="H702" s="104">
        <v>746.8</v>
      </c>
      <c r="I702" s="201">
        <f t="shared" si="21"/>
        <v>99.82622644031545</v>
      </c>
      <c r="J702" s="36">
        <f t="shared" si="20"/>
        <v>-1.3000000000000682</v>
      </c>
    </row>
    <row r="703" spans="1:10" ht="47.25">
      <c r="A703" s="1" t="s">
        <v>523</v>
      </c>
      <c r="B703" s="1"/>
      <c r="C703" s="209"/>
      <c r="D703" s="1"/>
      <c r="E703" s="207" t="s">
        <v>524</v>
      </c>
      <c r="F703" s="6" t="s">
        <v>533</v>
      </c>
      <c r="G703" s="3">
        <f>G704+G836+G862+G905+G1024+G1036+G1043+G1079+G1110+G1135+G1141+G1073</f>
        <v>675036</v>
      </c>
      <c r="H703" s="3">
        <f>H704+H836+H862+H905+H1024+H1036+H1043+H1079+H1110+H1135+H1141+H1073</f>
        <v>607390.23</v>
      </c>
      <c r="I703" s="201">
        <f t="shared" si="21"/>
        <v>89.97893890103639</v>
      </c>
      <c r="J703" s="36">
        <f t="shared" si="20"/>
        <v>-67645.77000000002</v>
      </c>
    </row>
    <row r="704" spans="1:10" ht="31.5">
      <c r="A704" s="1"/>
      <c r="B704" s="1" t="s">
        <v>491</v>
      </c>
      <c r="C704" s="1"/>
      <c r="D704" s="1"/>
      <c r="E704" s="207" t="s">
        <v>492</v>
      </c>
      <c r="F704" s="6" t="s">
        <v>533</v>
      </c>
      <c r="G704" s="3">
        <f>G705+G716+G764+G769+G752+G757</f>
        <v>79414.09999999998</v>
      </c>
      <c r="H704" s="3">
        <f>H705+H716+H764+H769+H752+H757</f>
        <v>73261.2</v>
      </c>
      <c r="I704" s="201">
        <f t="shared" si="21"/>
        <v>92.25213154842781</v>
      </c>
      <c r="J704" s="36">
        <f t="shared" si="20"/>
        <v>-6152.89999999998</v>
      </c>
    </row>
    <row r="705" spans="1:10" ht="63">
      <c r="A705" s="1"/>
      <c r="B705" s="1" t="s">
        <v>31</v>
      </c>
      <c r="C705" s="1"/>
      <c r="D705" s="1"/>
      <c r="E705" s="207" t="s">
        <v>32</v>
      </c>
      <c r="F705" s="6" t="s">
        <v>533</v>
      </c>
      <c r="G705" s="3">
        <f>G707</f>
        <v>4336</v>
      </c>
      <c r="H705" s="3">
        <f>H707</f>
        <v>4285.700000000001</v>
      </c>
      <c r="I705" s="201">
        <f t="shared" si="21"/>
        <v>98.83994464944651</v>
      </c>
      <c r="J705" s="36">
        <f t="shared" si="20"/>
        <v>-50.29999999999927</v>
      </c>
    </row>
    <row r="706" spans="1:10" ht="15.75">
      <c r="A706" s="1"/>
      <c r="B706" s="1" t="s">
        <v>31</v>
      </c>
      <c r="C706" s="6" t="s">
        <v>538</v>
      </c>
      <c r="D706" s="108"/>
      <c r="E706" s="110" t="s">
        <v>539</v>
      </c>
      <c r="F706" s="6" t="s">
        <v>533</v>
      </c>
      <c r="G706" s="3">
        <f>G707</f>
        <v>4336</v>
      </c>
      <c r="H706" s="3">
        <f>H707</f>
        <v>4285.700000000001</v>
      </c>
      <c r="I706" s="201">
        <f t="shared" si="21"/>
        <v>98.83994464944651</v>
      </c>
      <c r="J706" s="36">
        <f t="shared" si="20"/>
        <v>-50.29999999999927</v>
      </c>
    </row>
    <row r="707" spans="1:10" ht="63">
      <c r="A707" s="1"/>
      <c r="B707" s="1" t="s">
        <v>31</v>
      </c>
      <c r="C707" s="1" t="s">
        <v>5</v>
      </c>
      <c r="D707" s="1"/>
      <c r="E707" s="207" t="s">
        <v>6</v>
      </c>
      <c r="F707" s="6" t="s">
        <v>533</v>
      </c>
      <c r="G707" s="3">
        <f>G708+G710+G712+G714</f>
        <v>4336</v>
      </c>
      <c r="H707" s="3">
        <f>H708+H710+H712+H714</f>
        <v>4285.700000000001</v>
      </c>
      <c r="I707" s="201">
        <f t="shared" si="21"/>
        <v>98.83994464944651</v>
      </c>
      <c r="J707" s="36">
        <f t="shared" si="20"/>
        <v>-50.29999999999927</v>
      </c>
    </row>
    <row r="708" spans="1:10" ht="31.5">
      <c r="A708" s="1"/>
      <c r="B708" s="1" t="s">
        <v>31</v>
      </c>
      <c r="C708" s="1" t="s">
        <v>525</v>
      </c>
      <c r="D708" s="1"/>
      <c r="E708" s="2" t="s">
        <v>526</v>
      </c>
      <c r="F708" s="6" t="s">
        <v>533</v>
      </c>
      <c r="G708" s="3">
        <f>G709</f>
        <v>2481.8</v>
      </c>
      <c r="H708" s="3">
        <f>H709</f>
        <v>2481.8</v>
      </c>
      <c r="I708" s="201">
        <f t="shared" si="21"/>
        <v>100</v>
      </c>
      <c r="J708" s="36">
        <f t="shared" si="20"/>
        <v>0</v>
      </c>
    </row>
    <row r="709" spans="1:10" ht="110.25">
      <c r="A709" s="1"/>
      <c r="B709" s="1" t="s">
        <v>31</v>
      </c>
      <c r="C709" s="1" t="s">
        <v>525</v>
      </c>
      <c r="D709" s="1" t="s">
        <v>9</v>
      </c>
      <c r="E709" s="2" t="s">
        <v>10</v>
      </c>
      <c r="F709" s="6" t="s">
        <v>533</v>
      </c>
      <c r="G709" s="3">
        <v>2481.8</v>
      </c>
      <c r="H709" s="3">
        <v>2481.8</v>
      </c>
      <c r="I709" s="201">
        <f t="shared" si="21"/>
        <v>100</v>
      </c>
      <c r="J709" s="36">
        <f t="shared" si="20"/>
        <v>0</v>
      </c>
    </row>
    <row r="710" spans="1:10" ht="31.5">
      <c r="A710" s="1"/>
      <c r="B710" s="1" t="s">
        <v>31</v>
      </c>
      <c r="C710" s="1" t="s">
        <v>527</v>
      </c>
      <c r="D710" s="1"/>
      <c r="E710" s="2" t="s">
        <v>528</v>
      </c>
      <c r="F710" s="6" t="s">
        <v>533</v>
      </c>
      <c r="G710" s="3">
        <f>G711</f>
        <v>981.9</v>
      </c>
      <c r="H710" s="3">
        <f>H711</f>
        <v>981.8</v>
      </c>
      <c r="I710" s="201">
        <f t="shared" si="21"/>
        <v>99.98981566350952</v>
      </c>
      <c r="J710" s="36">
        <f t="shared" si="20"/>
        <v>-0.10000000000002274</v>
      </c>
    </row>
    <row r="711" spans="1:10" ht="110.25">
      <c r="A711" s="1"/>
      <c r="B711" s="1" t="s">
        <v>31</v>
      </c>
      <c r="C711" s="1" t="s">
        <v>527</v>
      </c>
      <c r="D711" s="1" t="s">
        <v>9</v>
      </c>
      <c r="E711" s="2" t="s">
        <v>10</v>
      </c>
      <c r="F711" s="6" t="s">
        <v>533</v>
      </c>
      <c r="G711" s="3">
        <v>981.9</v>
      </c>
      <c r="H711" s="3">
        <v>981.8</v>
      </c>
      <c r="I711" s="201">
        <f t="shared" si="21"/>
        <v>99.98981566350952</v>
      </c>
      <c r="J711" s="36">
        <f t="shared" si="20"/>
        <v>-0.10000000000002274</v>
      </c>
    </row>
    <row r="712" spans="1:10" ht="31.5">
      <c r="A712" s="1"/>
      <c r="B712" s="1" t="s">
        <v>31</v>
      </c>
      <c r="C712" s="1" t="s">
        <v>529</v>
      </c>
      <c r="D712" s="1"/>
      <c r="E712" s="2" t="s">
        <v>530</v>
      </c>
      <c r="F712" s="6" t="s">
        <v>533</v>
      </c>
      <c r="G712" s="3">
        <f>G713</f>
        <v>304.6</v>
      </c>
      <c r="H712" s="3">
        <f>H713</f>
        <v>302.3</v>
      </c>
      <c r="I712" s="201">
        <f t="shared" si="21"/>
        <v>99.24491135915954</v>
      </c>
      <c r="J712" s="36">
        <f t="shared" si="20"/>
        <v>-2.3000000000000114</v>
      </c>
    </row>
    <row r="713" spans="1:10" ht="110.25">
      <c r="A713" s="1"/>
      <c r="B713" s="1" t="s">
        <v>31</v>
      </c>
      <c r="C713" s="1" t="s">
        <v>529</v>
      </c>
      <c r="D713" s="1" t="s">
        <v>9</v>
      </c>
      <c r="E713" s="2" t="s">
        <v>10</v>
      </c>
      <c r="F713" s="6" t="s">
        <v>533</v>
      </c>
      <c r="G713" s="3">
        <v>304.6</v>
      </c>
      <c r="H713" s="104">
        <v>302.3</v>
      </c>
      <c r="I713" s="201">
        <f t="shared" si="21"/>
        <v>99.24491135915954</v>
      </c>
      <c r="J713" s="36">
        <f t="shared" si="20"/>
        <v>-2.3000000000000114</v>
      </c>
    </row>
    <row r="714" spans="1:10" ht="31.5">
      <c r="A714" s="1"/>
      <c r="B714" s="1" t="s">
        <v>31</v>
      </c>
      <c r="C714" s="1" t="s">
        <v>536</v>
      </c>
      <c r="D714" s="1"/>
      <c r="E714" s="2" t="s">
        <v>537</v>
      </c>
      <c r="F714" s="6" t="s">
        <v>533</v>
      </c>
      <c r="G714" s="3">
        <f>G715</f>
        <v>567.7</v>
      </c>
      <c r="H714" s="3">
        <f>H715</f>
        <v>519.8</v>
      </c>
      <c r="I714" s="201">
        <f t="shared" si="21"/>
        <v>91.5624449533204</v>
      </c>
      <c r="J714" s="36">
        <f t="shared" si="20"/>
        <v>-47.90000000000009</v>
      </c>
    </row>
    <row r="715" spans="1:10" ht="110.25">
      <c r="A715" s="1"/>
      <c r="B715" s="1" t="s">
        <v>31</v>
      </c>
      <c r="C715" s="1" t="s">
        <v>536</v>
      </c>
      <c r="D715" s="1" t="s">
        <v>9</v>
      </c>
      <c r="E715" s="2" t="s">
        <v>10</v>
      </c>
      <c r="F715" s="6" t="s">
        <v>533</v>
      </c>
      <c r="G715" s="3">
        <v>567.7</v>
      </c>
      <c r="H715" s="104">
        <v>519.8</v>
      </c>
      <c r="I715" s="201">
        <f t="shared" si="21"/>
        <v>91.5624449533204</v>
      </c>
      <c r="J715" s="36">
        <f t="shared" si="20"/>
        <v>-47.90000000000009</v>
      </c>
    </row>
    <row r="716" spans="1:10" ht="94.5">
      <c r="A716" s="1"/>
      <c r="B716" s="1" t="s">
        <v>35</v>
      </c>
      <c r="C716" s="1"/>
      <c r="D716" s="1"/>
      <c r="E716" s="207" t="s">
        <v>36</v>
      </c>
      <c r="F716" s="6" t="s">
        <v>533</v>
      </c>
      <c r="G716" s="3">
        <f>G717+G722+G727</f>
        <v>47753.19999999999</v>
      </c>
      <c r="H716" s="3">
        <f>H717+H722+H727</f>
        <v>47266.59999999999</v>
      </c>
      <c r="I716" s="201">
        <f t="shared" si="21"/>
        <v>98.98101069666536</v>
      </c>
      <c r="J716" s="36">
        <f t="shared" si="20"/>
        <v>-486.59999999999854</v>
      </c>
    </row>
    <row r="717" spans="1:10" ht="63">
      <c r="A717" s="1"/>
      <c r="B717" s="1" t="s">
        <v>35</v>
      </c>
      <c r="C717" s="1" t="s">
        <v>37</v>
      </c>
      <c r="D717" s="1"/>
      <c r="E717" s="207" t="s">
        <v>38</v>
      </c>
      <c r="F717" s="6" t="s">
        <v>533</v>
      </c>
      <c r="G717" s="3">
        <f>G718</f>
        <v>61.7</v>
      </c>
      <c r="H717" s="3">
        <f>H718</f>
        <v>61.7</v>
      </c>
      <c r="I717" s="201">
        <f t="shared" si="21"/>
        <v>100</v>
      </c>
      <c r="J717" s="36">
        <f t="shared" si="20"/>
        <v>0</v>
      </c>
    </row>
    <row r="718" spans="1:10" ht="110.25" customHeight="1">
      <c r="A718" s="1"/>
      <c r="B718" s="1" t="s">
        <v>35</v>
      </c>
      <c r="C718" s="1" t="s">
        <v>39</v>
      </c>
      <c r="D718" s="1"/>
      <c r="E718" s="207" t="s">
        <v>40</v>
      </c>
      <c r="F718" s="6" t="s">
        <v>533</v>
      </c>
      <c r="G718" s="3">
        <f>G719</f>
        <v>61.7</v>
      </c>
      <c r="H718" s="3">
        <f>H719</f>
        <v>61.7</v>
      </c>
      <c r="I718" s="201">
        <f t="shared" si="21"/>
        <v>100</v>
      </c>
      <c r="J718" s="36">
        <f t="shared" si="20"/>
        <v>0</v>
      </c>
    </row>
    <row r="719" spans="1:10" ht="47.25">
      <c r="A719" s="1"/>
      <c r="B719" s="1" t="s">
        <v>35</v>
      </c>
      <c r="C719" s="1" t="s">
        <v>41</v>
      </c>
      <c r="D719" s="1"/>
      <c r="E719" s="207" t="s">
        <v>42</v>
      </c>
      <c r="F719" s="6" t="s">
        <v>533</v>
      </c>
      <c r="G719" s="3">
        <f>G720</f>
        <v>61.7</v>
      </c>
      <c r="H719" s="3">
        <f>H720</f>
        <v>61.7</v>
      </c>
      <c r="I719" s="201">
        <f t="shared" si="21"/>
        <v>100</v>
      </c>
      <c r="J719" s="36">
        <f t="shared" si="20"/>
        <v>0</v>
      </c>
    </row>
    <row r="720" spans="1:10" ht="109.5" customHeight="1">
      <c r="A720" s="1"/>
      <c r="B720" s="1" t="s">
        <v>35</v>
      </c>
      <c r="C720" s="1" t="s">
        <v>43</v>
      </c>
      <c r="D720" s="1"/>
      <c r="E720" s="207" t="s">
        <v>44</v>
      </c>
      <c r="F720" s="6" t="s">
        <v>533</v>
      </c>
      <c r="G720" s="3">
        <f>G721</f>
        <v>61.7</v>
      </c>
      <c r="H720" s="3">
        <f>H721</f>
        <v>61.7</v>
      </c>
      <c r="I720" s="201">
        <f t="shared" si="21"/>
        <v>100</v>
      </c>
      <c r="J720" s="36">
        <f t="shared" si="20"/>
        <v>0</v>
      </c>
    </row>
    <row r="721" spans="1:10" ht="110.25">
      <c r="A721" s="1"/>
      <c r="B721" s="1" t="s">
        <v>35</v>
      </c>
      <c r="C721" s="1" t="s">
        <v>43</v>
      </c>
      <c r="D721" s="1" t="s">
        <v>9</v>
      </c>
      <c r="E721" s="2" t="s">
        <v>10</v>
      </c>
      <c r="F721" s="6" t="s">
        <v>533</v>
      </c>
      <c r="G721" s="3">
        <v>61.7</v>
      </c>
      <c r="H721" s="3">
        <v>61.7</v>
      </c>
      <c r="I721" s="201">
        <f aca="true" t="shared" si="22" ref="I721:I785">H721/G721*100</f>
        <v>100</v>
      </c>
      <c r="J721" s="36">
        <f aca="true" t="shared" si="23" ref="J721:J785">H721-G721</f>
        <v>0</v>
      </c>
    </row>
    <row r="722" spans="1:10" ht="78.75">
      <c r="A722" s="1"/>
      <c r="B722" s="1" t="s">
        <v>35</v>
      </c>
      <c r="C722" s="1" t="s">
        <v>45</v>
      </c>
      <c r="D722" s="1"/>
      <c r="E722" s="207" t="s">
        <v>46</v>
      </c>
      <c r="F722" s="6" t="s">
        <v>533</v>
      </c>
      <c r="G722" s="3">
        <f>G723</f>
        <v>100</v>
      </c>
      <c r="H722" s="3">
        <f aca="true" t="shared" si="24" ref="H722:I724">H723</f>
        <v>0</v>
      </c>
      <c r="I722" s="201">
        <f t="shared" si="22"/>
        <v>0</v>
      </c>
      <c r="J722" s="36">
        <f t="shared" si="23"/>
        <v>-100</v>
      </c>
    </row>
    <row r="723" spans="1:10" ht="63">
      <c r="A723" s="1"/>
      <c r="B723" s="1" t="s">
        <v>35</v>
      </c>
      <c r="C723" s="1" t="s">
        <v>47</v>
      </c>
      <c r="D723" s="1"/>
      <c r="E723" s="207" t="s">
        <v>48</v>
      </c>
      <c r="F723" s="6" t="s">
        <v>533</v>
      </c>
      <c r="G723" s="3">
        <f>G724</f>
        <v>100</v>
      </c>
      <c r="H723" s="3">
        <f t="shared" si="24"/>
        <v>0</v>
      </c>
      <c r="I723" s="201">
        <f t="shared" si="22"/>
        <v>0</v>
      </c>
      <c r="J723" s="36">
        <f t="shared" si="23"/>
        <v>-100</v>
      </c>
    </row>
    <row r="724" spans="1:10" ht="31.5">
      <c r="A724" s="1"/>
      <c r="B724" s="1" t="s">
        <v>35</v>
      </c>
      <c r="C724" s="1" t="s">
        <v>49</v>
      </c>
      <c r="D724" s="1"/>
      <c r="E724" s="207" t="s">
        <v>50</v>
      </c>
      <c r="F724" s="6" t="s">
        <v>533</v>
      </c>
      <c r="G724" s="3">
        <f>G725</f>
        <v>100</v>
      </c>
      <c r="H724" s="3">
        <f t="shared" si="24"/>
        <v>0</v>
      </c>
      <c r="I724" s="3">
        <f t="shared" si="24"/>
        <v>0</v>
      </c>
      <c r="J724" s="36">
        <f t="shared" si="23"/>
        <v>-100</v>
      </c>
    </row>
    <row r="725" spans="1:10" ht="110.25">
      <c r="A725" s="1"/>
      <c r="B725" s="1" t="s">
        <v>35</v>
      </c>
      <c r="C725" s="1" t="s">
        <v>49</v>
      </c>
      <c r="D725" s="1" t="s">
        <v>9</v>
      </c>
      <c r="E725" s="2" t="s">
        <v>10</v>
      </c>
      <c r="F725" s="6" t="s">
        <v>533</v>
      </c>
      <c r="G725" s="3">
        <v>100</v>
      </c>
      <c r="H725" s="104">
        <v>0</v>
      </c>
      <c r="I725" s="201">
        <f>H725/G725*100</f>
        <v>0</v>
      </c>
      <c r="J725" s="36">
        <f>H725-G725</f>
        <v>-100</v>
      </c>
    </row>
    <row r="726" spans="1:10" ht="15.75">
      <c r="A726" s="1"/>
      <c r="B726" s="1" t="s">
        <v>35</v>
      </c>
      <c r="C726" s="6" t="s">
        <v>538</v>
      </c>
      <c r="D726" s="108"/>
      <c r="E726" s="110" t="s">
        <v>539</v>
      </c>
      <c r="F726" s="6" t="s">
        <v>533</v>
      </c>
      <c r="G726" s="3">
        <f>G727</f>
        <v>47591.49999999999</v>
      </c>
      <c r="H726" s="3">
        <f>H727</f>
        <v>47204.899999999994</v>
      </c>
      <c r="I726" s="201">
        <f t="shared" si="22"/>
        <v>99.18767006713384</v>
      </c>
      <c r="J726" s="36">
        <f t="shared" si="23"/>
        <v>-386.59999999999854</v>
      </c>
    </row>
    <row r="727" spans="1:10" ht="63">
      <c r="A727" s="1"/>
      <c r="B727" s="1" t="s">
        <v>35</v>
      </c>
      <c r="C727" s="1" t="s">
        <v>5</v>
      </c>
      <c r="D727" s="1"/>
      <c r="E727" s="207" t="s">
        <v>6</v>
      </c>
      <c r="F727" s="6" t="s">
        <v>533</v>
      </c>
      <c r="G727" s="3">
        <f>G728+G732+G735+G737+G740+G742+G745+G748+G750</f>
        <v>47591.49999999999</v>
      </c>
      <c r="H727" s="3">
        <f>H728+H732+H735+H737+H740+H742+H745+H748+H750</f>
        <v>47204.899999999994</v>
      </c>
      <c r="I727" s="201">
        <f t="shared" si="22"/>
        <v>99.18767006713384</v>
      </c>
      <c r="J727" s="36">
        <f t="shared" si="23"/>
        <v>-386.59999999999854</v>
      </c>
    </row>
    <row r="728" spans="1:10" ht="47.25">
      <c r="A728" s="1"/>
      <c r="B728" s="1" t="s">
        <v>35</v>
      </c>
      <c r="C728" s="1" t="s">
        <v>7</v>
      </c>
      <c r="D728" s="1"/>
      <c r="E728" s="207" t="s">
        <v>8</v>
      </c>
      <c r="F728" s="6" t="s">
        <v>533</v>
      </c>
      <c r="G728" s="3">
        <f>G729+G730+G731</f>
        <v>45583.49999999999</v>
      </c>
      <c r="H728" s="3">
        <f>H729+H730+H731</f>
        <v>45198.59999999999</v>
      </c>
      <c r="I728" s="201">
        <f t="shared" si="22"/>
        <v>99.15561551877323</v>
      </c>
      <c r="J728" s="36">
        <f t="shared" si="23"/>
        <v>-384.90000000000146</v>
      </c>
    </row>
    <row r="729" spans="1:10" ht="110.25">
      <c r="A729" s="1"/>
      <c r="B729" s="1" t="s">
        <v>35</v>
      </c>
      <c r="C729" s="1" t="s">
        <v>7</v>
      </c>
      <c r="D729" s="1" t="s">
        <v>9</v>
      </c>
      <c r="E729" s="2" t="s">
        <v>10</v>
      </c>
      <c r="F729" s="6" t="s">
        <v>533</v>
      </c>
      <c r="G729" s="3">
        <v>36781.2</v>
      </c>
      <c r="H729" s="104">
        <v>36435.6</v>
      </c>
      <c r="I729" s="201">
        <f t="shared" si="22"/>
        <v>99.06038954683372</v>
      </c>
      <c r="J729" s="36">
        <f t="shared" si="23"/>
        <v>-345.59999999999854</v>
      </c>
    </row>
    <row r="730" spans="1:10" ht="47.25">
      <c r="A730" s="1"/>
      <c r="B730" s="1" t="s">
        <v>35</v>
      </c>
      <c r="C730" s="1" t="s">
        <v>7</v>
      </c>
      <c r="D730" s="1" t="s">
        <v>11</v>
      </c>
      <c r="E730" s="2" t="s">
        <v>12</v>
      </c>
      <c r="F730" s="6" t="s">
        <v>533</v>
      </c>
      <c r="G730" s="3">
        <v>8511.1</v>
      </c>
      <c r="H730" s="104">
        <v>8471.8</v>
      </c>
      <c r="I730" s="201">
        <f t="shared" si="22"/>
        <v>99.53825004993477</v>
      </c>
      <c r="J730" s="36">
        <f t="shared" si="23"/>
        <v>-39.30000000000109</v>
      </c>
    </row>
    <row r="731" spans="1:10" ht="15.75">
      <c r="A731" s="1"/>
      <c r="B731" s="1" t="s">
        <v>35</v>
      </c>
      <c r="C731" s="1" t="s">
        <v>7</v>
      </c>
      <c r="D731" s="1" t="s">
        <v>13</v>
      </c>
      <c r="E731" s="2" t="s">
        <v>14</v>
      </c>
      <c r="F731" s="6" t="s">
        <v>533</v>
      </c>
      <c r="G731" s="3">
        <v>291.2</v>
      </c>
      <c r="H731" s="104">
        <v>291.2</v>
      </c>
      <c r="I731" s="201">
        <f t="shared" si="22"/>
        <v>100</v>
      </c>
      <c r="J731" s="36">
        <f t="shared" si="23"/>
        <v>0</v>
      </c>
    </row>
    <row r="732" spans="1:10" ht="47.25">
      <c r="A732" s="1"/>
      <c r="B732" s="1" t="s">
        <v>35</v>
      </c>
      <c r="C732" s="105" t="s">
        <v>534</v>
      </c>
      <c r="D732" s="105"/>
      <c r="E732" s="107" t="s">
        <v>535</v>
      </c>
      <c r="F732" s="6" t="s">
        <v>533</v>
      </c>
      <c r="G732" s="3">
        <f>G733+G734</f>
        <v>87.5</v>
      </c>
      <c r="H732" s="3">
        <f>H733+H734</f>
        <v>85.8</v>
      </c>
      <c r="I732" s="201">
        <f t="shared" si="22"/>
        <v>98.05714285714285</v>
      </c>
      <c r="J732" s="36">
        <f t="shared" si="23"/>
        <v>-1.7000000000000028</v>
      </c>
    </row>
    <row r="733" spans="1:10" ht="110.25">
      <c r="A733" s="1"/>
      <c r="B733" s="1" t="s">
        <v>35</v>
      </c>
      <c r="C733" s="105" t="s">
        <v>534</v>
      </c>
      <c r="D733" s="105" t="s">
        <v>9</v>
      </c>
      <c r="E733" s="106" t="s">
        <v>10</v>
      </c>
      <c r="F733" s="6" t="s">
        <v>533</v>
      </c>
      <c r="G733" s="3">
        <v>85.8</v>
      </c>
      <c r="H733" s="104">
        <v>85.8</v>
      </c>
      <c r="I733" s="201">
        <f t="shared" si="22"/>
        <v>100</v>
      </c>
      <c r="J733" s="36">
        <f t="shared" si="23"/>
        <v>0</v>
      </c>
    </row>
    <row r="734" spans="1:10" ht="47.25">
      <c r="A734" s="1"/>
      <c r="B734" s="1" t="s">
        <v>35</v>
      </c>
      <c r="C734" s="105" t="s">
        <v>534</v>
      </c>
      <c r="D734" s="105" t="s">
        <v>11</v>
      </c>
      <c r="E734" s="106" t="s">
        <v>12</v>
      </c>
      <c r="F734" s="6" t="s">
        <v>533</v>
      </c>
      <c r="G734" s="3">
        <v>1.7</v>
      </c>
      <c r="H734" s="104">
        <v>0</v>
      </c>
      <c r="I734" s="201">
        <f t="shared" si="22"/>
        <v>0</v>
      </c>
      <c r="J734" s="36">
        <f t="shared" si="23"/>
        <v>-1.7</v>
      </c>
    </row>
    <row r="735" spans="1:10" ht="94.5">
      <c r="A735" s="1"/>
      <c r="B735" s="1" t="s">
        <v>35</v>
      </c>
      <c r="C735" s="1" t="s">
        <v>51</v>
      </c>
      <c r="D735" s="1"/>
      <c r="E735" s="207" t="s">
        <v>52</v>
      </c>
      <c r="F735" s="6" t="s">
        <v>533</v>
      </c>
      <c r="G735" s="3">
        <f>G736</f>
        <v>11.8</v>
      </c>
      <c r="H735" s="3">
        <f>H736</f>
        <v>11.8</v>
      </c>
      <c r="I735" s="201">
        <f t="shared" si="22"/>
        <v>100</v>
      </c>
      <c r="J735" s="36">
        <f t="shared" si="23"/>
        <v>0</v>
      </c>
    </row>
    <row r="736" spans="1:10" ht="47.25">
      <c r="A736" s="1"/>
      <c r="B736" s="1" t="s">
        <v>35</v>
      </c>
      <c r="C736" s="1" t="s">
        <v>51</v>
      </c>
      <c r="D736" s="1" t="s">
        <v>11</v>
      </c>
      <c r="E736" s="2" t="s">
        <v>12</v>
      </c>
      <c r="F736" s="6" t="s">
        <v>533</v>
      </c>
      <c r="G736" s="3">
        <v>11.8</v>
      </c>
      <c r="H736" s="104">
        <v>11.8</v>
      </c>
      <c r="I736" s="201">
        <f t="shared" si="22"/>
        <v>100</v>
      </c>
      <c r="J736" s="36">
        <f t="shared" si="23"/>
        <v>0</v>
      </c>
    </row>
    <row r="737" spans="1:10" ht="78.75">
      <c r="A737" s="1"/>
      <c r="B737" s="1" t="s">
        <v>35</v>
      </c>
      <c r="C737" s="1" t="s">
        <v>53</v>
      </c>
      <c r="D737" s="1"/>
      <c r="E737" s="207" t="s">
        <v>54</v>
      </c>
      <c r="F737" s="6" t="s">
        <v>533</v>
      </c>
      <c r="G737" s="3">
        <f>G738+G739</f>
        <v>373.2</v>
      </c>
      <c r="H737" s="3">
        <f>H738+H739</f>
        <v>373.2</v>
      </c>
      <c r="I737" s="201">
        <f t="shared" si="22"/>
        <v>100</v>
      </c>
      <c r="J737" s="36">
        <f t="shared" si="23"/>
        <v>0</v>
      </c>
    </row>
    <row r="738" spans="1:10" ht="110.25">
      <c r="A738" s="1"/>
      <c r="B738" s="1" t="s">
        <v>35</v>
      </c>
      <c r="C738" s="1" t="s">
        <v>53</v>
      </c>
      <c r="D738" s="1" t="s">
        <v>9</v>
      </c>
      <c r="E738" s="2" t="s">
        <v>10</v>
      </c>
      <c r="F738" s="6" t="s">
        <v>533</v>
      </c>
      <c r="G738" s="3">
        <v>174.6</v>
      </c>
      <c r="H738" s="104">
        <v>174.6</v>
      </c>
      <c r="I738" s="201">
        <f t="shared" si="22"/>
        <v>100</v>
      </c>
      <c r="J738" s="36">
        <f t="shared" si="23"/>
        <v>0</v>
      </c>
    </row>
    <row r="739" spans="1:10" ht="47.25">
      <c r="A739" s="1"/>
      <c r="B739" s="1" t="s">
        <v>35</v>
      </c>
      <c r="C739" s="1" t="s">
        <v>53</v>
      </c>
      <c r="D739" s="1" t="s">
        <v>11</v>
      </c>
      <c r="E739" s="2" t="s">
        <v>12</v>
      </c>
      <c r="F739" s="6" t="s">
        <v>533</v>
      </c>
      <c r="G739" s="3">
        <v>198.6</v>
      </c>
      <c r="H739" s="104">
        <v>198.6</v>
      </c>
      <c r="I739" s="201">
        <f t="shared" si="22"/>
        <v>100</v>
      </c>
      <c r="J739" s="36">
        <f t="shared" si="23"/>
        <v>0</v>
      </c>
    </row>
    <row r="740" spans="1:10" ht="31.5">
      <c r="A740" s="1"/>
      <c r="B740" s="1" t="s">
        <v>35</v>
      </c>
      <c r="C740" s="1" t="s">
        <v>55</v>
      </c>
      <c r="D740" s="1"/>
      <c r="E740" s="207" t="s">
        <v>56</v>
      </c>
      <c r="F740" s="6" t="s">
        <v>533</v>
      </c>
      <c r="G740" s="3">
        <f>G741</f>
        <v>5.6</v>
      </c>
      <c r="H740" s="3">
        <f>H741</f>
        <v>5.6</v>
      </c>
      <c r="I740" s="201">
        <f t="shared" si="22"/>
        <v>100</v>
      </c>
      <c r="J740" s="36">
        <f t="shared" si="23"/>
        <v>0</v>
      </c>
    </row>
    <row r="741" spans="1:10" ht="47.25">
      <c r="A741" s="1"/>
      <c r="B741" s="1" t="s">
        <v>35</v>
      </c>
      <c r="C741" s="1" t="s">
        <v>55</v>
      </c>
      <c r="D741" s="1" t="s">
        <v>11</v>
      </c>
      <c r="E741" s="2" t="s">
        <v>12</v>
      </c>
      <c r="F741" s="6" t="s">
        <v>533</v>
      </c>
      <c r="G741" s="3">
        <v>5.6</v>
      </c>
      <c r="H741" s="104">
        <v>5.6</v>
      </c>
      <c r="I741" s="201">
        <f t="shared" si="22"/>
        <v>100</v>
      </c>
      <c r="J741" s="36">
        <f t="shared" si="23"/>
        <v>0</v>
      </c>
    </row>
    <row r="742" spans="1:10" ht="63">
      <c r="A742" s="1"/>
      <c r="B742" s="1" t="s">
        <v>35</v>
      </c>
      <c r="C742" s="1" t="s">
        <v>57</v>
      </c>
      <c r="D742" s="1"/>
      <c r="E742" s="207" t="s">
        <v>58</v>
      </c>
      <c r="F742" s="6" t="s">
        <v>533</v>
      </c>
      <c r="G742" s="3">
        <f>G743+G744</f>
        <v>51.9</v>
      </c>
      <c r="H742" s="3">
        <f>H743+H744</f>
        <v>51.9</v>
      </c>
      <c r="I742" s="201">
        <f t="shared" si="22"/>
        <v>100</v>
      </c>
      <c r="J742" s="36">
        <f t="shared" si="23"/>
        <v>0</v>
      </c>
    </row>
    <row r="743" spans="1:10" ht="110.25">
      <c r="A743" s="1"/>
      <c r="B743" s="1" t="s">
        <v>35</v>
      </c>
      <c r="C743" s="1" t="s">
        <v>57</v>
      </c>
      <c r="D743" s="1" t="s">
        <v>9</v>
      </c>
      <c r="E743" s="2" t="s">
        <v>10</v>
      </c>
      <c r="F743" s="6" t="s">
        <v>533</v>
      </c>
      <c r="G743" s="3">
        <v>22.5</v>
      </c>
      <c r="H743" s="104">
        <v>22.5</v>
      </c>
      <c r="I743" s="201">
        <f t="shared" si="22"/>
        <v>100</v>
      </c>
      <c r="J743" s="36">
        <f t="shared" si="23"/>
        <v>0</v>
      </c>
    </row>
    <row r="744" spans="1:10" ht="47.25">
      <c r="A744" s="1"/>
      <c r="B744" s="1" t="s">
        <v>35</v>
      </c>
      <c r="C744" s="1" t="s">
        <v>57</v>
      </c>
      <c r="D744" s="1" t="s">
        <v>11</v>
      </c>
      <c r="E744" s="2" t="s">
        <v>12</v>
      </c>
      <c r="F744" s="6" t="s">
        <v>533</v>
      </c>
      <c r="G744" s="3">
        <v>29.4</v>
      </c>
      <c r="H744" s="104">
        <v>29.4</v>
      </c>
      <c r="I744" s="201">
        <f t="shared" si="22"/>
        <v>100</v>
      </c>
      <c r="J744" s="36">
        <f t="shared" si="23"/>
        <v>0</v>
      </c>
    </row>
    <row r="745" spans="1:10" ht="44.25" customHeight="1">
      <c r="A745" s="1"/>
      <c r="B745" s="1" t="s">
        <v>35</v>
      </c>
      <c r="C745" s="1" t="s">
        <v>59</v>
      </c>
      <c r="D745" s="1"/>
      <c r="E745" s="207" t="s">
        <v>60</v>
      </c>
      <c r="F745" s="6" t="s">
        <v>533</v>
      </c>
      <c r="G745" s="3">
        <f>G746+G747</f>
        <v>1388.9</v>
      </c>
      <c r="H745" s="3">
        <f>H746+H747</f>
        <v>1388.9</v>
      </c>
      <c r="I745" s="201">
        <f t="shared" si="22"/>
        <v>100</v>
      </c>
      <c r="J745" s="36">
        <f t="shared" si="23"/>
        <v>0</v>
      </c>
    </row>
    <row r="746" spans="1:10" ht="110.25">
      <c r="A746" s="1"/>
      <c r="B746" s="1" t="s">
        <v>35</v>
      </c>
      <c r="C746" s="1" t="s">
        <v>59</v>
      </c>
      <c r="D746" s="1" t="s">
        <v>9</v>
      </c>
      <c r="E746" s="2" t="s">
        <v>10</v>
      </c>
      <c r="F746" s="6" t="s">
        <v>533</v>
      </c>
      <c r="G746" s="3">
        <v>1292.7</v>
      </c>
      <c r="H746" s="104">
        <v>1292.7</v>
      </c>
      <c r="I746" s="201">
        <f t="shared" si="22"/>
        <v>100</v>
      </c>
      <c r="J746" s="36">
        <f t="shared" si="23"/>
        <v>0</v>
      </c>
    </row>
    <row r="747" spans="1:10" ht="47.25">
      <c r="A747" s="1"/>
      <c r="B747" s="1" t="s">
        <v>35</v>
      </c>
      <c r="C747" s="1" t="s">
        <v>59</v>
      </c>
      <c r="D747" s="1" t="s">
        <v>11</v>
      </c>
      <c r="E747" s="2" t="s">
        <v>12</v>
      </c>
      <c r="F747" s="6" t="s">
        <v>533</v>
      </c>
      <c r="G747" s="3">
        <v>96.2</v>
      </c>
      <c r="H747" s="104">
        <v>96.2</v>
      </c>
      <c r="I747" s="201">
        <f t="shared" si="22"/>
        <v>100</v>
      </c>
      <c r="J747" s="36">
        <f t="shared" si="23"/>
        <v>0</v>
      </c>
    </row>
    <row r="748" spans="1:10" ht="78" customHeight="1">
      <c r="A748" s="1"/>
      <c r="B748" s="1" t="s">
        <v>35</v>
      </c>
      <c r="C748" s="1" t="s">
        <v>61</v>
      </c>
      <c r="D748" s="1"/>
      <c r="E748" s="109" t="s">
        <v>540</v>
      </c>
      <c r="F748" s="6" t="s">
        <v>533</v>
      </c>
      <c r="G748" s="3">
        <f>G749</f>
        <v>25.5</v>
      </c>
      <c r="H748" s="3">
        <f>H749</f>
        <v>25.5</v>
      </c>
      <c r="I748" s="201">
        <f t="shared" si="22"/>
        <v>100</v>
      </c>
      <c r="J748" s="36">
        <f t="shared" si="23"/>
        <v>0</v>
      </c>
    </row>
    <row r="749" spans="1:10" ht="110.25">
      <c r="A749" s="1"/>
      <c r="B749" s="1" t="s">
        <v>35</v>
      </c>
      <c r="C749" s="1" t="s">
        <v>61</v>
      </c>
      <c r="D749" s="1" t="s">
        <v>9</v>
      </c>
      <c r="E749" s="2" t="s">
        <v>10</v>
      </c>
      <c r="F749" s="6" t="s">
        <v>533</v>
      </c>
      <c r="G749" s="3">
        <v>25.5</v>
      </c>
      <c r="H749" s="104">
        <v>25.5</v>
      </c>
      <c r="I749" s="201">
        <f t="shared" si="22"/>
        <v>100</v>
      </c>
      <c r="J749" s="36">
        <f t="shared" si="23"/>
        <v>0</v>
      </c>
    </row>
    <row r="750" spans="1:10" ht="63">
      <c r="A750" s="1"/>
      <c r="B750" s="1" t="s">
        <v>35</v>
      </c>
      <c r="C750" s="1" t="s">
        <v>63</v>
      </c>
      <c r="D750" s="1"/>
      <c r="E750" s="207" t="s">
        <v>64</v>
      </c>
      <c r="F750" s="6" t="s">
        <v>533</v>
      </c>
      <c r="G750" s="3">
        <f>G751</f>
        <v>63.6</v>
      </c>
      <c r="H750" s="3">
        <f>H751</f>
        <v>63.6</v>
      </c>
      <c r="I750" s="201">
        <f t="shared" si="22"/>
        <v>100</v>
      </c>
      <c r="J750" s="36">
        <f t="shared" si="23"/>
        <v>0</v>
      </c>
    </row>
    <row r="751" spans="1:10" ht="110.25">
      <c r="A751" s="1"/>
      <c r="B751" s="1" t="s">
        <v>35</v>
      </c>
      <c r="C751" s="1" t="s">
        <v>63</v>
      </c>
      <c r="D751" s="1" t="s">
        <v>9</v>
      </c>
      <c r="E751" s="2" t="s">
        <v>10</v>
      </c>
      <c r="F751" s="6" t="s">
        <v>533</v>
      </c>
      <c r="G751" s="3">
        <v>63.6</v>
      </c>
      <c r="H751" s="104">
        <v>63.6</v>
      </c>
      <c r="I751" s="201">
        <f t="shared" si="22"/>
        <v>100</v>
      </c>
      <c r="J751" s="36">
        <f t="shared" si="23"/>
        <v>0</v>
      </c>
    </row>
    <row r="752" spans="1:10" ht="15.75">
      <c r="A752" s="1"/>
      <c r="B752" s="1" t="s">
        <v>65</v>
      </c>
      <c r="C752" s="1"/>
      <c r="D752" s="1"/>
      <c r="E752" s="207" t="s">
        <v>66</v>
      </c>
      <c r="F752" s="6" t="s">
        <v>533</v>
      </c>
      <c r="G752" s="3">
        <f>G754</f>
        <v>6.7</v>
      </c>
      <c r="H752" s="3">
        <f>H754</f>
        <v>6.7</v>
      </c>
      <c r="I752" s="201">
        <f t="shared" si="22"/>
        <v>100</v>
      </c>
      <c r="J752" s="36">
        <f t="shared" si="23"/>
        <v>0</v>
      </c>
    </row>
    <row r="753" spans="1:10" ht="15.75">
      <c r="A753" s="1"/>
      <c r="B753" s="1" t="s">
        <v>65</v>
      </c>
      <c r="C753" s="6" t="s">
        <v>538</v>
      </c>
      <c r="D753" s="108"/>
      <c r="E753" s="110" t="s">
        <v>539</v>
      </c>
      <c r="F753" s="6" t="s">
        <v>533</v>
      </c>
      <c r="G753" s="3">
        <f>G754</f>
        <v>6.7</v>
      </c>
      <c r="H753" s="3">
        <f>H754</f>
        <v>6.7</v>
      </c>
      <c r="I753" s="201">
        <f t="shared" si="22"/>
        <v>100</v>
      </c>
      <c r="J753" s="36">
        <f t="shared" si="23"/>
        <v>0</v>
      </c>
    </row>
    <row r="754" spans="1:10" ht="63">
      <c r="A754" s="1"/>
      <c r="B754" s="1" t="s">
        <v>65</v>
      </c>
      <c r="C754" s="1" t="s">
        <v>5</v>
      </c>
      <c r="D754" s="1"/>
      <c r="E754" s="207" t="s">
        <v>6</v>
      </c>
      <c r="F754" s="6" t="s">
        <v>533</v>
      </c>
      <c r="G754" s="3">
        <f>G755</f>
        <v>6.7</v>
      </c>
      <c r="H754" s="3">
        <f>H755</f>
        <v>6.7</v>
      </c>
      <c r="I754" s="201">
        <f t="shared" si="22"/>
        <v>100</v>
      </c>
      <c r="J754" s="36">
        <f t="shared" si="23"/>
        <v>0</v>
      </c>
    </row>
    <row r="755" spans="1:10" ht="91.5" customHeight="1">
      <c r="A755" s="1"/>
      <c r="B755" s="1" t="s">
        <v>65</v>
      </c>
      <c r="C755" s="1" t="s">
        <v>67</v>
      </c>
      <c r="D755" s="1"/>
      <c r="E755" s="207" t="s">
        <v>68</v>
      </c>
      <c r="F755" s="6" t="s">
        <v>533</v>
      </c>
      <c r="G755" s="3">
        <f>G756</f>
        <v>6.7</v>
      </c>
      <c r="H755" s="3">
        <f>H756</f>
        <v>6.7</v>
      </c>
      <c r="I755" s="201">
        <f t="shared" si="22"/>
        <v>100</v>
      </c>
      <c r="J755" s="36">
        <f t="shared" si="23"/>
        <v>0</v>
      </c>
    </row>
    <row r="756" spans="1:10" ht="47.25">
      <c r="A756" s="1"/>
      <c r="B756" s="1" t="s">
        <v>65</v>
      </c>
      <c r="C756" s="1" t="s">
        <v>67</v>
      </c>
      <c r="D756" s="1" t="s">
        <v>11</v>
      </c>
      <c r="E756" s="2" t="s">
        <v>12</v>
      </c>
      <c r="F756" s="6" t="s">
        <v>533</v>
      </c>
      <c r="G756" s="3">
        <v>6.7</v>
      </c>
      <c r="H756" s="104">
        <v>6.7</v>
      </c>
      <c r="I756" s="201">
        <f t="shared" si="22"/>
        <v>100</v>
      </c>
      <c r="J756" s="36">
        <f t="shared" si="23"/>
        <v>0</v>
      </c>
    </row>
    <row r="757" spans="1:10" ht="78.75">
      <c r="A757" s="1"/>
      <c r="B757" s="1" t="s">
        <v>3</v>
      </c>
      <c r="C757" s="212"/>
      <c r="D757" s="212"/>
      <c r="E757" s="213" t="s">
        <v>4</v>
      </c>
      <c r="F757" s="6" t="s">
        <v>533</v>
      </c>
      <c r="G757" s="3">
        <f>G758</f>
        <v>445.3</v>
      </c>
      <c r="H757" s="3">
        <f>H758</f>
        <v>443.09999999999997</v>
      </c>
      <c r="I757" s="201">
        <f t="shared" si="22"/>
        <v>99.50595104423982</v>
      </c>
      <c r="J757" s="36">
        <f t="shared" si="23"/>
        <v>-2.2000000000000455</v>
      </c>
    </row>
    <row r="758" spans="1:10" ht="15.75">
      <c r="A758" s="1"/>
      <c r="B758" s="1" t="s">
        <v>3</v>
      </c>
      <c r="C758" s="6" t="s">
        <v>538</v>
      </c>
      <c r="D758" s="108"/>
      <c r="E758" s="110" t="s">
        <v>539</v>
      </c>
      <c r="F758" s="6" t="s">
        <v>533</v>
      </c>
      <c r="G758" s="3">
        <f>G759</f>
        <v>445.3</v>
      </c>
      <c r="H758" s="3">
        <f>H759</f>
        <v>443.09999999999997</v>
      </c>
      <c r="I758" s="201">
        <f t="shared" si="22"/>
        <v>99.50595104423982</v>
      </c>
      <c r="J758" s="36">
        <f t="shared" si="23"/>
        <v>-2.2000000000000455</v>
      </c>
    </row>
    <row r="759" spans="1:10" ht="63">
      <c r="A759" s="1"/>
      <c r="B759" s="1" t="s">
        <v>3</v>
      </c>
      <c r="C759" s="105" t="s">
        <v>5</v>
      </c>
      <c r="D759" s="105"/>
      <c r="E759" s="107" t="s">
        <v>6</v>
      </c>
      <c r="F759" s="6" t="s">
        <v>533</v>
      </c>
      <c r="G759" s="3">
        <f>G760</f>
        <v>445.3</v>
      </c>
      <c r="H759" s="3">
        <f>H760</f>
        <v>443.09999999999997</v>
      </c>
      <c r="I759" s="201">
        <f t="shared" si="22"/>
        <v>99.50595104423982</v>
      </c>
      <c r="J759" s="36">
        <f t="shared" si="23"/>
        <v>-2.2000000000000455</v>
      </c>
    </row>
    <row r="760" spans="1:10" ht="47.25">
      <c r="A760" s="1"/>
      <c r="B760" s="1" t="s">
        <v>3</v>
      </c>
      <c r="C760" s="105" t="s">
        <v>534</v>
      </c>
      <c r="D760" s="105"/>
      <c r="E760" s="107" t="s">
        <v>535</v>
      </c>
      <c r="F760" s="6" t="s">
        <v>533</v>
      </c>
      <c r="G760" s="3">
        <f>G761+G762+G763</f>
        <v>445.3</v>
      </c>
      <c r="H760" s="3">
        <f>H761+H762+H763</f>
        <v>443.09999999999997</v>
      </c>
      <c r="I760" s="201">
        <f t="shared" si="22"/>
        <v>99.50595104423982</v>
      </c>
      <c r="J760" s="36">
        <f t="shared" si="23"/>
        <v>-2.2000000000000455</v>
      </c>
    </row>
    <row r="761" spans="1:10" ht="110.25">
      <c r="A761" s="1"/>
      <c r="B761" s="1" t="s">
        <v>3</v>
      </c>
      <c r="C761" s="105" t="s">
        <v>534</v>
      </c>
      <c r="D761" s="105" t="s">
        <v>9</v>
      </c>
      <c r="E761" s="106" t="s">
        <v>10</v>
      </c>
      <c r="F761" s="6" t="s">
        <v>533</v>
      </c>
      <c r="G761" s="3">
        <v>431.2</v>
      </c>
      <c r="H761" s="104">
        <v>431.2</v>
      </c>
      <c r="I761" s="201">
        <f t="shared" si="22"/>
        <v>100</v>
      </c>
      <c r="J761" s="36">
        <f t="shared" si="23"/>
        <v>0</v>
      </c>
    </row>
    <row r="762" spans="1:10" ht="47.25">
      <c r="A762" s="1"/>
      <c r="B762" s="1" t="s">
        <v>3</v>
      </c>
      <c r="C762" s="105" t="s">
        <v>534</v>
      </c>
      <c r="D762" s="1" t="s">
        <v>11</v>
      </c>
      <c r="E762" s="2" t="s">
        <v>12</v>
      </c>
      <c r="F762" s="6" t="s">
        <v>533</v>
      </c>
      <c r="G762" s="3">
        <v>13.1</v>
      </c>
      <c r="H762" s="104">
        <v>10.9</v>
      </c>
      <c r="I762" s="201">
        <f t="shared" si="22"/>
        <v>83.20610687022901</v>
      </c>
      <c r="J762" s="36">
        <f t="shared" si="23"/>
        <v>-2.1999999999999993</v>
      </c>
    </row>
    <row r="763" spans="1:10" ht="15.75">
      <c r="A763" s="1"/>
      <c r="B763" s="1" t="s">
        <v>3</v>
      </c>
      <c r="C763" s="105" t="s">
        <v>534</v>
      </c>
      <c r="D763" s="1" t="s">
        <v>13</v>
      </c>
      <c r="E763" s="2" t="s">
        <v>14</v>
      </c>
      <c r="F763" s="6"/>
      <c r="G763" s="3">
        <v>1</v>
      </c>
      <c r="H763" s="104">
        <v>1</v>
      </c>
      <c r="I763" s="201">
        <f t="shared" si="22"/>
        <v>100</v>
      </c>
      <c r="J763" s="36">
        <f t="shared" si="23"/>
        <v>0</v>
      </c>
    </row>
    <row r="764" spans="1:10" ht="15.75">
      <c r="A764" s="1"/>
      <c r="B764" s="1" t="s">
        <v>69</v>
      </c>
      <c r="C764" s="1"/>
      <c r="D764" s="1"/>
      <c r="E764" s="207" t="s">
        <v>70</v>
      </c>
      <c r="F764" s="6" t="s">
        <v>533</v>
      </c>
      <c r="G764" s="3">
        <f>G766</f>
        <v>180.7</v>
      </c>
      <c r="H764" s="104">
        <v>0</v>
      </c>
      <c r="I764" s="201">
        <f t="shared" si="22"/>
        <v>0</v>
      </c>
      <c r="J764" s="36">
        <f t="shared" si="23"/>
        <v>-180.7</v>
      </c>
    </row>
    <row r="765" spans="1:10" ht="15.75">
      <c r="A765" s="1"/>
      <c r="B765" s="1" t="s">
        <v>69</v>
      </c>
      <c r="C765" s="6" t="s">
        <v>538</v>
      </c>
      <c r="D765" s="108"/>
      <c r="E765" s="110" t="s">
        <v>539</v>
      </c>
      <c r="F765" s="154"/>
      <c r="G765" s="3">
        <f>G766</f>
        <v>180.7</v>
      </c>
      <c r="H765" s="3">
        <f>H766</f>
        <v>0</v>
      </c>
      <c r="I765" s="201">
        <f t="shared" si="22"/>
        <v>0</v>
      </c>
      <c r="J765" s="36">
        <f t="shared" si="23"/>
        <v>-180.7</v>
      </c>
    </row>
    <row r="766" spans="1:10" ht="15.75">
      <c r="A766" s="1"/>
      <c r="B766" s="1" t="s">
        <v>69</v>
      </c>
      <c r="C766" s="1" t="s">
        <v>71</v>
      </c>
      <c r="D766" s="1"/>
      <c r="E766" s="207" t="s">
        <v>70</v>
      </c>
      <c r="F766" s="6" t="s">
        <v>533</v>
      </c>
      <c r="G766" s="3">
        <f>G767</f>
        <v>180.7</v>
      </c>
      <c r="H766" s="104">
        <v>0</v>
      </c>
      <c r="I766" s="201">
        <f t="shared" si="22"/>
        <v>0</v>
      </c>
      <c r="J766" s="36">
        <f t="shared" si="23"/>
        <v>-180.7</v>
      </c>
    </row>
    <row r="767" spans="1:10" ht="47.25">
      <c r="A767" s="1"/>
      <c r="B767" s="1" t="s">
        <v>69</v>
      </c>
      <c r="C767" s="1" t="s">
        <v>72</v>
      </c>
      <c r="D767" s="1"/>
      <c r="E767" s="207" t="s">
        <v>73</v>
      </c>
      <c r="F767" s="6" t="s">
        <v>533</v>
      </c>
      <c r="G767" s="3">
        <f>G768</f>
        <v>180.7</v>
      </c>
      <c r="H767" s="104">
        <v>0</v>
      </c>
      <c r="I767" s="201">
        <f t="shared" si="22"/>
        <v>0</v>
      </c>
      <c r="J767" s="36">
        <f t="shared" si="23"/>
        <v>-180.7</v>
      </c>
    </row>
    <row r="768" spans="1:10" ht="15.75">
      <c r="A768" s="1"/>
      <c r="B768" s="1" t="s">
        <v>69</v>
      </c>
      <c r="C768" s="1" t="s">
        <v>72</v>
      </c>
      <c r="D768" s="1" t="s">
        <v>13</v>
      </c>
      <c r="E768" s="2" t="s">
        <v>14</v>
      </c>
      <c r="F768" s="6" t="s">
        <v>533</v>
      </c>
      <c r="G768" s="3">
        <v>180.7</v>
      </c>
      <c r="H768" s="104">
        <v>0</v>
      </c>
      <c r="I768" s="201">
        <f t="shared" si="22"/>
        <v>0</v>
      </c>
      <c r="J768" s="36">
        <f t="shared" si="23"/>
        <v>-180.7</v>
      </c>
    </row>
    <row r="769" spans="1:10" ht="31.5">
      <c r="A769" s="1"/>
      <c r="B769" s="1" t="s">
        <v>17</v>
      </c>
      <c r="C769" s="1"/>
      <c r="D769" s="1"/>
      <c r="E769" s="207" t="s">
        <v>18</v>
      </c>
      <c r="F769" s="6" t="s">
        <v>533</v>
      </c>
      <c r="G769" s="3">
        <f>G770+G780+G793+G812+G818+G805+G815</f>
        <v>26692.199999999997</v>
      </c>
      <c r="H769" s="3">
        <f>H770+H780+H793+H812+H818+H805</f>
        <v>21259.1</v>
      </c>
      <c r="I769" s="201">
        <f t="shared" si="22"/>
        <v>79.64536456343052</v>
      </c>
      <c r="J769" s="36">
        <f t="shared" si="23"/>
        <v>-5433.0999999999985</v>
      </c>
    </row>
    <row r="770" spans="1:10" ht="63">
      <c r="A770" s="1"/>
      <c r="B770" s="1" t="s">
        <v>17</v>
      </c>
      <c r="C770" s="1" t="s">
        <v>37</v>
      </c>
      <c r="D770" s="1"/>
      <c r="E770" s="207" t="s">
        <v>38</v>
      </c>
      <c r="F770" s="6" t="s">
        <v>533</v>
      </c>
      <c r="G770" s="3">
        <f>G771+G775</f>
        <v>927.3</v>
      </c>
      <c r="H770" s="3">
        <f>H771+H775</f>
        <v>891.9</v>
      </c>
      <c r="I770" s="201">
        <f t="shared" si="22"/>
        <v>96.18246522161114</v>
      </c>
      <c r="J770" s="36">
        <f t="shared" si="23"/>
        <v>-35.39999999999998</v>
      </c>
    </row>
    <row r="771" spans="1:10" ht="78.75">
      <c r="A771" s="1"/>
      <c r="B771" s="1" t="s">
        <v>17</v>
      </c>
      <c r="C771" s="1" t="s">
        <v>74</v>
      </c>
      <c r="D771" s="1"/>
      <c r="E771" s="207" t="s">
        <v>75</v>
      </c>
      <c r="F771" s="6" t="s">
        <v>533</v>
      </c>
      <c r="G771" s="3">
        <f>G772</f>
        <v>775.9</v>
      </c>
      <c r="H771" s="3">
        <f>H772</f>
        <v>775.9</v>
      </c>
      <c r="I771" s="201">
        <f t="shared" si="22"/>
        <v>100</v>
      </c>
      <c r="J771" s="36">
        <f t="shared" si="23"/>
        <v>0</v>
      </c>
    </row>
    <row r="772" spans="1:10" ht="48" customHeight="1">
      <c r="A772" s="1"/>
      <c r="B772" s="1" t="s">
        <v>17</v>
      </c>
      <c r="C772" s="1" t="s">
        <v>76</v>
      </c>
      <c r="D772" s="1"/>
      <c r="E772" s="207" t="s">
        <v>77</v>
      </c>
      <c r="F772" s="6" t="s">
        <v>533</v>
      </c>
      <c r="G772" s="3">
        <f>G773</f>
        <v>775.9</v>
      </c>
      <c r="H772" s="3">
        <f>H773</f>
        <v>775.9</v>
      </c>
      <c r="I772" s="201">
        <f t="shared" si="22"/>
        <v>100</v>
      </c>
      <c r="J772" s="36">
        <f t="shared" si="23"/>
        <v>0</v>
      </c>
    </row>
    <row r="773" spans="1:10" ht="31.5">
      <c r="A773" s="1"/>
      <c r="B773" s="1" t="s">
        <v>17</v>
      </c>
      <c r="C773" s="1" t="s">
        <v>78</v>
      </c>
      <c r="D773" s="1"/>
      <c r="E773" s="207" t="s">
        <v>79</v>
      </c>
      <c r="F773" s="6" t="s">
        <v>533</v>
      </c>
      <c r="G773" s="3">
        <f>G774</f>
        <v>775.9</v>
      </c>
      <c r="H773" s="3">
        <f>H774</f>
        <v>775.9</v>
      </c>
      <c r="I773" s="201">
        <f t="shared" si="22"/>
        <v>100</v>
      </c>
      <c r="J773" s="36">
        <f t="shared" si="23"/>
        <v>0</v>
      </c>
    </row>
    <row r="774" spans="1:10" ht="52.5" customHeight="1">
      <c r="A774" s="1"/>
      <c r="B774" s="1" t="s">
        <v>17</v>
      </c>
      <c r="C774" s="1" t="s">
        <v>78</v>
      </c>
      <c r="D774" s="1" t="s">
        <v>80</v>
      </c>
      <c r="E774" s="2" t="s">
        <v>81</v>
      </c>
      <c r="F774" s="6" t="s">
        <v>533</v>
      </c>
      <c r="G774" s="3">
        <v>775.9</v>
      </c>
      <c r="H774" s="3">
        <v>775.9</v>
      </c>
      <c r="I774" s="201">
        <f t="shared" si="22"/>
        <v>100</v>
      </c>
      <c r="J774" s="36">
        <f t="shared" si="23"/>
        <v>0</v>
      </c>
    </row>
    <row r="775" spans="1:10" ht="112.5" customHeight="1">
      <c r="A775" s="1"/>
      <c r="B775" s="1" t="s">
        <v>17</v>
      </c>
      <c r="C775" s="1" t="s">
        <v>39</v>
      </c>
      <c r="D775" s="1"/>
      <c r="E775" s="207" t="s">
        <v>40</v>
      </c>
      <c r="F775" s="6" t="s">
        <v>533</v>
      </c>
      <c r="G775" s="3">
        <f>G776</f>
        <v>151.4</v>
      </c>
      <c r="H775" s="3">
        <f>H776</f>
        <v>116</v>
      </c>
      <c r="I775" s="201">
        <f t="shared" si="22"/>
        <v>76.61822985468956</v>
      </c>
      <c r="J775" s="36">
        <f t="shared" si="23"/>
        <v>-35.400000000000006</v>
      </c>
    </row>
    <row r="776" spans="1:10" ht="47.25">
      <c r="A776" s="1"/>
      <c r="B776" s="1" t="s">
        <v>17</v>
      </c>
      <c r="C776" s="1" t="s">
        <v>41</v>
      </c>
      <c r="D776" s="1"/>
      <c r="E776" s="207" t="s">
        <v>42</v>
      </c>
      <c r="F776" s="6" t="s">
        <v>533</v>
      </c>
      <c r="G776" s="3">
        <f>G777</f>
        <v>151.4</v>
      </c>
      <c r="H776" s="3">
        <f>H777</f>
        <v>116</v>
      </c>
      <c r="I776" s="201">
        <f t="shared" si="22"/>
        <v>76.61822985468956</v>
      </c>
      <c r="J776" s="36">
        <f t="shared" si="23"/>
        <v>-35.400000000000006</v>
      </c>
    </row>
    <row r="777" spans="1:10" ht="78.75">
      <c r="A777" s="1"/>
      <c r="B777" s="1" t="s">
        <v>17</v>
      </c>
      <c r="C777" s="1" t="s">
        <v>82</v>
      </c>
      <c r="D777" s="1"/>
      <c r="E777" s="207" t="s">
        <v>83</v>
      </c>
      <c r="F777" s="6" t="s">
        <v>533</v>
      </c>
      <c r="G777" s="3">
        <f>G778+G779</f>
        <v>151.4</v>
      </c>
      <c r="H777" s="3">
        <f>H778+H779</f>
        <v>116</v>
      </c>
      <c r="I777" s="3">
        <f>I778+I779</f>
        <v>76.92307692307692</v>
      </c>
      <c r="J777" s="36">
        <f t="shared" si="23"/>
        <v>-35.400000000000006</v>
      </c>
    </row>
    <row r="778" spans="1:10" ht="47.25">
      <c r="A778" s="1"/>
      <c r="B778" s="1" t="s">
        <v>17</v>
      </c>
      <c r="C778" s="1" t="s">
        <v>82</v>
      </c>
      <c r="D778" s="1" t="s">
        <v>11</v>
      </c>
      <c r="E778" s="2" t="s">
        <v>12</v>
      </c>
      <c r="F778" s="6" t="s">
        <v>533</v>
      </c>
      <c r="G778" s="3">
        <v>150.8</v>
      </c>
      <c r="H778" s="104">
        <v>116</v>
      </c>
      <c r="I778" s="201">
        <f t="shared" si="22"/>
        <v>76.92307692307692</v>
      </c>
      <c r="J778" s="36">
        <f t="shared" si="23"/>
        <v>-34.80000000000001</v>
      </c>
    </row>
    <row r="779" spans="1:10" ht="15.75">
      <c r="A779" s="1"/>
      <c r="B779" s="1" t="s">
        <v>17</v>
      </c>
      <c r="C779" s="1" t="s">
        <v>82</v>
      </c>
      <c r="D779" s="1" t="s">
        <v>13</v>
      </c>
      <c r="E779" s="2" t="s">
        <v>14</v>
      </c>
      <c r="F779" s="154"/>
      <c r="G779" s="3">
        <v>0.6</v>
      </c>
      <c r="H779" s="155">
        <v>0</v>
      </c>
      <c r="I779" s="201">
        <f>H779/G779*100</f>
        <v>0</v>
      </c>
      <c r="J779" s="36">
        <f>H779-G779</f>
        <v>-0.6</v>
      </c>
    </row>
    <row r="780" spans="1:10" ht="63">
      <c r="A780" s="1"/>
      <c r="B780" s="1" t="s">
        <v>17</v>
      </c>
      <c r="C780" s="1" t="s">
        <v>84</v>
      </c>
      <c r="D780" s="1"/>
      <c r="E780" s="207" t="s">
        <v>85</v>
      </c>
      <c r="F780" s="6" t="s">
        <v>533</v>
      </c>
      <c r="G780" s="3">
        <f>G781</f>
        <v>7339.3</v>
      </c>
      <c r="H780" s="3">
        <f>H781</f>
        <v>7088.3</v>
      </c>
      <c r="I780" s="201">
        <f t="shared" si="22"/>
        <v>96.58005531862712</v>
      </c>
      <c r="J780" s="36">
        <f t="shared" si="23"/>
        <v>-251</v>
      </c>
    </row>
    <row r="781" spans="1:10" ht="63">
      <c r="A781" s="1"/>
      <c r="B781" s="1" t="s">
        <v>17</v>
      </c>
      <c r="C781" s="1" t="s">
        <v>86</v>
      </c>
      <c r="D781" s="1"/>
      <c r="E781" s="207" t="s">
        <v>87</v>
      </c>
      <c r="F781" s="6" t="s">
        <v>533</v>
      </c>
      <c r="G781" s="3">
        <f>G782</f>
        <v>7339.3</v>
      </c>
      <c r="H781" s="3">
        <f>H782</f>
        <v>7088.3</v>
      </c>
      <c r="I781" s="201">
        <f t="shared" si="22"/>
        <v>96.58005531862712</v>
      </c>
      <c r="J781" s="36">
        <f t="shared" si="23"/>
        <v>-251</v>
      </c>
    </row>
    <row r="782" spans="1:10" ht="47.25">
      <c r="A782" s="1"/>
      <c r="B782" s="1" t="s">
        <v>17</v>
      </c>
      <c r="C782" s="1" t="s">
        <v>88</v>
      </c>
      <c r="D782" s="1"/>
      <c r="E782" s="207" t="s">
        <v>89</v>
      </c>
      <c r="F782" s="6" t="s">
        <v>533</v>
      </c>
      <c r="G782" s="3">
        <f>G783+G785+G787+G789+G791</f>
        <v>7339.3</v>
      </c>
      <c r="H782" s="3">
        <f>H783+H785+H787+H789+H791</f>
        <v>7088.3</v>
      </c>
      <c r="I782" s="201">
        <f t="shared" si="22"/>
        <v>96.58005531862712</v>
      </c>
      <c r="J782" s="36">
        <f t="shared" si="23"/>
        <v>-251</v>
      </c>
    </row>
    <row r="783" spans="1:10" ht="15.75">
      <c r="A783" s="1"/>
      <c r="B783" s="1" t="s">
        <v>17</v>
      </c>
      <c r="C783" s="1" t="s">
        <v>90</v>
      </c>
      <c r="D783" s="1"/>
      <c r="E783" s="207" t="s">
        <v>91</v>
      </c>
      <c r="F783" s="6" t="s">
        <v>533</v>
      </c>
      <c r="G783" s="3">
        <f>G784</f>
        <v>80</v>
      </c>
      <c r="H783" s="3">
        <f>H784</f>
        <v>52</v>
      </c>
      <c r="I783" s="201">
        <f t="shared" si="22"/>
        <v>65</v>
      </c>
      <c r="J783" s="36">
        <f t="shared" si="23"/>
        <v>-28</v>
      </c>
    </row>
    <row r="784" spans="1:10" ht="47.25">
      <c r="A784" s="1"/>
      <c r="B784" s="1" t="s">
        <v>17</v>
      </c>
      <c r="C784" s="1" t="s">
        <v>90</v>
      </c>
      <c r="D784" s="1" t="s">
        <v>11</v>
      </c>
      <c r="E784" s="2" t="s">
        <v>12</v>
      </c>
      <c r="F784" s="6" t="s">
        <v>533</v>
      </c>
      <c r="G784" s="3">
        <v>80</v>
      </c>
      <c r="H784" s="104">
        <v>52</v>
      </c>
      <c r="I784" s="201">
        <f t="shared" si="22"/>
        <v>65</v>
      </c>
      <c r="J784" s="36">
        <f t="shared" si="23"/>
        <v>-28</v>
      </c>
    </row>
    <row r="785" spans="1:10" ht="31.5">
      <c r="A785" s="1"/>
      <c r="B785" s="1" t="s">
        <v>17</v>
      </c>
      <c r="C785" s="1" t="s">
        <v>92</v>
      </c>
      <c r="D785" s="1"/>
      <c r="E785" s="207" t="s">
        <v>93</v>
      </c>
      <c r="F785" s="6" t="s">
        <v>533</v>
      </c>
      <c r="G785" s="3">
        <f>G786</f>
        <v>6866.3</v>
      </c>
      <c r="H785" s="3">
        <f>H786</f>
        <v>6643.7</v>
      </c>
      <c r="I785" s="201">
        <f t="shared" si="22"/>
        <v>96.75807931491487</v>
      </c>
      <c r="J785" s="36">
        <f t="shared" si="23"/>
        <v>-222.60000000000036</v>
      </c>
    </row>
    <row r="786" spans="1:10" ht="47.25">
      <c r="A786" s="1"/>
      <c r="B786" s="1" t="s">
        <v>17</v>
      </c>
      <c r="C786" s="1" t="s">
        <v>92</v>
      </c>
      <c r="D786" s="1" t="s">
        <v>11</v>
      </c>
      <c r="E786" s="2" t="s">
        <v>12</v>
      </c>
      <c r="F786" s="6" t="s">
        <v>533</v>
      </c>
      <c r="G786" s="3">
        <v>6866.3</v>
      </c>
      <c r="H786" s="104">
        <v>6643.7</v>
      </c>
      <c r="I786" s="201">
        <f aca="true" t="shared" si="25" ref="I786:I853">H786/G786*100</f>
        <v>96.75807931491487</v>
      </c>
      <c r="J786" s="36">
        <f aca="true" t="shared" si="26" ref="J786:J853">H786-G786</f>
        <v>-222.60000000000036</v>
      </c>
    </row>
    <row r="787" spans="1:10" ht="31.5">
      <c r="A787" s="1"/>
      <c r="B787" s="1" t="s">
        <v>17</v>
      </c>
      <c r="C787" s="1" t="s">
        <v>94</v>
      </c>
      <c r="D787" s="1"/>
      <c r="E787" s="207" t="s">
        <v>95</v>
      </c>
      <c r="F787" s="6" t="s">
        <v>533</v>
      </c>
      <c r="G787" s="3">
        <f>G788</f>
        <v>6.5</v>
      </c>
      <c r="H787" s="3">
        <f>H788</f>
        <v>6.1</v>
      </c>
      <c r="I787" s="201">
        <f t="shared" si="25"/>
        <v>93.84615384615384</v>
      </c>
      <c r="J787" s="36">
        <f t="shared" si="26"/>
        <v>-0.40000000000000036</v>
      </c>
    </row>
    <row r="788" spans="1:10" ht="47.25">
      <c r="A788" s="1"/>
      <c r="B788" s="1" t="s">
        <v>17</v>
      </c>
      <c r="C788" s="1" t="s">
        <v>94</v>
      </c>
      <c r="D788" s="1" t="s">
        <v>11</v>
      </c>
      <c r="E788" s="2" t="s">
        <v>12</v>
      </c>
      <c r="F788" s="6" t="s">
        <v>533</v>
      </c>
      <c r="G788" s="3">
        <v>6.5</v>
      </c>
      <c r="H788" s="104">
        <v>6.1</v>
      </c>
      <c r="I788" s="201">
        <f t="shared" si="25"/>
        <v>93.84615384615384</v>
      </c>
      <c r="J788" s="36">
        <f t="shared" si="26"/>
        <v>-0.40000000000000036</v>
      </c>
    </row>
    <row r="789" spans="1:10" ht="15.75">
      <c r="A789" s="1"/>
      <c r="B789" s="1" t="s">
        <v>17</v>
      </c>
      <c r="C789" s="1" t="s">
        <v>96</v>
      </c>
      <c r="D789" s="1"/>
      <c r="E789" s="207" t="s">
        <v>97</v>
      </c>
      <c r="F789" s="6" t="s">
        <v>533</v>
      </c>
      <c r="G789" s="3">
        <f>G790</f>
        <v>161.5</v>
      </c>
      <c r="H789" s="3">
        <f>H790</f>
        <v>161.5</v>
      </c>
      <c r="I789" s="201">
        <f t="shared" si="25"/>
        <v>100</v>
      </c>
      <c r="J789" s="36">
        <f t="shared" si="26"/>
        <v>0</v>
      </c>
    </row>
    <row r="790" spans="1:10" ht="47.25">
      <c r="A790" s="1"/>
      <c r="B790" s="1" t="s">
        <v>17</v>
      </c>
      <c r="C790" s="1" t="s">
        <v>96</v>
      </c>
      <c r="D790" s="1" t="s">
        <v>11</v>
      </c>
      <c r="E790" s="2" t="s">
        <v>12</v>
      </c>
      <c r="F790" s="6" t="s">
        <v>533</v>
      </c>
      <c r="G790" s="3">
        <v>161.5</v>
      </c>
      <c r="H790" s="104">
        <v>161.5</v>
      </c>
      <c r="I790" s="201">
        <f t="shared" si="25"/>
        <v>100</v>
      </c>
      <c r="J790" s="36">
        <f t="shared" si="26"/>
        <v>0</v>
      </c>
    </row>
    <row r="791" spans="1:10" ht="47.25">
      <c r="A791" s="1"/>
      <c r="B791" s="1" t="s">
        <v>17</v>
      </c>
      <c r="C791" s="1" t="s">
        <v>98</v>
      </c>
      <c r="D791" s="1"/>
      <c r="E791" s="207" t="s">
        <v>99</v>
      </c>
      <c r="F791" s="6" t="s">
        <v>533</v>
      </c>
      <c r="G791" s="3">
        <f>G792</f>
        <v>225</v>
      </c>
      <c r="H791" s="3">
        <f>H792</f>
        <v>225</v>
      </c>
      <c r="I791" s="201">
        <f t="shared" si="25"/>
        <v>100</v>
      </c>
      <c r="J791" s="36">
        <f t="shared" si="26"/>
        <v>0</v>
      </c>
    </row>
    <row r="792" spans="1:10" ht="47.25">
      <c r="A792" s="1"/>
      <c r="B792" s="1" t="s">
        <v>17</v>
      </c>
      <c r="C792" s="1" t="s">
        <v>98</v>
      </c>
      <c r="D792" s="1" t="s">
        <v>11</v>
      </c>
      <c r="E792" s="2" t="s">
        <v>12</v>
      </c>
      <c r="F792" s="6" t="s">
        <v>533</v>
      </c>
      <c r="G792" s="3">
        <v>225</v>
      </c>
      <c r="H792" s="104">
        <v>225</v>
      </c>
      <c r="I792" s="201">
        <f t="shared" si="25"/>
        <v>100</v>
      </c>
      <c r="J792" s="36">
        <f t="shared" si="26"/>
        <v>0</v>
      </c>
    </row>
    <row r="793" spans="1:10" ht="63">
      <c r="A793" s="1"/>
      <c r="B793" s="1" t="s">
        <v>17</v>
      </c>
      <c r="C793" s="1" t="s">
        <v>100</v>
      </c>
      <c r="D793" s="1"/>
      <c r="E793" s="207" t="s">
        <v>101</v>
      </c>
      <c r="F793" s="6" t="s">
        <v>533</v>
      </c>
      <c r="G793" s="3">
        <f>G794</f>
        <v>4877.999999999999</v>
      </c>
      <c r="H793" s="3">
        <f>H794</f>
        <v>4216.7</v>
      </c>
      <c r="I793" s="201">
        <f t="shared" si="25"/>
        <v>86.44321443214433</v>
      </c>
      <c r="J793" s="36">
        <f t="shared" si="26"/>
        <v>-661.2999999999993</v>
      </c>
    </row>
    <row r="794" spans="1:10" ht="63">
      <c r="A794" s="1"/>
      <c r="B794" s="1" t="s">
        <v>17</v>
      </c>
      <c r="C794" s="1" t="s">
        <v>102</v>
      </c>
      <c r="D794" s="1"/>
      <c r="E794" s="207" t="s">
        <v>103</v>
      </c>
      <c r="F794" s="6" t="s">
        <v>533</v>
      </c>
      <c r="G794" s="3">
        <f>G795+G800</f>
        <v>4877.999999999999</v>
      </c>
      <c r="H794" s="3">
        <f>H795+H800</f>
        <v>4216.7</v>
      </c>
      <c r="I794" s="201">
        <f t="shared" si="25"/>
        <v>86.44321443214433</v>
      </c>
      <c r="J794" s="36">
        <f t="shared" si="26"/>
        <v>-661.2999999999993</v>
      </c>
    </row>
    <row r="795" spans="1:10" ht="47.25">
      <c r="A795" s="1"/>
      <c r="B795" s="1" t="s">
        <v>17</v>
      </c>
      <c r="C795" s="1" t="s">
        <v>104</v>
      </c>
      <c r="D795" s="1"/>
      <c r="E795" s="207" t="s">
        <v>105</v>
      </c>
      <c r="F795" s="6" t="s">
        <v>533</v>
      </c>
      <c r="G795" s="3">
        <f>G796</f>
        <v>4125.099999999999</v>
      </c>
      <c r="H795" s="3">
        <f>H796</f>
        <v>3928.6</v>
      </c>
      <c r="I795" s="201">
        <f t="shared" si="25"/>
        <v>95.23647911565781</v>
      </c>
      <c r="J795" s="36">
        <f t="shared" si="26"/>
        <v>-196.49999999999955</v>
      </c>
    </row>
    <row r="796" spans="1:10" ht="31.5">
      <c r="A796" s="1"/>
      <c r="B796" s="1" t="s">
        <v>17</v>
      </c>
      <c r="C796" s="1" t="s">
        <v>106</v>
      </c>
      <c r="D796" s="1"/>
      <c r="E796" s="207" t="s">
        <v>107</v>
      </c>
      <c r="F796" s="6" t="s">
        <v>533</v>
      </c>
      <c r="G796" s="3">
        <f>G797+G798+G799</f>
        <v>4125.099999999999</v>
      </c>
      <c r="H796" s="3">
        <f>H797+H798+H799</f>
        <v>3928.6</v>
      </c>
      <c r="I796" s="201">
        <f t="shared" si="25"/>
        <v>95.23647911565781</v>
      </c>
      <c r="J796" s="36">
        <f t="shared" si="26"/>
        <v>-196.49999999999955</v>
      </c>
    </row>
    <row r="797" spans="1:10" ht="110.25">
      <c r="A797" s="1"/>
      <c r="B797" s="1" t="s">
        <v>17</v>
      </c>
      <c r="C797" s="1" t="s">
        <v>106</v>
      </c>
      <c r="D797" s="1" t="s">
        <v>9</v>
      </c>
      <c r="E797" s="2" t="s">
        <v>10</v>
      </c>
      <c r="F797" s="6" t="s">
        <v>533</v>
      </c>
      <c r="G797" s="3">
        <v>3024.8</v>
      </c>
      <c r="H797" s="104">
        <v>3024.8</v>
      </c>
      <c r="I797" s="201">
        <f t="shared" si="25"/>
        <v>100</v>
      </c>
      <c r="J797" s="36">
        <f t="shared" si="26"/>
        <v>0</v>
      </c>
    </row>
    <row r="798" spans="1:10" ht="47.25">
      <c r="A798" s="1"/>
      <c r="B798" s="1" t="s">
        <v>17</v>
      </c>
      <c r="C798" s="1" t="s">
        <v>106</v>
      </c>
      <c r="D798" s="1" t="s">
        <v>11</v>
      </c>
      <c r="E798" s="2" t="s">
        <v>12</v>
      </c>
      <c r="F798" s="6" t="s">
        <v>533</v>
      </c>
      <c r="G798" s="3">
        <v>1097.1</v>
      </c>
      <c r="H798" s="104">
        <v>902.2</v>
      </c>
      <c r="I798" s="201">
        <f t="shared" si="25"/>
        <v>82.23498313736215</v>
      </c>
      <c r="J798" s="36">
        <f t="shared" si="26"/>
        <v>-194.89999999999986</v>
      </c>
    </row>
    <row r="799" spans="1:10" ht="15.75">
      <c r="A799" s="1"/>
      <c r="B799" s="1" t="s">
        <v>17</v>
      </c>
      <c r="C799" s="1" t="s">
        <v>106</v>
      </c>
      <c r="D799" s="1" t="s">
        <v>13</v>
      </c>
      <c r="E799" s="2" t="s">
        <v>14</v>
      </c>
      <c r="F799" s="6" t="s">
        <v>533</v>
      </c>
      <c r="G799" s="3">
        <v>3.2</v>
      </c>
      <c r="H799" s="104">
        <v>1.6</v>
      </c>
      <c r="I799" s="201">
        <f t="shared" si="25"/>
        <v>50</v>
      </c>
      <c r="J799" s="36">
        <f t="shared" si="26"/>
        <v>-1.6</v>
      </c>
    </row>
    <row r="800" spans="1:10" ht="78.75">
      <c r="A800" s="1"/>
      <c r="B800" s="1" t="s">
        <v>17</v>
      </c>
      <c r="C800" s="1" t="s">
        <v>108</v>
      </c>
      <c r="D800" s="1"/>
      <c r="E800" s="207" t="s">
        <v>109</v>
      </c>
      <c r="F800" s="6" t="s">
        <v>533</v>
      </c>
      <c r="G800" s="3">
        <f>G801+G803</f>
        <v>752.9</v>
      </c>
      <c r="H800" s="3">
        <f>H801+H803</f>
        <v>288.1</v>
      </c>
      <c r="I800" s="201">
        <f t="shared" si="25"/>
        <v>38.26537388763448</v>
      </c>
      <c r="J800" s="36">
        <f t="shared" si="26"/>
        <v>-464.79999999999995</v>
      </c>
    </row>
    <row r="801" spans="1:10" ht="15.75">
      <c r="A801" s="1"/>
      <c r="B801" s="1" t="s">
        <v>17</v>
      </c>
      <c r="C801" s="1" t="s">
        <v>110</v>
      </c>
      <c r="D801" s="1"/>
      <c r="E801" s="207" t="s">
        <v>91</v>
      </c>
      <c r="F801" s="6" t="s">
        <v>533</v>
      </c>
      <c r="G801" s="3">
        <f>G802</f>
        <v>74.9</v>
      </c>
      <c r="H801" s="3">
        <f>H802</f>
        <v>36.5</v>
      </c>
      <c r="I801" s="201">
        <f t="shared" si="25"/>
        <v>48.73164218958611</v>
      </c>
      <c r="J801" s="36">
        <f t="shared" si="26"/>
        <v>-38.400000000000006</v>
      </c>
    </row>
    <row r="802" spans="1:10" ht="47.25">
      <c r="A802" s="1"/>
      <c r="B802" s="1" t="s">
        <v>17</v>
      </c>
      <c r="C802" s="1" t="s">
        <v>110</v>
      </c>
      <c r="D802" s="1" t="s">
        <v>11</v>
      </c>
      <c r="E802" s="2" t="s">
        <v>12</v>
      </c>
      <c r="F802" s="6" t="s">
        <v>533</v>
      </c>
      <c r="G802" s="3">
        <v>74.9</v>
      </c>
      <c r="H802" s="104">
        <v>36.5</v>
      </c>
      <c r="I802" s="201">
        <f t="shared" si="25"/>
        <v>48.73164218958611</v>
      </c>
      <c r="J802" s="36">
        <f t="shared" si="26"/>
        <v>-38.400000000000006</v>
      </c>
    </row>
    <row r="803" spans="1:10" ht="15.75">
      <c r="A803" s="1"/>
      <c r="B803" s="1" t="s">
        <v>17</v>
      </c>
      <c r="C803" s="1" t="s">
        <v>111</v>
      </c>
      <c r="D803" s="1"/>
      <c r="E803" s="207" t="s">
        <v>112</v>
      </c>
      <c r="F803" s="6" t="s">
        <v>533</v>
      </c>
      <c r="G803" s="3">
        <f>G804</f>
        <v>678</v>
      </c>
      <c r="H803" s="3">
        <f>H804</f>
        <v>251.6</v>
      </c>
      <c r="I803" s="201">
        <f t="shared" si="25"/>
        <v>37.10914454277286</v>
      </c>
      <c r="J803" s="36">
        <f t="shared" si="26"/>
        <v>-426.4</v>
      </c>
    </row>
    <row r="804" spans="1:10" ht="47.25">
      <c r="A804" s="1"/>
      <c r="B804" s="1" t="s">
        <v>17</v>
      </c>
      <c r="C804" s="1" t="s">
        <v>111</v>
      </c>
      <c r="D804" s="1" t="s">
        <v>11</v>
      </c>
      <c r="E804" s="2" t="s">
        <v>12</v>
      </c>
      <c r="F804" s="6" t="s">
        <v>533</v>
      </c>
      <c r="G804" s="3">
        <v>678</v>
      </c>
      <c r="H804" s="104">
        <v>251.6</v>
      </c>
      <c r="I804" s="201">
        <f t="shared" si="25"/>
        <v>37.10914454277286</v>
      </c>
      <c r="J804" s="36">
        <f t="shared" si="26"/>
        <v>-426.4</v>
      </c>
    </row>
    <row r="805" spans="1:10" ht="63">
      <c r="A805" s="1"/>
      <c r="B805" s="1" t="s">
        <v>17</v>
      </c>
      <c r="C805" s="157" t="s">
        <v>234</v>
      </c>
      <c r="D805" s="157"/>
      <c r="E805" s="158" t="s">
        <v>235</v>
      </c>
      <c r="F805" s="6" t="s">
        <v>533</v>
      </c>
      <c r="G805" s="160">
        <f>G806</f>
        <v>68</v>
      </c>
      <c r="H805" s="104">
        <v>0</v>
      </c>
      <c r="I805" s="201">
        <f t="shared" si="25"/>
        <v>0</v>
      </c>
      <c r="J805" s="36">
        <f t="shared" si="26"/>
        <v>-68</v>
      </c>
    </row>
    <row r="806" spans="1:10" ht="63">
      <c r="A806" s="1"/>
      <c r="B806" s="1" t="s">
        <v>17</v>
      </c>
      <c r="C806" s="157" t="s">
        <v>236</v>
      </c>
      <c r="D806" s="157"/>
      <c r="E806" s="158" t="s">
        <v>237</v>
      </c>
      <c r="F806" s="6" t="s">
        <v>533</v>
      </c>
      <c r="G806" s="160">
        <f>G807</f>
        <v>68</v>
      </c>
      <c r="H806" s="104">
        <v>0</v>
      </c>
      <c r="I806" s="201">
        <f t="shared" si="25"/>
        <v>0</v>
      </c>
      <c r="J806" s="36">
        <f t="shared" si="26"/>
        <v>-68</v>
      </c>
    </row>
    <row r="807" spans="1:10" ht="47.25">
      <c r="A807" s="1"/>
      <c r="B807" s="1" t="s">
        <v>17</v>
      </c>
      <c r="C807" s="17" t="s">
        <v>243</v>
      </c>
      <c r="D807" s="17"/>
      <c r="E807" s="159" t="s">
        <v>244</v>
      </c>
      <c r="F807" s="6" t="s">
        <v>533</v>
      </c>
      <c r="G807" s="160">
        <f>G808+G810</f>
        <v>68</v>
      </c>
      <c r="H807" s="104">
        <v>0</v>
      </c>
      <c r="I807" s="201">
        <f t="shared" si="25"/>
        <v>0</v>
      </c>
      <c r="J807" s="36">
        <f t="shared" si="26"/>
        <v>-68</v>
      </c>
    </row>
    <row r="808" spans="1:10" ht="47.25">
      <c r="A808" s="1"/>
      <c r="B808" s="1" t="s">
        <v>17</v>
      </c>
      <c r="C808" s="17" t="s">
        <v>620</v>
      </c>
      <c r="D808" s="17"/>
      <c r="E808" s="159" t="s">
        <v>621</v>
      </c>
      <c r="F808" s="6" t="s">
        <v>533</v>
      </c>
      <c r="G808" s="160">
        <f>G809</f>
        <v>58</v>
      </c>
      <c r="H808" s="104">
        <v>0</v>
      </c>
      <c r="I808" s="201">
        <f t="shared" si="25"/>
        <v>0</v>
      </c>
      <c r="J808" s="36">
        <f t="shared" si="26"/>
        <v>-58</v>
      </c>
    </row>
    <row r="809" spans="1:10" ht="47.25">
      <c r="A809" s="1"/>
      <c r="B809" s="1" t="s">
        <v>17</v>
      </c>
      <c r="C809" s="17" t="s">
        <v>620</v>
      </c>
      <c r="D809" s="17" t="s">
        <v>11</v>
      </c>
      <c r="E809" s="18" t="s">
        <v>12</v>
      </c>
      <c r="F809" s="6" t="s">
        <v>533</v>
      </c>
      <c r="G809" s="160">
        <v>58</v>
      </c>
      <c r="H809" s="104">
        <v>0</v>
      </c>
      <c r="I809" s="201">
        <f t="shared" si="25"/>
        <v>0</v>
      </c>
      <c r="J809" s="36">
        <f t="shared" si="26"/>
        <v>-58</v>
      </c>
    </row>
    <row r="810" spans="1:10" ht="63">
      <c r="A810" s="1"/>
      <c r="B810" s="1" t="s">
        <v>17</v>
      </c>
      <c r="C810" s="17" t="s">
        <v>658</v>
      </c>
      <c r="D810" s="17"/>
      <c r="E810" s="18" t="s">
        <v>659</v>
      </c>
      <c r="F810" s="6" t="s">
        <v>533</v>
      </c>
      <c r="G810" s="160">
        <f>G811</f>
        <v>10</v>
      </c>
      <c r="H810" s="104">
        <v>0</v>
      </c>
      <c r="I810" s="201">
        <f>H810/G810*100</f>
        <v>0</v>
      </c>
      <c r="J810" s="36">
        <f>H810-G810</f>
        <v>-10</v>
      </c>
    </row>
    <row r="811" spans="1:10" ht="47.25">
      <c r="A811" s="1"/>
      <c r="B811" s="1" t="s">
        <v>17</v>
      </c>
      <c r="C811" s="17" t="s">
        <v>658</v>
      </c>
      <c r="D811" s="17" t="s">
        <v>11</v>
      </c>
      <c r="E811" s="18" t="s">
        <v>12</v>
      </c>
      <c r="F811" s="6" t="s">
        <v>533</v>
      </c>
      <c r="G811" s="160">
        <v>10</v>
      </c>
      <c r="H811" s="104">
        <v>0</v>
      </c>
      <c r="I811" s="201">
        <f>H811/G811*100</f>
        <v>0</v>
      </c>
      <c r="J811" s="36">
        <f>H811-G811</f>
        <v>-10</v>
      </c>
    </row>
    <row r="812" spans="1:10" ht="110.25">
      <c r="A812" s="1"/>
      <c r="B812" s="1" t="s">
        <v>17</v>
      </c>
      <c r="C812" s="1" t="s">
        <v>113</v>
      </c>
      <c r="D812" s="1"/>
      <c r="E812" s="207" t="s">
        <v>114</v>
      </c>
      <c r="F812" s="6" t="s">
        <v>533</v>
      </c>
      <c r="G812" s="3">
        <f>G813</f>
        <v>389</v>
      </c>
      <c r="H812" s="104">
        <v>0</v>
      </c>
      <c r="I812" s="201">
        <f t="shared" si="25"/>
        <v>0</v>
      </c>
      <c r="J812" s="36">
        <f t="shared" si="26"/>
        <v>-389</v>
      </c>
    </row>
    <row r="813" spans="1:10" ht="93.75" customHeight="1">
      <c r="A813" s="1"/>
      <c r="B813" s="1" t="s">
        <v>17</v>
      </c>
      <c r="C813" s="1" t="s">
        <v>115</v>
      </c>
      <c r="D813" s="1"/>
      <c r="E813" s="207" t="s">
        <v>116</v>
      </c>
      <c r="F813" s="6" t="s">
        <v>533</v>
      </c>
      <c r="G813" s="3">
        <f>G814</f>
        <v>389</v>
      </c>
      <c r="H813" s="104">
        <v>0</v>
      </c>
      <c r="I813" s="201">
        <f t="shared" si="25"/>
        <v>0</v>
      </c>
      <c r="J813" s="36">
        <f t="shared" si="26"/>
        <v>-389</v>
      </c>
    </row>
    <row r="814" spans="1:10" ht="15.75">
      <c r="A814" s="1"/>
      <c r="B814" s="1" t="s">
        <v>17</v>
      </c>
      <c r="C814" s="1" t="s">
        <v>115</v>
      </c>
      <c r="D814" s="1" t="s">
        <v>13</v>
      </c>
      <c r="E814" s="2" t="s">
        <v>14</v>
      </c>
      <c r="F814" s="6" t="s">
        <v>533</v>
      </c>
      <c r="G814" s="3">
        <v>389</v>
      </c>
      <c r="H814" s="104">
        <v>0</v>
      </c>
      <c r="I814" s="201">
        <f t="shared" si="25"/>
        <v>0</v>
      </c>
      <c r="J814" s="36">
        <f t="shared" si="26"/>
        <v>-389</v>
      </c>
    </row>
    <row r="815" spans="1:10" ht="47.25">
      <c r="A815" s="1"/>
      <c r="B815" s="1" t="s">
        <v>17</v>
      </c>
      <c r="C815" s="161" t="s">
        <v>622</v>
      </c>
      <c r="D815" s="162"/>
      <c r="E815" s="163" t="s">
        <v>623</v>
      </c>
      <c r="F815" s="6" t="s">
        <v>533</v>
      </c>
      <c r="G815" s="3">
        <f>G816</f>
        <v>4008.1</v>
      </c>
      <c r="H815" s="3">
        <f>H816</f>
        <v>0</v>
      </c>
      <c r="I815" s="201">
        <f t="shared" si="25"/>
        <v>0</v>
      </c>
      <c r="J815" s="36">
        <f t="shared" si="26"/>
        <v>-4008.1</v>
      </c>
    </row>
    <row r="816" spans="1:10" ht="47.25">
      <c r="A816" s="1"/>
      <c r="B816" s="1" t="s">
        <v>17</v>
      </c>
      <c r="C816" s="161" t="s">
        <v>624</v>
      </c>
      <c r="D816" s="162"/>
      <c r="E816" s="163" t="s">
        <v>268</v>
      </c>
      <c r="F816" s="6" t="s">
        <v>533</v>
      </c>
      <c r="G816" s="3">
        <f>G817</f>
        <v>4008.1</v>
      </c>
      <c r="H816" s="3">
        <f>H817</f>
        <v>0</v>
      </c>
      <c r="I816" s="201">
        <f t="shared" si="25"/>
        <v>0</v>
      </c>
      <c r="J816" s="36">
        <f t="shared" si="26"/>
        <v>-4008.1</v>
      </c>
    </row>
    <row r="817" spans="1:10" ht="15.75">
      <c r="A817" s="1"/>
      <c r="B817" s="1" t="s">
        <v>17</v>
      </c>
      <c r="C817" s="161" t="s">
        <v>624</v>
      </c>
      <c r="D817" s="162" t="s">
        <v>13</v>
      </c>
      <c r="E817" s="163" t="s">
        <v>14</v>
      </c>
      <c r="F817" s="6" t="s">
        <v>533</v>
      </c>
      <c r="G817" s="3">
        <v>4008.1</v>
      </c>
      <c r="H817" s="3">
        <v>0</v>
      </c>
      <c r="I817" s="201">
        <f t="shared" si="25"/>
        <v>0</v>
      </c>
      <c r="J817" s="36">
        <f t="shared" si="26"/>
        <v>-4008.1</v>
      </c>
    </row>
    <row r="818" spans="1:10" ht="15.75">
      <c r="A818" s="1"/>
      <c r="B818" s="1" t="s">
        <v>17</v>
      </c>
      <c r="C818" s="6" t="s">
        <v>538</v>
      </c>
      <c r="D818" s="108"/>
      <c r="E818" s="110" t="s">
        <v>539</v>
      </c>
      <c r="F818" s="6" t="s">
        <v>533</v>
      </c>
      <c r="G818" s="3">
        <f>G819+G825+G832</f>
        <v>9082.5</v>
      </c>
      <c r="H818" s="3">
        <f>H819+H825+H832</f>
        <v>9062.2</v>
      </c>
      <c r="I818" s="201">
        <f t="shared" si="25"/>
        <v>99.77649325626206</v>
      </c>
      <c r="J818" s="36">
        <f t="shared" si="26"/>
        <v>-20.299999999999272</v>
      </c>
    </row>
    <row r="819" spans="1:10" ht="63">
      <c r="A819" s="1"/>
      <c r="B819" s="1" t="s">
        <v>17</v>
      </c>
      <c r="C819" s="1" t="s">
        <v>5</v>
      </c>
      <c r="D819" s="1"/>
      <c r="E819" s="207" t="s">
        <v>6</v>
      </c>
      <c r="F819" s="6" t="s">
        <v>533</v>
      </c>
      <c r="G819" s="3">
        <f>G822+G820</f>
        <v>1729.4999999999998</v>
      </c>
      <c r="H819" s="3">
        <f>H822+H820</f>
        <v>1729.1999999999998</v>
      </c>
      <c r="I819" s="201">
        <f>H819/G819*100</f>
        <v>99.98265394622725</v>
      </c>
      <c r="J819" s="36">
        <f>H819-G819</f>
        <v>-0.2999999999999545</v>
      </c>
    </row>
    <row r="820" spans="1:10" ht="94.5">
      <c r="A820" s="1"/>
      <c r="B820" s="1" t="s">
        <v>17</v>
      </c>
      <c r="C820" s="1" t="s">
        <v>661</v>
      </c>
      <c r="D820" s="1"/>
      <c r="E820" s="123" t="s">
        <v>660</v>
      </c>
      <c r="F820" s="6" t="s">
        <v>533</v>
      </c>
      <c r="G820" s="3">
        <f>G821</f>
        <v>144.1</v>
      </c>
      <c r="H820" s="3">
        <f>H821</f>
        <v>144.1</v>
      </c>
      <c r="I820" s="201">
        <f>H820/G820*100</f>
        <v>100</v>
      </c>
      <c r="J820" s="36">
        <f>H820-G820</f>
        <v>0</v>
      </c>
    </row>
    <row r="821" spans="1:10" ht="110.25">
      <c r="A821" s="1"/>
      <c r="B821" s="1" t="s">
        <v>17</v>
      </c>
      <c r="C821" s="1" t="s">
        <v>661</v>
      </c>
      <c r="D821" s="1" t="s">
        <v>9</v>
      </c>
      <c r="E821" s="2" t="s">
        <v>10</v>
      </c>
      <c r="F821" s="6" t="s">
        <v>533</v>
      </c>
      <c r="G821" s="3">
        <v>144.1</v>
      </c>
      <c r="H821" s="3">
        <v>144.1</v>
      </c>
      <c r="I821" s="201">
        <f>H821/G821*100</f>
        <v>100</v>
      </c>
      <c r="J821" s="36">
        <f>H821-G821</f>
        <v>0</v>
      </c>
    </row>
    <row r="822" spans="1:10" ht="31.5">
      <c r="A822" s="1"/>
      <c r="B822" s="1" t="s">
        <v>17</v>
      </c>
      <c r="C822" s="1" t="s">
        <v>117</v>
      </c>
      <c r="D822" s="1"/>
      <c r="E822" s="207" t="s">
        <v>118</v>
      </c>
      <c r="F822" s="6" t="s">
        <v>533</v>
      </c>
      <c r="G822" s="3">
        <f>G823+G824</f>
        <v>1585.3999999999999</v>
      </c>
      <c r="H822" s="3">
        <f>H823+H824</f>
        <v>1585.1</v>
      </c>
      <c r="I822" s="201">
        <f t="shared" si="25"/>
        <v>99.98107733064211</v>
      </c>
      <c r="J822" s="36">
        <f t="shared" si="26"/>
        <v>-0.2999999999999545</v>
      </c>
    </row>
    <row r="823" spans="1:10" ht="110.25">
      <c r="A823" s="1"/>
      <c r="B823" s="1" t="s">
        <v>17</v>
      </c>
      <c r="C823" s="1" t="s">
        <v>117</v>
      </c>
      <c r="D823" s="1" t="s">
        <v>9</v>
      </c>
      <c r="E823" s="2" t="s">
        <v>10</v>
      </c>
      <c r="F823" s="6" t="s">
        <v>533</v>
      </c>
      <c r="G823" s="3">
        <v>1300.6</v>
      </c>
      <c r="H823" s="104">
        <v>1300.6</v>
      </c>
      <c r="I823" s="201">
        <f t="shared" si="25"/>
        <v>100</v>
      </c>
      <c r="J823" s="36">
        <f t="shared" si="26"/>
        <v>0</v>
      </c>
    </row>
    <row r="824" spans="1:10" ht="47.25">
      <c r="A824" s="1"/>
      <c r="B824" s="1" t="s">
        <v>17</v>
      </c>
      <c r="C824" s="1" t="s">
        <v>117</v>
      </c>
      <c r="D824" s="1" t="s">
        <v>11</v>
      </c>
      <c r="E824" s="2" t="s">
        <v>12</v>
      </c>
      <c r="F824" s="6" t="s">
        <v>533</v>
      </c>
      <c r="G824" s="3">
        <v>284.8</v>
      </c>
      <c r="H824" s="104">
        <v>284.5</v>
      </c>
      <c r="I824" s="201">
        <f t="shared" si="25"/>
        <v>99.89466292134831</v>
      </c>
      <c r="J824" s="36">
        <f t="shared" si="26"/>
        <v>-0.30000000000001137</v>
      </c>
    </row>
    <row r="825" spans="1:10" ht="15.75">
      <c r="A825" s="1"/>
      <c r="B825" s="112" t="s">
        <v>541</v>
      </c>
      <c r="C825" s="6" t="s">
        <v>71</v>
      </c>
      <c r="D825" s="108"/>
      <c r="E825" s="110" t="s">
        <v>70</v>
      </c>
      <c r="F825" s="6" t="s">
        <v>533</v>
      </c>
      <c r="G825" s="3">
        <f>G826+G828+G830</f>
        <v>256</v>
      </c>
      <c r="H825" s="3">
        <f>H826+H828+H830</f>
        <v>236</v>
      </c>
      <c r="I825" s="201">
        <f t="shared" si="25"/>
        <v>92.1875</v>
      </c>
      <c r="J825" s="36">
        <f t="shared" si="26"/>
        <v>-20</v>
      </c>
    </row>
    <row r="826" spans="1:10" ht="31.5">
      <c r="A826" s="1"/>
      <c r="B826" s="112" t="s">
        <v>541</v>
      </c>
      <c r="C826" s="113" t="s">
        <v>542</v>
      </c>
      <c r="D826" s="108"/>
      <c r="E826" s="114" t="s">
        <v>543</v>
      </c>
      <c r="F826" s="6" t="s">
        <v>533</v>
      </c>
      <c r="G826" s="3">
        <f>G827</f>
        <v>110</v>
      </c>
      <c r="H826" s="3">
        <f>H827</f>
        <v>90</v>
      </c>
      <c r="I826" s="201">
        <f t="shared" si="25"/>
        <v>81.81818181818183</v>
      </c>
      <c r="J826" s="36">
        <f t="shared" si="26"/>
        <v>-20</v>
      </c>
    </row>
    <row r="827" spans="1:10" ht="31.5">
      <c r="A827" s="1"/>
      <c r="B827" s="112" t="s">
        <v>541</v>
      </c>
      <c r="C827" s="156" t="s">
        <v>542</v>
      </c>
      <c r="D827" s="108" t="s">
        <v>362</v>
      </c>
      <c r="E827" s="110" t="s">
        <v>363</v>
      </c>
      <c r="F827" s="6" t="s">
        <v>533</v>
      </c>
      <c r="G827" s="3">
        <v>110</v>
      </c>
      <c r="H827" s="104">
        <v>90</v>
      </c>
      <c r="I827" s="201">
        <f t="shared" si="25"/>
        <v>81.81818181818183</v>
      </c>
      <c r="J827" s="36">
        <f t="shared" si="26"/>
        <v>-20</v>
      </c>
    </row>
    <row r="828" spans="1:10" ht="47.25">
      <c r="A828" s="1"/>
      <c r="B828" s="112" t="s">
        <v>541</v>
      </c>
      <c r="C828" s="113" t="s">
        <v>616</v>
      </c>
      <c r="D828" s="152"/>
      <c r="E828" s="153" t="s">
        <v>617</v>
      </c>
      <c r="F828" s="6" t="s">
        <v>533</v>
      </c>
      <c r="G828" s="3">
        <f>G829</f>
        <v>83</v>
      </c>
      <c r="H828" s="3">
        <f>H829</f>
        <v>83</v>
      </c>
      <c r="I828" s="201">
        <f t="shared" si="25"/>
        <v>100</v>
      </c>
      <c r="J828" s="36">
        <f t="shared" si="26"/>
        <v>0</v>
      </c>
    </row>
    <row r="829" spans="1:10" ht="47.25">
      <c r="A829" s="1"/>
      <c r="B829" s="112" t="s">
        <v>541</v>
      </c>
      <c r="C829" s="113" t="s">
        <v>616</v>
      </c>
      <c r="D829" s="152" t="s">
        <v>11</v>
      </c>
      <c r="E829" s="2" t="s">
        <v>12</v>
      </c>
      <c r="F829" s="6" t="s">
        <v>533</v>
      </c>
      <c r="G829" s="3">
        <v>83</v>
      </c>
      <c r="H829" s="155">
        <v>83</v>
      </c>
      <c r="I829" s="201">
        <f t="shared" si="25"/>
        <v>100</v>
      </c>
      <c r="J829" s="36">
        <f t="shared" si="26"/>
        <v>0</v>
      </c>
    </row>
    <row r="830" spans="1:10" ht="47.25">
      <c r="A830" s="1"/>
      <c r="B830" s="112" t="s">
        <v>541</v>
      </c>
      <c r="C830" s="113" t="s">
        <v>618</v>
      </c>
      <c r="D830" s="152"/>
      <c r="E830" s="153" t="s">
        <v>619</v>
      </c>
      <c r="F830" s="6" t="s">
        <v>533</v>
      </c>
      <c r="G830" s="3">
        <f>G831</f>
        <v>63</v>
      </c>
      <c r="H830" s="3">
        <f>H831</f>
        <v>63</v>
      </c>
      <c r="I830" s="201">
        <f t="shared" si="25"/>
        <v>100</v>
      </c>
      <c r="J830" s="36">
        <f t="shared" si="26"/>
        <v>0</v>
      </c>
    </row>
    <row r="831" spans="1:10" ht="47.25">
      <c r="A831" s="1"/>
      <c r="B831" s="112" t="s">
        <v>541</v>
      </c>
      <c r="C831" s="113" t="s">
        <v>618</v>
      </c>
      <c r="D831" s="152" t="s">
        <v>11</v>
      </c>
      <c r="E831" s="2" t="s">
        <v>12</v>
      </c>
      <c r="F831" s="6" t="s">
        <v>533</v>
      </c>
      <c r="G831" s="3">
        <v>63</v>
      </c>
      <c r="H831" s="3">
        <v>63</v>
      </c>
      <c r="I831" s="201">
        <f t="shared" si="25"/>
        <v>100</v>
      </c>
      <c r="J831" s="36">
        <f t="shared" si="26"/>
        <v>0</v>
      </c>
    </row>
    <row r="832" spans="1:10" ht="44.25" customHeight="1">
      <c r="A832" s="1"/>
      <c r="B832" s="1" t="s">
        <v>17</v>
      </c>
      <c r="C832" s="1" t="s">
        <v>119</v>
      </c>
      <c r="D832" s="1"/>
      <c r="E832" s="207" t="s">
        <v>120</v>
      </c>
      <c r="F832" s="6" t="s">
        <v>533</v>
      </c>
      <c r="G832" s="3">
        <f>G833</f>
        <v>7097</v>
      </c>
      <c r="H832" s="3">
        <f>H833</f>
        <v>7097</v>
      </c>
      <c r="I832" s="201">
        <f t="shared" si="25"/>
        <v>100</v>
      </c>
      <c r="J832" s="36">
        <f t="shared" si="26"/>
        <v>0</v>
      </c>
    </row>
    <row r="833" spans="1:10" ht="47.25">
      <c r="A833" s="1"/>
      <c r="B833" s="1" t="s">
        <v>17</v>
      </c>
      <c r="C833" s="1" t="s">
        <v>121</v>
      </c>
      <c r="D833" s="1"/>
      <c r="E833" s="207" t="s">
        <v>122</v>
      </c>
      <c r="F833" s="6" t="s">
        <v>533</v>
      </c>
      <c r="G833" s="3">
        <f>G835+G834</f>
        <v>7097</v>
      </c>
      <c r="H833" s="3">
        <f>H835+H834</f>
        <v>7097</v>
      </c>
      <c r="I833" s="201">
        <f t="shared" si="25"/>
        <v>100</v>
      </c>
      <c r="J833" s="36">
        <f t="shared" si="26"/>
        <v>0</v>
      </c>
    </row>
    <row r="834" spans="1:10" ht="47.25">
      <c r="A834" s="1"/>
      <c r="B834" s="1" t="s">
        <v>17</v>
      </c>
      <c r="C834" s="1" t="s">
        <v>121</v>
      </c>
      <c r="D834" s="1" t="s">
        <v>11</v>
      </c>
      <c r="E834" s="2" t="s">
        <v>12</v>
      </c>
      <c r="F834" s="6" t="s">
        <v>533</v>
      </c>
      <c r="G834" s="3">
        <v>4724.2</v>
      </c>
      <c r="H834" s="3">
        <v>4724.2</v>
      </c>
      <c r="I834" s="201">
        <f t="shared" si="25"/>
        <v>100</v>
      </c>
      <c r="J834" s="36">
        <f t="shared" si="26"/>
        <v>0</v>
      </c>
    </row>
    <row r="835" spans="1:10" ht="15.75">
      <c r="A835" s="1"/>
      <c r="B835" s="1" t="s">
        <v>17</v>
      </c>
      <c r="C835" s="1" t="s">
        <v>121</v>
      </c>
      <c r="D835" s="1" t="s">
        <v>13</v>
      </c>
      <c r="E835" s="2" t="s">
        <v>14</v>
      </c>
      <c r="F835" s="6" t="s">
        <v>533</v>
      </c>
      <c r="G835" s="3">
        <v>2372.8</v>
      </c>
      <c r="H835" s="3">
        <v>2372.8</v>
      </c>
      <c r="I835" s="201">
        <f t="shared" si="25"/>
        <v>100</v>
      </c>
      <c r="J835" s="36">
        <f t="shared" si="26"/>
        <v>0</v>
      </c>
    </row>
    <row r="836" spans="1:10" ht="47.25">
      <c r="A836" s="1"/>
      <c r="B836" s="1" t="s">
        <v>494</v>
      </c>
      <c r="C836" s="1"/>
      <c r="D836" s="1"/>
      <c r="E836" s="2" t="s">
        <v>495</v>
      </c>
      <c r="F836" s="6" t="s">
        <v>533</v>
      </c>
      <c r="G836" s="3">
        <f>G837+G846+G852</f>
        <v>3764.5</v>
      </c>
      <c r="H836" s="3">
        <f>H837+H846+H852</f>
        <v>3606.1000000000004</v>
      </c>
      <c r="I836" s="201">
        <f t="shared" si="25"/>
        <v>95.79226988975961</v>
      </c>
      <c r="J836" s="36">
        <f t="shared" si="26"/>
        <v>-158.39999999999964</v>
      </c>
    </row>
    <row r="837" spans="1:10" ht="63">
      <c r="A837" s="1"/>
      <c r="B837" s="1" t="s">
        <v>123</v>
      </c>
      <c r="C837" s="1"/>
      <c r="D837" s="1"/>
      <c r="E837" s="207" t="s">
        <v>124</v>
      </c>
      <c r="F837" s="6" t="s">
        <v>533</v>
      </c>
      <c r="G837" s="3">
        <f>G838</f>
        <v>2418.8</v>
      </c>
      <c r="H837" s="3">
        <f>H838</f>
        <v>2416.4</v>
      </c>
      <c r="I837" s="201">
        <f t="shared" si="25"/>
        <v>99.90077724491483</v>
      </c>
      <c r="J837" s="36">
        <f t="shared" si="26"/>
        <v>-2.400000000000091</v>
      </c>
    </row>
    <row r="838" spans="1:10" ht="63">
      <c r="A838" s="1"/>
      <c r="B838" s="1" t="s">
        <v>123</v>
      </c>
      <c r="C838" s="1" t="s">
        <v>125</v>
      </c>
      <c r="D838" s="1"/>
      <c r="E838" s="207" t="s">
        <v>126</v>
      </c>
      <c r="F838" s="6" t="s">
        <v>533</v>
      </c>
      <c r="G838" s="3">
        <f>G839</f>
        <v>2418.8</v>
      </c>
      <c r="H838" s="3">
        <f>H839</f>
        <v>2416.4</v>
      </c>
      <c r="I838" s="201">
        <f t="shared" si="25"/>
        <v>99.90077724491483</v>
      </c>
      <c r="J838" s="36">
        <f t="shared" si="26"/>
        <v>-2.400000000000091</v>
      </c>
    </row>
    <row r="839" spans="1:10" ht="68.25" customHeight="1">
      <c r="A839" s="1"/>
      <c r="B839" s="1" t="s">
        <v>123</v>
      </c>
      <c r="C839" s="1" t="s">
        <v>127</v>
      </c>
      <c r="D839" s="1"/>
      <c r="E839" s="207" t="s">
        <v>493</v>
      </c>
      <c r="F839" s="6" t="s">
        <v>533</v>
      </c>
      <c r="G839" s="3">
        <f>G840</f>
        <v>2418.8</v>
      </c>
      <c r="H839" s="3">
        <f>H840</f>
        <v>2416.4</v>
      </c>
      <c r="I839" s="201">
        <f t="shared" si="25"/>
        <v>99.90077724491483</v>
      </c>
      <c r="J839" s="36">
        <f t="shared" si="26"/>
        <v>-2.400000000000091</v>
      </c>
    </row>
    <row r="840" spans="1:10" ht="78.75">
      <c r="A840" s="1"/>
      <c r="B840" s="1" t="s">
        <v>123</v>
      </c>
      <c r="C840" s="1" t="s">
        <v>128</v>
      </c>
      <c r="D840" s="1"/>
      <c r="E840" s="207" t="s">
        <v>129</v>
      </c>
      <c r="F840" s="6" t="s">
        <v>533</v>
      </c>
      <c r="G840" s="3">
        <f>G841+G843</f>
        <v>2418.8</v>
      </c>
      <c r="H840" s="3">
        <f>H841+H843</f>
        <v>2416.4</v>
      </c>
      <c r="I840" s="201">
        <f t="shared" si="25"/>
        <v>99.90077724491483</v>
      </c>
      <c r="J840" s="36">
        <f t="shared" si="26"/>
        <v>-2.400000000000091</v>
      </c>
    </row>
    <row r="841" spans="1:10" ht="47.25">
      <c r="A841" s="1"/>
      <c r="B841" s="1" t="s">
        <v>123</v>
      </c>
      <c r="C841" s="1" t="s">
        <v>130</v>
      </c>
      <c r="D841" s="1"/>
      <c r="E841" s="207" t="s">
        <v>131</v>
      </c>
      <c r="F841" s="6" t="s">
        <v>533</v>
      </c>
      <c r="G841" s="3">
        <f>G842</f>
        <v>33.3</v>
      </c>
      <c r="H841" s="3">
        <f>H842</f>
        <v>33.3</v>
      </c>
      <c r="I841" s="201">
        <f t="shared" si="25"/>
        <v>100</v>
      </c>
      <c r="J841" s="36">
        <f t="shared" si="26"/>
        <v>0</v>
      </c>
    </row>
    <row r="842" spans="1:10" ht="47.25">
      <c r="A842" s="1"/>
      <c r="B842" s="1" t="s">
        <v>123</v>
      </c>
      <c r="C842" s="1" t="s">
        <v>130</v>
      </c>
      <c r="D842" s="1" t="s">
        <v>11</v>
      </c>
      <c r="E842" s="2" t="s">
        <v>12</v>
      </c>
      <c r="F842" s="6" t="s">
        <v>533</v>
      </c>
      <c r="G842" s="3">
        <v>33.3</v>
      </c>
      <c r="H842" s="104">
        <v>33.3</v>
      </c>
      <c r="I842" s="201">
        <f t="shared" si="25"/>
        <v>100</v>
      </c>
      <c r="J842" s="36">
        <f t="shared" si="26"/>
        <v>0</v>
      </c>
    </row>
    <row r="843" spans="1:10" ht="111.75" customHeight="1">
      <c r="A843" s="1"/>
      <c r="B843" s="1" t="s">
        <v>123</v>
      </c>
      <c r="C843" s="1" t="s">
        <v>132</v>
      </c>
      <c r="D843" s="1"/>
      <c r="E843" s="207" t="s">
        <v>133</v>
      </c>
      <c r="F843" s="6" t="s">
        <v>533</v>
      </c>
      <c r="G843" s="3">
        <f>G844+G845</f>
        <v>2385.5</v>
      </c>
      <c r="H843" s="3">
        <f>H844+H845</f>
        <v>2383.1</v>
      </c>
      <c r="I843" s="201">
        <f t="shared" si="25"/>
        <v>99.89939216097254</v>
      </c>
      <c r="J843" s="36">
        <f t="shared" si="26"/>
        <v>-2.400000000000091</v>
      </c>
    </row>
    <row r="844" spans="1:10" ht="110.25">
      <c r="A844" s="1"/>
      <c r="B844" s="1" t="s">
        <v>123</v>
      </c>
      <c r="C844" s="1" t="s">
        <v>132</v>
      </c>
      <c r="D844" s="1" t="s">
        <v>9</v>
      </c>
      <c r="E844" s="2" t="s">
        <v>10</v>
      </c>
      <c r="F844" s="6" t="s">
        <v>533</v>
      </c>
      <c r="G844" s="3">
        <v>1884</v>
      </c>
      <c r="H844" s="104">
        <v>1883.9</v>
      </c>
      <c r="I844" s="201">
        <f t="shared" si="25"/>
        <v>99.99469214437367</v>
      </c>
      <c r="J844" s="36">
        <f t="shared" si="26"/>
        <v>-0.09999999999990905</v>
      </c>
    </row>
    <row r="845" spans="1:10" ht="47.25">
      <c r="A845" s="1"/>
      <c r="B845" s="1" t="s">
        <v>123</v>
      </c>
      <c r="C845" s="1" t="s">
        <v>132</v>
      </c>
      <c r="D845" s="1" t="s">
        <v>11</v>
      </c>
      <c r="E845" s="2" t="s">
        <v>12</v>
      </c>
      <c r="F845" s="6" t="s">
        <v>533</v>
      </c>
      <c r="G845" s="3">
        <v>501.5</v>
      </c>
      <c r="H845" s="104">
        <v>499.2</v>
      </c>
      <c r="I845" s="201">
        <f t="shared" si="25"/>
        <v>99.54137587238286</v>
      </c>
      <c r="J845" s="36">
        <f t="shared" si="26"/>
        <v>-2.3000000000000114</v>
      </c>
    </row>
    <row r="846" spans="1:10" ht="21" customHeight="1">
      <c r="A846" s="1"/>
      <c r="B846" s="1" t="s">
        <v>134</v>
      </c>
      <c r="C846" s="1"/>
      <c r="D846" s="1"/>
      <c r="E846" s="207" t="s">
        <v>135</v>
      </c>
      <c r="F846" s="6" t="s">
        <v>533</v>
      </c>
      <c r="G846" s="3">
        <f>G847</f>
        <v>942.2</v>
      </c>
      <c r="H846" s="3">
        <f>H847</f>
        <v>786.2</v>
      </c>
      <c r="I846" s="201">
        <f t="shared" si="25"/>
        <v>83.44300573126725</v>
      </c>
      <c r="J846" s="36">
        <f t="shared" si="26"/>
        <v>-156</v>
      </c>
    </row>
    <row r="847" spans="1:10" ht="63">
      <c r="A847" s="1"/>
      <c r="B847" s="1" t="s">
        <v>134</v>
      </c>
      <c r="C847" s="1" t="s">
        <v>125</v>
      </c>
      <c r="D847" s="1"/>
      <c r="E847" s="207" t="s">
        <v>126</v>
      </c>
      <c r="F847" s="6" t="s">
        <v>533</v>
      </c>
      <c r="G847" s="3">
        <f>G848</f>
        <v>942.2</v>
      </c>
      <c r="H847" s="3">
        <f>H848</f>
        <v>786.2</v>
      </c>
      <c r="I847" s="201">
        <f t="shared" si="25"/>
        <v>83.44300573126725</v>
      </c>
      <c r="J847" s="36">
        <f t="shared" si="26"/>
        <v>-156</v>
      </c>
    </row>
    <row r="848" spans="1:10" ht="63">
      <c r="A848" s="1"/>
      <c r="B848" s="1" t="s">
        <v>134</v>
      </c>
      <c r="C848" s="1" t="s">
        <v>136</v>
      </c>
      <c r="D848" s="1"/>
      <c r="E848" s="207" t="s">
        <v>137</v>
      </c>
      <c r="F848" s="6" t="s">
        <v>533</v>
      </c>
      <c r="G848" s="3">
        <f>G849</f>
        <v>942.2</v>
      </c>
      <c r="H848" s="3">
        <f>H849</f>
        <v>786.2</v>
      </c>
      <c r="I848" s="201">
        <f t="shared" si="25"/>
        <v>83.44300573126725</v>
      </c>
      <c r="J848" s="36">
        <f t="shared" si="26"/>
        <v>-156</v>
      </c>
    </row>
    <row r="849" spans="1:10" ht="47.25">
      <c r="A849" s="1"/>
      <c r="B849" s="1" t="s">
        <v>134</v>
      </c>
      <c r="C849" s="1" t="s">
        <v>138</v>
      </c>
      <c r="D849" s="1"/>
      <c r="E849" s="207" t="s">
        <v>139</v>
      </c>
      <c r="F849" s="6" t="s">
        <v>533</v>
      </c>
      <c r="G849" s="3">
        <f>G850</f>
        <v>942.2</v>
      </c>
      <c r="H849" s="3">
        <f>H850</f>
        <v>786.2</v>
      </c>
      <c r="I849" s="201">
        <f t="shared" si="25"/>
        <v>83.44300573126725</v>
      </c>
      <c r="J849" s="36">
        <f t="shared" si="26"/>
        <v>-156</v>
      </c>
    </row>
    <row r="850" spans="1:10" ht="31.5">
      <c r="A850" s="1"/>
      <c r="B850" s="1" t="s">
        <v>134</v>
      </c>
      <c r="C850" s="1" t="s">
        <v>140</v>
      </c>
      <c r="D850" s="1"/>
      <c r="E850" s="207" t="s">
        <v>141</v>
      </c>
      <c r="F850" s="6" t="s">
        <v>533</v>
      </c>
      <c r="G850" s="3">
        <f>G851</f>
        <v>942.2</v>
      </c>
      <c r="H850" s="3">
        <f>H851</f>
        <v>786.2</v>
      </c>
      <c r="I850" s="201">
        <f t="shared" si="25"/>
        <v>83.44300573126725</v>
      </c>
      <c r="J850" s="36">
        <f t="shared" si="26"/>
        <v>-156</v>
      </c>
    </row>
    <row r="851" spans="1:10" ht="47.25">
      <c r="A851" s="1"/>
      <c r="B851" s="1" t="s">
        <v>134</v>
      </c>
      <c r="C851" s="1" t="s">
        <v>140</v>
      </c>
      <c r="D851" s="1" t="s">
        <v>11</v>
      </c>
      <c r="E851" s="2" t="s">
        <v>12</v>
      </c>
      <c r="F851" s="6" t="s">
        <v>533</v>
      </c>
      <c r="G851" s="3">
        <v>942.2</v>
      </c>
      <c r="H851" s="104">
        <v>786.2</v>
      </c>
      <c r="I851" s="201">
        <f t="shared" si="25"/>
        <v>83.44300573126725</v>
      </c>
      <c r="J851" s="36">
        <f t="shared" si="26"/>
        <v>-156</v>
      </c>
    </row>
    <row r="852" spans="1:10" ht="47.25">
      <c r="A852" s="1"/>
      <c r="B852" s="1" t="s">
        <v>142</v>
      </c>
      <c r="C852" s="1"/>
      <c r="D852" s="1"/>
      <c r="E852" s="207" t="s">
        <v>143</v>
      </c>
      <c r="F852" s="6" t="s">
        <v>533</v>
      </c>
      <c r="G852" s="3">
        <f>G853</f>
        <v>403.5</v>
      </c>
      <c r="H852" s="3">
        <f>H853</f>
        <v>403.5</v>
      </c>
      <c r="I852" s="201">
        <f t="shared" si="25"/>
        <v>100</v>
      </c>
      <c r="J852" s="36">
        <f t="shared" si="26"/>
        <v>0</v>
      </c>
    </row>
    <row r="853" spans="1:10" ht="63">
      <c r="A853" s="1"/>
      <c r="B853" s="1" t="s">
        <v>142</v>
      </c>
      <c r="C853" s="1" t="s">
        <v>125</v>
      </c>
      <c r="D853" s="1"/>
      <c r="E853" s="207" t="s">
        <v>126</v>
      </c>
      <c r="F853" s="6" t="s">
        <v>533</v>
      </c>
      <c r="G853" s="3">
        <f>G854+G858</f>
        <v>403.5</v>
      </c>
      <c r="H853" s="3">
        <f>H854+H858</f>
        <v>403.5</v>
      </c>
      <c r="I853" s="201">
        <f t="shared" si="25"/>
        <v>100</v>
      </c>
      <c r="J853" s="36">
        <f t="shared" si="26"/>
        <v>0</v>
      </c>
    </row>
    <row r="854" spans="1:10" ht="63" customHeight="1">
      <c r="A854" s="1"/>
      <c r="B854" s="1" t="s">
        <v>142</v>
      </c>
      <c r="C854" s="1" t="s">
        <v>127</v>
      </c>
      <c r="D854" s="1"/>
      <c r="E854" s="207" t="s">
        <v>493</v>
      </c>
      <c r="F854" s="6" t="s">
        <v>533</v>
      </c>
      <c r="G854" s="3">
        <f>G855</f>
        <v>372</v>
      </c>
      <c r="H854" s="3">
        <f>H855</f>
        <v>372</v>
      </c>
      <c r="I854" s="201">
        <f aca="true" t="shared" si="27" ref="I854:I902">H854/G854*100</f>
        <v>100</v>
      </c>
      <c r="J854" s="36">
        <f aca="true" t="shared" si="28" ref="J854:J902">H854-G854</f>
        <v>0</v>
      </c>
    </row>
    <row r="855" spans="1:10" ht="78.75">
      <c r="A855" s="1"/>
      <c r="B855" s="1" t="s">
        <v>142</v>
      </c>
      <c r="C855" s="1" t="s">
        <v>144</v>
      </c>
      <c r="D855" s="1"/>
      <c r="E855" s="207" t="s">
        <v>145</v>
      </c>
      <c r="F855" s="6" t="s">
        <v>533</v>
      </c>
      <c r="G855" s="3">
        <f>G856</f>
        <v>372</v>
      </c>
      <c r="H855" s="3">
        <f>H856</f>
        <v>372</v>
      </c>
      <c r="I855" s="201">
        <f t="shared" si="27"/>
        <v>100</v>
      </c>
      <c r="J855" s="36">
        <f t="shared" si="28"/>
        <v>0</v>
      </c>
    </row>
    <row r="856" spans="1:10" ht="63">
      <c r="A856" s="1"/>
      <c r="B856" s="1" t="s">
        <v>142</v>
      </c>
      <c r="C856" s="1" t="s">
        <v>146</v>
      </c>
      <c r="D856" s="1"/>
      <c r="E856" s="207" t="s">
        <v>147</v>
      </c>
      <c r="F856" s="6" t="s">
        <v>533</v>
      </c>
      <c r="G856" s="3">
        <f>G857</f>
        <v>372</v>
      </c>
      <c r="H856" s="3">
        <f>H857</f>
        <v>372</v>
      </c>
      <c r="I856" s="201">
        <f t="shared" si="27"/>
        <v>100</v>
      </c>
      <c r="J856" s="36">
        <f t="shared" si="28"/>
        <v>0</v>
      </c>
    </row>
    <row r="857" spans="1:10" ht="60.75" customHeight="1">
      <c r="A857" s="1"/>
      <c r="B857" s="1" t="s">
        <v>142</v>
      </c>
      <c r="C857" s="1" t="s">
        <v>146</v>
      </c>
      <c r="D857" s="1" t="s">
        <v>80</v>
      </c>
      <c r="E857" s="2" t="s">
        <v>81</v>
      </c>
      <c r="F857" s="6" t="s">
        <v>533</v>
      </c>
      <c r="G857" s="3">
        <v>372</v>
      </c>
      <c r="H857" s="104">
        <v>372</v>
      </c>
      <c r="I857" s="201">
        <f t="shared" si="27"/>
        <v>100</v>
      </c>
      <c r="J857" s="36">
        <f t="shared" si="28"/>
        <v>0</v>
      </c>
    </row>
    <row r="858" spans="1:10" ht="78.75">
      <c r="A858" s="1"/>
      <c r="B858" s="1" t="s">
        <v>142</v>
      </c>
      <c r="C858" s="1" t="s">
        <v>154</v>
      </c>
      <c r="D858" s="1"/>
      <c r="E858" s="207" t="s">
        <v>155</v>
      </c>
      <c r="F858" s="6" t="s">
        <v>533</v>
      </c>
      <c r="G858" s="3">
        <v>31.5</v>
      </c>
      <c r="H858" s="3">
        <v>31.5</v>
      </c>
      <c r="I858" s="201">
        <f t="shared" si="27"/>
        <v>100</v>
      </c>
      <c r="J858" s="36">
        <f t="shared" si="28"/>
        <v>0</v>
      </c>
    </row>
    <row r="859" spans="1:10" ht="63">
      <c r="A859" s="1"/>
      <c r="B859" s="1" t="s">
        <v>142</v>
      </c>
      <c r="C859" s="1" t="s">
        <v>156</v>
      </c>
      <c r="D859" s="1"/>
      <c r="E859" s="207" t="s">
        <v>157</v>
      </c>
      <c r="F859" s="6" t="s">
        <v>533</v>
      </c>
      <c r="G859" s="3">
        <v>31.5</v>
      </c>
      <c r="H859" s="3">
        <v>31.5</v>
      </c>
      <c r="I859" s="201">
        <f t="shared" si="27"/>
        <v>100</v>
      </c>
      <c r="J859" s="36">
        <f t="shared" si="28"/>
        <v>0</v>
      </c>
    </row>
    <row r="860" spans="1:10" ht="94.5">
      <c r="A860" s="1"/>
      <c r="B860" s="1" t="s">
        <v>142</v>
      </c>
      <c r="C860" s="1" t="s">
        <v>158</v>
      </c>
      <c r="D860" s="1"/>
      <c r="E860" s="207" t="s">
        <v>159</v>
      </c>
      <c r="F860" s="6" t="s">
        <v>533</v>
      </c>
      <c r="G860" s="3">
        <v>31.5</v>
      </c>
      <c r="H860" s="3">
        <v>31.5</v>
      </c>
      <c r="I860" s="201">
        <f t="shared" si="27"/>
        <v>100</v>
      </c>
      <c r="J860" s="36">
        <f t="shared" si="28"/>
        <v>0</v>
      </c>
    </row>
    <row r="861" spans="1:10" ht="47.25">
      <c r="A861" s="1"/>
      <c r="B861" s="1" t="s">
        <v>142</v>
      </c>
      <c r="C861" s="1" t="s">
        <v>158</v>
      </c>
      <c r="D861" s="1" t="s">
        <v>11</v>
      </c>
      <c r="E861" s="2" t="s">
        <v>12</v>
      </c>
      <c r="F861" s="6" t="s">
        <v>533</v>
      </c>
      <c r="G861" s="3">
        <v>31.5</v>
      </c>
      <c r="H861" s="104">
        <v>31.5</v>
      </c>
      <c r="I861" s="201">
        <f t="shared" si="27"/>
        <v>100</v>
      </c>
      <c r="J861" s="36">
        <f t="shared" si="28"/>
        <v>0</v>
      </c>
    </row>
    <row r="862" spans="1:10" ht="15.75">
      <c r="A862" s="1"/>
      <c r="B862" s="1" t="s">
        <v>496</v>
      </c>
      <c r="C862" s="1"/>
      <c r="D862" s="1"/>
      <c r="E862" s="2" t="s">
        <v>497</v>
      </c>
      <c r="F862" s="6" t="s">
        <v>533</v>
      </c>
      <c r="G862" s="3">
        <f>G863+G873+G881+G886+G894</f>
        <v>150584.4</v>
      </c>
      <c r="H862" s="3">
        <f>H863+H873+H881+H886+H894</f>
        <v>142897.90000000002</v>
      </c>
      <c r="I862" s="201">
        <f t="shared" si="27"/>
        <v>94.8955535898805</v>
      </c>
      <c r="J862" s="36">
        <f t="shared" si="28"/>
        <v>-7686.499999999971</v>
      </c>
    </row>
    <row r="863" spans="1:10" ht="15.75">
      <c r="A863" s="1"/>
      <c r="B863" s="1" t="s">
        <v>160</v>
      </c>
      <c r="C863" s="1"/>
      <c r="D863" s="1"/>
      <c r="E863" s="207" t="s">
        <v>161</v>
      </c>
      <c r="F863" s="6" t="s">
        <v>533</v>
      </c>
      <c r="G863" s="3">
        <f>G870+G864</f>
        <v>659.2</v>
      </c>
      <c r="H863" s="3">
        <f>H870+H864</f>
        <v>588.5</v>
      </c>
      <c r="I863" s="201">
        <f t="shared" si="27"/>
        <v>89.27487864077669</v>
      </c>
      <c r="J863" s="36">
        <f t="shared" si="28"/>
        <v>-70.70000000000005</v>
      </c>
    </row>
    <row r="864" spans="1:10" ht="63">
      <c r="A864" s="1"/>
      <c r="B864" s="132" t="s">
        <v>160</v>
      </c>
      <c r="C864" s="133" t="s">
        <v>166</v>
      </c>
      <c r="D864" s="19"/>
      <c r="E864" s="134" t="s">
        <v>167</v>
      </c>
      <c r="F864" s="6" t="s">
        <v>533</v>
      </c>
      <c r="G864" s="140">
        <f>G865</f>
        <v>70.7</v>
      </c>
      <c r="H864" s="140">
        <f>H865</f>
        <v>0</v>
      </c>
      <c r="I864" s="201">
        <f t="shared" si="27"/>
        <v>0</v>
      </c>
      <c r="J864" s="36">
        <f t="shared" si="28"/>
        <v>-70.7</v>
      </c>
    </row>
    <row r="865" spans="1:10" ht="78.75">
      <c r="A865" s="1"/>
      <c r="B865" s="132" t="s">
        <v>160</v>
      </c>
      <c r="C865" s="133" t="s">
        <v>324</v>
      </c>
      <c r="D865" s="19"/>
      <c r="E865" s="134" t="s">
        <v>325</v>
      </c>
      <c r="F865" s="6" t="s">
        <v>533</v>
      </c>
      <c r="G865" s="140">
        <f>G866</f>
        <v>70.7</v>
      </c>
      <c r="H865" s="140">
        <f>H866</f>
        <v>0</v>
      </c>
      <c r="I865" s="201">
        <f t="shared" si="27"/>
        <v>0</v>
      </c>
      <c r="J865" s="36">
        <f t="shared" si="28"/>
        <v>-70.7</v>
      </c>
    </row>
    <row r="866" spans="1:10" ht="78.75">
      <c r="A866" s="1"/>
      <c r="B866" s="132" t="s">
        <v>160</v>
      </c>
      <c r="C866" s="133" t="s">
        <v>326</v>
      </c>
      <c r="D866" s="19"/>
      <c r="E866" s="134" t="s">
        <v>327</v>
      </c>
      <c r="F866" s="6" t="s">
        <v>533</v>
      </c>
      <c r="G866" s="140">
        <f>G867</f>
        <v>70.7</v>
      </c>
      <c r="H866" s="140">
        <f>H867</f>
        <v>0</v>
      </c>
      <c r="I866" s="201">
        <f t="shared" si="27"/>
        <v>0</v>
      </c>
      <c r="J866" s="36">
        <f t="shared" si="28"/>
        <v>-70.7</v>
      </c>
    </row>
    <row r="867" spans="1:10" ht="78.75">
      <c r="A867" s="1"/>
      <c r="B867" s="132" t="s">
        <v>160</v>
      </c>
      <c r="C867" s="22" t="s">
        <v>601</v>
      </c>
      <c r="D867" s="19"/>
      <c r="E867" s="135" t="s">
        <v>602</v>
      </c>
      <c r="F867" s="6" t="s">
        <v>533</v>
      </c>
      <c r="G867" s="140">
        <f>G868</f>
        <v>70.7</v>
      </c>
      <c r="H867" s="140">
        <f>H868</f>
        <v>0</v>
      </c>
      <c r="I867" s="201">
        <f t="shared" si="27"/>
        <v>0</v>
      </c>
      <c r="J867" s="36">
        <f t="shared" si="28"/>
        <v>-70.7</v>
      </c>
    </row>
    <row r="868" spans="1:10" ht="47.25">
      <c r="A868" s="1"/>
      <c r="B868" s="136" t="s">
        <v>160</v>
      </c>
      <c r="C868" s="137" t="s">
        <v>601</v>
      </c>
      <c r="D868" s="138" t="s">
        <v>11</v>
      </c>
      <c r="E868" s="139" t="s">
        <v>12</v>
      </c>
      <c r="F868" s="6" t="s">
        <v>533</v>
      </c>
      <c r="G868" s="140">
        <v>70.7</v>
      </c>
      <c r="H868" s="3">
        <v>0</v>
      </c>
      <c r="I868" s="201">
        <f t="shared" si="27"/>
        <v>0</v>
      </c>
      <c r="J868" s="36">
        <f t="shared" si="28"/>
        <v>-70.7</v>
      </c>
    </row>
    <row r="869" spans="1:10" ht="15.75">
      <c r="A869" s="1"/>
      <c r="B869" s="1" t="s">
        <v>160</v>
      </c>
      <c r="C869" s="6" t="s">
        <v>538</v>
      </c>
      <c r="D869" s="108"/>
      <c r="E869" s="110" t="s">
        <v>539</v>
      </c>
      <c r="F869" s="6" t="s">
        <v>533</v>
      </c>
      <c r="G869" s="160">
        <f>G870</f>
        <v>588.5</v>
      </c>
      <c r="H869" s="160">
        <f>H870</f>
        <v>588.5</v>
      </c>
      <c r="I869" s="201">
        <f t="shared" si="27"/>
        <v>100</v>
      </c>
      <c r="J869" s="36">
        <f t="shared" si="28"/>
        <v>0</v>
      </c>
    </row>
    <row r="870" spans="1:10" ht="50.25" customHeight="1">
      <c r="A870" s="1"/>
      <c r="B870" s="1" t="s">
        <v>160</v>
      </c>
      <c r="C870" s="1" t="s">
        <v>119</v>
      </c>
      <c r="D870" s="1"/>
      <c r="E870" s="207" t="s">
        <v>120</v>
      </c>
      <c r="F870" s="6" t="s">
        <v>533</v>
      </c>
      <c r="G870" s="3">
        <f>G871</f>
        <v>588.5</v>
      </c>
      <c r="H870" s="3">
        <f>H871</f>
        <v>588.5</v>
      </c>
      <c r="I870" s="201">
        <f t="shared" si="27"/>
        <v>100</v>
      </c>
      <c r="J870" s="36">
        <f t="shared" si="28"/>
        <v>0</v>
      </c>
    </row>
    <row r="871" spans="1:10" ht="63">
      <c r="A871" s="1"/>
      <c r="B871" s="1" t="s">
        <v>160</v>
      </c>
      <c r="C871" s="1" t="s">
        <v>162</v>
      </c>
      <c r="D871" s="1"/>
      <c r="E871" s="109" t="s">
        <v>544</v>
      </c>
      <c r="F871" s="6" t="s">
        <v>533</v>
      </c>
      <c r="G871" s="3">
        <f>G872</f>
        <v>588.5</v>
      </c>
      <c r="H871" s="3">
        <f>H872</f>
        <v>588.5</v>
      </c>
      <c r="I871" s="201">
        <f t="shared" si="27"/>
        <v>100</v>
      </c>
      <c r="J871" s="36">
        <f t="shared" si="28"/>
        <v>0</v>
      </c>
    </row>
    <row r="872" spans="1:10" ht="47.25">
      <c r="A872" s="1"/>
      <c r="B872" s="1" t="s">
        <v>160</v>
      </c>
      <c r="C872" s="1" t="s">
        <v>162</v>
      </c>
      <c r="D872" s="1" t="s">
        <v>11</v>
      </c>
      <c r="E872" s="2" t="s">
        <v>12</v>
      </c>
      <c r="F872" s="6" t="s">
        <v>533</v>
      </c>
      <c r="G872" s="3">
        <v>588.5</v>
      </c>
      <c r="H872" s="104">
        <v>588.5</v>
      </c>
      <c r="I872" s="201">
        <f t="shared" si="27"/>
        <v>100</v>
      </c>
      <c r="J872" s="36">
        <f t="shared" si="28"/>
        <v>0</v>
      </c>
    </row>
    <row r="873" spans="1:10" ht="15.75">
      <c r="A873" s="1"/>
      <c r="B873" s="1" t="s">
        <v>164</v>
      </c>
      <c r="C873" s="1"/>
      <c r="D873" s="1"/>
      <c r="E873" s="207" t="s">
        <v>165</v>
      </c>
      <c r="F873" s="6" t="s">
        <v>533</v>
      </c>
      <c r="G873" s="3">
        <f>G874</f>
        <v>233</v>
      </c>
      <c r="H873" s="3">
        <f>H874</f>
        <v>233</v>
      </c>
      <c r="I873" s="201">
        <f t="shared" si="27"/>
        <v>100</v>
      </c>
      <c r="J873" s="36">
        <f t="shared" si="28"/>
        <v>0</v>
      </c>
    </row>
    <row r="874" spans="1:10" ht="63">
      <c r="A874" s="1"/>
      <c r="B874" s="1" t="s">
        <v>164</v>
      </c>
      <c r="C874" s="1" t="s">
        <v>166</v>
      </c>
      <c r="D874" s="1"/>
      <c r="E874" s="207" t="s">
        <v>167</v>
      </c>
      <c r="F874" s="6" t="s">
        <v>533</v>
      </c>
      <c r="G874" s="3">
        <f>G875</f>
        <v>233</v>
      </c>
      <c r="H874" s="3">
        <f>H875</f>
        <v>233</v>
      </c>
      <c r="I874" s="201">
        <f t="shared" si="27"/>
        <v>100</v>
      </c>
      <c r="J874" s="36">
        <f t="shared" si="28"/>
        <v>0</v>
      </c>
    </row>
    <row r="875" spans="1:10" ht="111.75" customHeight="1">
      <c r="A875" s="1"/>
      <c r="B875" s="1" t="s">
        <v>164</v>
      </c>
      <c r="C875" s="1" t="s">
        <v>168</v>
      </c>
      <c r="D875" s="1"/>
      <c r="E875" s="207" t="s">
        <v>169</v>
      </c>
      <c r="F875" s="6" t="s">
        <v>533</v>
      </c>
      <c r="G875" s="3">
        <f>G876</f>
        <v>233</v>
      </c>
      <c r="H875" s="3">
        <f>H876</f>
        <v>233</v>
      </c>
      <c r="I875" s="201">
        <f t="shared" si="27"/>
        <v>100</v>
      </c>
      <c r="J875" s="36">
        <f t="shared" si="28"/>
        <v>0</v>
      </c>
    </row>
    <row r="876" spans="1:10" ht="131.25" customHeight="1">
      <c r="A876" s="1"/>
      <c r="B876" s="1" t="s">
        <v>164</v>
      </c>
      <c r="C876" s="1" t="s">
        <v>170</v>
      </c>
      <c r="D876" s="1"/>
      <c r="E876" s="207" t="s">
        <v>171</v>
      </c>
      <c r="F876" s="6" t="s">
        <v>533</v>
      </c>
      <c r="G876" s="3">
        <f>G877+G879</f>
        <v>233</v>
      </c>
      <c r="H876" s="3">
        <f>H877+H879</f>
        <v>233</v>
      </c>
      <c r="I876" s="201">
        <f t="shared" si="27"/>
        <v>100</v>
      </c>
      <c r="J876" s="36">
        <f t="shared" si="28"/>
        <v>0</v>
      </c>
    </row>
    <row r="877" spans="1:10" ht="47.25">
      <c r="A877" s="1"/>
      <c r="B877" s="1" t="s">
        <v>164</v>
      </c>
      <c r="C877" s="1" t="s">
        <v>172</v>
      </c>
      <c r="D877" s="1"/>
      <c r="E877" s="207" t="s">
        <v>173</v>
      </c>
      <c r="F877" s="6" t="s">
        <v>533</v>
      </c>
      <c r="G877" s="3">
        <f>G878</f>
        <v>50</v>
      </c>
      <c r="H877" s="3">
        <f>H878</f>
        <v>50</v>
      </c>
      <c r="I877" s="201">
        <f t="shared" si="27"/>
        <v>100</v>
      </c>
      <c r="J877" s="36">
        <f t="shared" si="28"/>
        <v>0</v>
      </c>
    </row>
    <row r="878" spans="1:10" ht="46.5" customHeight="1">
      <c r="A878" s="1"/>
      <c r="B878" s="1" t="s">
        <v>164</v>
      </c>
      <c r="C878" s="1" t="s">
        <v>172</v>
      </c>
      <c r="D878" s="1" t="s">
        <v>11</v>
      </c>
      <c r="E878" s="2" t="s">
        <v>12</v>
      </c>
      <c r="F878" s="6" t="s">
        <v>533</v>
      </c>
      <c r="G878" s="3">
        <v>50</v>
      </c>
      <c r="H878" s="104">
        <v>50</v>
      </c>
      <c r="I878" s="201">
        <f t="shared" si="27"/>
        <v>100</v>
      </c>
      <c r="J878" s="36">
        <f t="shared" si="28"/>
        <v>0</v>
      </c>
    </row>
    <row r="879" spans="1:10" ht="78.75" customHeight="1">
      <c r="A879" s="1"/>
      <c r="B879" s="1" t="s">
        <v>164</v>
      </c>
      <c r="C879" s="1" t="s">
        <v>176</v>
      </c>
      <c r="D879" s="1"/>
      <c r="E879" s="207" t="s">
        <v>177</v>
      </c>
      <c r="F879" s="6" t="s">
        <v>533</v>
      </c>
      <c r="G879" s="3">
        <f>G880</f>
        <v>183</v>
      </c>
      <c r="H879" s="3">
        <f>H880</f>
        <v>183</v>
      </c>
      <c r="I879" s="201">
        <f t="shared" si="27"/>
        <v>100</v>
      </c>
      <c r="J879" s="36">
        <f t="shared" si="28"/>
        <v>0</v>
      </c>
    </row>
    <row r="880" spans="1:10" ht="47.25">
      <c r="A880" s="1"/>
      <c r="B880" s="1" t="s">
        <v>164</v>
      </c>
      <c r="C880" s="1" t="s">
        <v>176</v>
      </c>
      <c r="D880" s="1" t="s">
        <v>11</v>
      </c>
      <c r="E880" s="2" t="s">
        <v>12</v>
      </c>
      <c r="F880" s="6" t="s">
        <v>533</v>
      </c>
      <c r="G880" s="3">
        <v>183</v>
      </c>
      <c r="H880" s="104">
        <v>183</v>
      </c>
      <c r="I880" s="201">
        <f t="shared" si="27"/>
        <v>100</v>
      </c>
      <c r="J880" s="36">
        <f t="shared" si="28"/>
        <v>0</v>
      </c>
    </row>
    <row r="881" spans="1:10" ht="15.75">
      <c r="A881" s="1"/>
      <c r="B881" s="1" t="s">
        <v>178</v>
      </c>
      <c r="C881" s="1"/>
      <c r="D881" s="1"/>
      <c r="E881" s="207" t="s">
        <v>179</v>
      </c>
      <c r="F881" s="6" t="s">
        <v>533</v>
      </c>
      <c r="G881" s="3">
        <f>G882</f>
        <v>9263.7</v>
      </c>
      <c r="H881" s="3">
        <f>H882</f>
        <v>9093.7</v>
      </c>
      <c r="I881" s="201">
        <f t="shared" si="27"/>
        <v>98.16488012349276</v>
      </c>
      <c r="J881" s="36">
        <f t="shared" si="28"/>
        <v>-170</v>
      </c>
    </row>
    <row r="882" spans="1:10" ht="78.75">
      <c r="A882" s="1"/>
      <c r="B882" s="1" t="s">
        <v>178</v>
      </c>
      <c r="C882" s="1" t="s">
        <v>180</v>
      </c>
      <c r="D882" s="1"/>
      <c r="E882" s="207" t="s">
        <v>181</v>
      </c>
      <c r="F882" s="6" t="s">
        <v>533</v>
      </c>
      <c r="G882" s="3">
        <f>G883</f>
        <v>9263.7</v>
      </c>
      <c r="H882" s="3">
        <f>H883</f>
        <v>9093.7</v>
      </c>
      <c r="I882" s="201">
        <f t="shared" si="27"/>
        <v>98.16488012349276</v>
      </c>
      <c r="J882" s="36">
        <f t="shared" si="28"/>
        <v>-170</v>
      </c>
    </row>
    <row r="883" spans="1:10" ht="47.25">
      <c r="A883" s="1"/>
      <c r="B883" s="1" t="s">
        <v>178</v>
      </c>
      <c r="C883" s="1" t="s">
        <v>182</v>
      </c>
      <c r="D883" s="1"/>
      <c r="E883" s="207" t="s">
        <v>183</v>
      </c>
      <c r="F883" s="6" t="s">
        <v>533</v>
      </c>
      <c r="G883" s="3">
        <f>G884</f>
        <v>9263.7</v>
      </c>
      <c r="H883" s="3">
        <f>H884</f>
        <v>9093.7</v>
      </c>
      <c r="I883" s="201">
        <f t="shared" si="27"/>
        <v>98.16488012349276</v>
      </c>
      <c r="J883" s="36">
        <f t="shared" si="28"/>
        <v>-170</v>
      </c>
    </row>
    <row r="884" spans="1:10" ht="78.75">
      <c r="A884" s="1"/>
      <c r="B884" s="1" t="s">
        <v>178</v>
      </c>
      <c r="C884" s="1" t="s">
        <v>184</v>
      </c>
      <c r="D884" s="1"/>
      <c r="E884" s="207" t="s">
        <v>185</v>
      </c>
      <c r="F884" s="6" t="s">
        <v>533</v>
      </c>
      <c r="G884" s="3">
        <f>G885</f>
        <v>9263.7</v>
      </c>
      <c r="H884" s="3">
        <f>H885</f>
        <v>9093.7</v>
      </c>
      <c r="I884" s="201">
        <f t="shared" si="27"/>
        <v>98.16488012349276</v>
      </c>
      <c r="J884" s="36">
        <f t="shared" si="28"/>
        <v>-170</v>
      </c>
    </row>
    <row r="885" spans="1:10" ht="47.25">
      <c r="A885" s="1"/>
      <c r="B885" s="1" t="s">
        <v>178</v>
      </c>
      <c r="C885" s="1" t="s">
        <v>184</v>
      </c>
      <c r="D885" s="1" t="s">
        <v>11</v>
      </c>
      <c r="E885" s="2" t="s">
        <v>12</v>
      </c>
      <c r="F885" s="6" t="s">
        <v>533</v>
      </c>
      <c r="G885" s="3">
        <v>9263.7</v>
      </c>
      <c r="H885" s="104">
        <v>9093.7</v>
      </c>
      <c r="I885" s="201">
        <f t="shared" si="27"/>
        <v>98.16488012349276</v>
      </c>
      <c r="J885" s="36">
        <f t="shared" si="28"/>
        <v>-170</v>
      </c>
    </row>
    <row r="886" spans="1:10" ht="31.5">
      <c r="A886" s="1"/>
      <c r="B886" s="1" t="s">
        <v>186</v>
      </c>
      <c r="C886" s="1"/>
      <c r="D886" s="1"/>
      <c r="E886" s="207" t="s">
        <v>187</v>
      </c>
      <c r="F886" s="6" t="s">
        <v>533</v>
      </c>
      <c r="G886" s="3">
        <f>G887</f>
        <v>140303.5</v>
      </c>
      <c r="H886" s="3">
        <f>H887</f>
        <v>132857.7</v>
      </c>
      <c r="I886" s="201">
        <f t="shared" si="27"/>
        <v>94.69307608149477</v>
      </c>
      <c r="J886" s="36">
        <f t="shared" si="28"/>
        <v>-7445.799999999988</v>
      </c>
    </row>
    <row r="887" spans="1:10" ht="78.75">
      <c r="A887" s="1"/>
      <c r="B887" s="1" t="s">
        <v>186</v>
      </c>
      <c r="C887" s="1" t="s">
        <v>188</v>
      </c>
      <c r="D887" s="1"/>
      <c r="E887" s="207" t="s">
        <v>189</v>
      </c>
      <c r="F887" s="6" t="s">
        <v>533</v>
      </c>
      <c r="G887" s="3">
        <f>G888</f>
        <v>140303.5</v>
      </c>
      <c r="H887" s="3">
        <f>H888</f>
        <v>132857.7</v>
      </c>
      <c r="I887" s="201">
        <f t="shared" si="27"/>
        <v>94.69307608149477</v>
      </c>
      <c r="J887" s="36">
        <f t="shared" si="28"/>
        <v>-7445.799999999988</v>
      </c>
    </row>
    <row r="888" spans="1:10" ht="63">
      <c r="A888" s="1"/>
      <c r="B888" s="1" t="s">
        <v>186</v>
      </c>
      <c r="C888" s="1" t="s">
        <v>190</v>
      </c>
      <c r="D888" s="1"/>
      <c r="E888" s="207" t="s">
        <v>191</v>
      </c>
      <c r="F888" s="6" t="s">
        <v>533</v>
      </c>
      <c r="G888" s="3">
        <f>G889</f>
        <v>140303.5</v>
      </c>
      <c r="H888" s="3">
        <f>H889</f>
        <v>132857.7</v>
      </c>
      <c r="I888" s="201">
        <f t="shared" si="27"/>
        <v>94.69307608149477</v>
      </c>
      <c r="J888" s="36">
        <f t="shared" si="28"/>
        <v>-7445.799999999988</v>
      </c>
    </row>
    <row r="889" spans="1:10" ht="63">
      <c r="A889" s="1"/>
      <c r="B889" s="1" t="s">
        <v>186</v>
      </c>
      <c r="C889" s="1" t="s">
        <v>192</v>
      </c>
      <c r="D889" s="1"/>
      <c r="E889" s="207" t="s">
        <v>193</v>
      </c>
      <c r="F889" s="6" t="s">
        <v>533</v>
      </c>
      <c r="G889" s="3">
        <f>G890+G892</f>
        <v>140303.5</v>
      </c>
      <c r="H889" s="3">
        <f>H890+H892</f>
        <v>132857.7</v>
      </c>
      <c r="I889" s="201">
        <f t="shared" si="27"/>
        <v>94.69307608149477</v>
      </c>
      <c r="J889" s="36">
        <f t="shared" si="28"/>
        <v>-7445.799999999988</v>
      </c>
    </row>
    <row r="890" spans="1:10" ht="63">
      <c r="A890" s="1"/>
      <c r="B890" s="1" t="s">
        <v>186</v>
      </c>
      <c r="C890" s="1" t="s">
        <v>194</v>
      </c>
      <c r="D890" s="1"/>
      <c r="E890" s="207" t="s">
        <v>195</v>
      </c>
      <c r="F890" s="6" t="s">
        <v>533</v>
      </c>
      <c r="G890" s="3">
        <f>G891</f>
        <v>31453.8</v>
      </c>
      <c r="H890" s="3">
        <f>H891</f>
        <v>31297.6</v>
      </c>
      <c r="I890" s="201">
        <f t="shared" si="27"/>
        <v>99.50339863545898</v>
      </c>
      <c r="J890" s="36">
        <f t="shared" si="28"/>
        <v>-156.20000000000073</v>
      </c>
    </row>
    <row r="891" spans="1:10" ht="47.25">
      <c r="A891" s="1"/>
      <c r="B891" s="1" t="s">
        <v>186</v>
      </c>
      <c r="C891" s="1" t="s">
        <v>194</v>
      </c>
      <c r="D891" s="1" t="s">
        <v>11</v>
      </c>
      <c r="E891" s="2" t="s">
        <v>12</v>
      </c>
      <c r="F891" s="6" t="s">
        <v>533</v>
      </c>
      <c r="G891" s="3">
        <v>31453.8</v>
      </c>
      <c r="H891" s="104">
        <v>31297.6</v>
      </c>
      <c r="I891" s="201">
        <f t="shared" si="27"/>
        <v>99.50339863545898</v>
      </c>
      <c r="J891" s="36">
        <f t="shared" si="28"/>
        <v>-156.20000000000073</v>
      </c>
    </row>
    <row r="892" spans="1:10" ht="94.5">
      <c r="A892" s="1"/>
      <c r="B892" s="1" t="s">
        <v>186</v>
      </c>
      <c r="C892" s="1" t="s">
        <v>196</v>
      </c>
      <c r="D892" s="1"/>
      <c r="E892" s="207" t="s">
        <v>197</v>
      </c>
      <c r="F892" s="6" t="s">
        <v>533</v>
      </c>
      <c r="G892" s="3">
        <f>G893</f>
        <v>108849.7</v>
      </c>
      <c r="H892" s="3">
        <f>H893</f>
        <v>101560.1</v>
      </c>
      <c r="I892" s="201">
        <f t="shared" si="27"/>
        <v>93.30305917241849</v>
      </c>
      <c r="J892" s="36">
        <f t="shared" si="28"/>
        <v>-7289.599999999991</v>
      </c>
    </row>
    <row r="893" spans="1:10" ht="47.25">
      <c r="A893" s="1"/>
      <c r="B893" s="1" t="s">
        <v>186</v>
      </c>
      <c r="C893" s="1" t="s">
        <v>196</v>
      </c>
      <c r="D893" s="1" t="s">
        <v>11</v>
      </c>
      <c r="E893" s="2" t="s">
        <v>12</v>
      </c>
      <c r="F893" s="6" t="s">
        <v>533</v>
      </c>
      <c r="G893" s="3">
        <v>108849.7</v>
      </c>
      <c r="H893" s="104">
        <v>101560.1</v>
      </c>
      <c r="I893" s="201">
        <f t="shared" si="27"/>
        <v>93.30305917241849</v>
      </c>
      <c r="J893" s="36">
        <f t="shared" si="28"/>
        <v>-7289.599999999991</v>
      </c>
    </row>
    <row r="894" spans="1:10" ht="30.75" customHeight="1">
      <c r="A894" s="1"/>
      <c r="B894" s="1" t="s">
        <v>198</v>
      </c>
      <c r="C894" s="1"/>
      <c r="D894" s="1"/>
      <c r="E894" s="207" t="s">
        <v>199</v>
      </c>
      <c r="F894" s="6" t="s">
        <v>533</v>
      </c>
      <c r="G894" s="3">
        <f>G895+G900</f>
        <v>125</v>
      </c>
      <c r="H894" s="3">
        <f>H895+H900</f>
        <v>125</v>
      </c>
      <c r="I894" s="201">
        <f t="shared" si="27"/>
        <v>100</v>
      </c>
      <c r="J894" s="36">
        <f t="shared" si="28"/>
        <v>0</v>
      </c>
    </row>
    <row r="895" spans="1:10" ht="63">
      <c r="A895" s="1"/>
      <c r="B895" s="1" t="s">
        <v>198</v>
      </c>
      <c r="C895" s="1" t="s">
        <v>213</v>
      </c>
      <c r="D895" s="1"/>
      <c r="E895" s="207" t="s">
        <v>214</v>
      </c>
      <c r="F895" s="6" t="s">
        <v>533</v>
      </c>
      <c r="G895" s="3">
        <f>G896</f>
        <v>25</v>
      </c>
      <c r="H895" s="3">
        <f>H896</f>
        <v>25</v>
      </c>
      <c r="I895" s="201">
        <f t="shared" si="27"/>
        <v>100</v>
      </c>
      <c r="J895" s="36">
        <f t="shared" si="28"/>
        <v>0</v>
      </c>
    </row>
    <row r="896" spans="1:10" ht="47.25">
      <c r="A896" s="1"/>
      <c r="B896" s="1" t="s">
        <v>198</v>
      </c>
      <c r="C896" s="105" t="s">
        <v>385</v>
      </c>
      <c r="D896" s="214"/>
      <c r="E896" s="107" t="s">
        <v>386</v>
      </c>
      <c r="F896" s="6" t="s">
        <v>533</v>
      </c>
      <c r="G896" s="3">
        <f>G897</f>
        <v>25</v>
      </c>
      <c r="H896" s="3">
        <f>H897</f>
        <v>25</v>
      </c>
      <c r="I896" s="201">
        <f t="shared" si="27"/>
        <v>100</v>
      </c>
      <c r="J896" s="36">
        <f t="shared" si="28"/>
        <v>0</v>
      </c>
    </row>
    <row r="897" spans="1:10" ht="31.5">
      <c r="A897" s="1"/>
      <c r="B897" s="1" t="s">
        <v>198</v>
      </c>
      <c r="C897" s="105" t="s">
        <v>545</v>
      </c>
      <c r="D897" s="115"/>
      <c r="E897" s="116" t="s">
        <v>218</v>
      </c>
      <c r="F897" s="6" t="s">
        <v>533</v>
      </c>
      <c r="G897" s="3">
        <f>G898</f>
        <v>25</v>
      </c>
      <c r="H897" s="3">
        <f>H898</f>
        <v>25</v>
      </c>
      <c r="I897" s="201">
        <f t="shared" si="27"/>
        <v>100</v>
      </c>
      <c r="J897" s="36">
        <f t="shared" si="28"/>
        <v>0</v>
      </c>
    </row>
    <row r="898" spans="1:10" ht="47.25">
      <c r="A898" s="1"/>
      <c r="B898" s="1" t="s">
        <v>198</v>
      </c>
      <c r="C898" s="105" t="s">
        <v>546</v>
      </c>
      <c r="D898" s="115"/>
      <c r="E898" s="116" t="s">
        <v>547</v>
      </c>
      <c r="F898" s="6" t="s">
        <v>533</v>
      </c>
      <c r="G898" s="3">
        <f>G899</f>
        <v>25</v>
      </c>
      <c r="H898" s="3">
        <f>H899</f>
        <v>25</v>
      </c>
      <c r="I898" s="201">
        <f t="shared" si="27"/>
        <v>100</v>
      </c>
      <c r="J898" s="36">
        <f t="shared" si="28"/>
        <v>0</v>
      </c>
    </row>
    <row r="899" spans="1:10" ht="47.25">
      <c r="A899" s="1"/>
      <c r="B899" s="1" t="s">
        <v>198</v>
      </c>
      <c r="C899" s="105" t="s">
        <v>546</v>
      </c>
      <c r="D899" s="115" t="s">
        <v>11</v>
      </c>
      <c r="E899" s="116" t="s">
        <v>12</v>
      </c>
      <c r="F899" s="6" t="s">
        <v>533</v>
      </c>
      <c r="G899" s="3">
        <v>25</v>
      </c>
      <c r="H899" s="104">
        <v>25</v>
      </c>
      <c r="I899" s="201">
        <f t="shared" si="27"/>
        <v>100</v>
      </c>
      <c r="J899" s="36">
        <f t="shared" si="28"/>
        <v>0</v>
      </c>
    </row>
    <row r="900" spans="1:10" ht="63">
      <c r="A900" s="1"/>
      <c r="B900" s="1" t="s">
        <v>198</v>
      </c>
      <c r="C900" s="1" t="s">
        <v>223</v>
      </c>
      <c r="D900" s="1"/>
      <c r="E900" s="207" t="s">
        <v>224</v>
      </c>
      <c r="F900" s="6" t="s">
        <v>533</v>
      </c>
      <c r="G900" s="3">
        <f aca="true" t="shared" si="29" ref="G900:H902">G901</f>
        <v>100</v>
      </c>
      <c r="H900" s="3">
        <f t="shared" si="29"/>
        <v>100</v>
      </c>
      <c r="I900" s="201">
        <f t="shared" si="27"/>
        <v>100</v>
      </c>
      <c r="J900" s="36">
        <f t="shared" si="28"/>
        <v>0</v>
      </c>
    </row>
    <row r="901" spans="1:10" ht="47.25">
      <c r="A901" s="1"/>
      <c r="B901" s="1" t="s">
        <v>198</v>
      </c>
      <c r="C901" s="1" t="s">
        <v>225</v>
      </c>
      <c r="D901" s="1"/>
      <c r="E901" s="207" t="s">
        <v>226</v>
      </c>
      <c r="F901" s="6" t="s">
        <v>533</v>
      </c>
      <c r="G901" s="3">
        <f t="shared" si="29"/>
        <v>100</v>
      </c>
      <c r="H901" s="3">
        <f t="shared" si="29"/>
        <v>100</v>
      </c>
      <c r="I901" s="201">
        <f t="shared" si="27"/>
        <v>100</v>
      </c>
      <c r="J901" s="36">
        <f t="shared" si="28"/>
        <v>0</v>
      </c>
    </row>
    <row r="902" spans="1:10" ht="94.5">
      <c r="A902" s="1"/>
      <c r="B902" s="1" t="s">
        <v>198</v>
      </c>
      <c r="C902" s="1" t="s">
        <v>227</v>
      </c>
      <c r="D902" s="1"/>
      <c r="E902" s="207" t="s">
        <v>514</v>
      </c>
      <c r="F902" s="6" t="s">
        <v>533</v>
      </c>
      <c r="G902" s="3">
        <f t="shared" si="29"/>
        <v>100</v>
      </c>
      <c r="H902" s="3">
        <f t="shared" si="29"/>
        <v>100</v>
      </c>
      <c r="I902" s="201">
        <f t="shared" si="27"/>
        <v>100</v>
      </c>
      <c r="J902" s="36">
        <f t="shared" si="28"/>
        <v>0</v>
      </c>
    </row>
    <row r="903" spans="1:10" ht="37.5" customHeight="1">
      <c r="A903" s="1"/>
      <c r="B903" s="1" t="s">
        <v>198</v>
      </c>
      <c r="C903" s="1" t="s">
        <v>228</v>
      </c>
      <c r="D903" s="1"/>
      <c r="E903" s="207" t="s">
        <v>229</v>
      </c>
      <c r="F903" s="6" t="s">
        <v>533</v>
      </c>
      <c r="G903" s="3">
        <v>100</v>
      </c>
      <c r="H903" s="3">
        <v>100</v>
      </c>
      <c r="I903" s="201">
        <f aca="true" t="shared" si="30" ref="I903:I972">H903/G903*100</f>
        <v>100</v>
      </c>
      <c r="J903" s="36">
        <f aca="true" t="shared" si="31" ref="J903:J972">H903-G903</f>
        <v>0</v>
      </c>
    </row>
    <row r="904" spans="1:10" ht="47.25">
      <c r="A904" s="1"/>
      <c r="B904" s="1" t="s">
        <v>198</v>
      </c>
      <c r="C904" s="1" t="s">
        <v>228</v>
      </c>
      <c r="D904" s="1" t="s">
        <v>11</v>
      </c>
      <c r="E904" s="2" t="s">
        <v>12</v>
      </c>
      <c r="F904" s="6" t="s">
        <v>533</v>
      </c>
      <c r="G904" s="3">
        <v>100</v>
      </c>
      <c r="H904" s="104">
        <v>100</v>
      </c>
      <c r="I904" s="201">
        <f t="shared" si="30"/>
        <v>100</v>
      </c>
      <c r="J904" s="36">
        <f t="shared" si="31"/>
        <v>0</v>
      </c>
    </row>
    <row r="905" spans="1:10" ht="31.5">
      <c r="A905" s="1"/>
      <c r="B905" s="1" t="s">
        <v>498</v>
      </c>
      <c r="C905" s="1"/>
      <c r="D905" s="1"/>
      <c r="E905" s="2" t="s">
        <v>499</v>
      </c>
      <c r="F905" s="6" t="s">
        <v>533</v>
      </c>
      <c r="G905" s="3">
        <f>G906+G926+G971</f>
        <v>306776.3999999999</v>
      </c>
      <c r="H905" s="3">
        <f>H906+H926+H971</f>
        <v>263578.69999999995</v>
      </c>
      <c r="I905" s="201">
        <f t="shared" si="30"/>
        <v>85.9188320874748</v>
      </c>
      <c r="J905" s="36">
        <f t="shared" si="31"/>
        <v>-43197.69999999995</v>
      </c>
    </row>
    <row r="906" spans="1:10" ht="15.75">
      <c r="A906" s="1"/>
      <c r="B906" s="1" t="s">
        <v>232</v>
      </c>
      <c r="C906" s="1"/>
      <c r="D906" s="1"/>
      <c r="E906" s="207" t="s">
        <v>233</v>
      </c>
      <c r="F906" s="6" t="s">
        <v>533</v>
      </c>
      <c r="G906" s="3">
        <f>G911+G907</f>
        <v>22699.6</v>
      </c>
      <c r="H906" s="3">
        <f>H911+H907</f>
        <v>21400.4</v>
      </c>
      <c r="I906" s="201">
        <f t="shared" si="30"/>
        <v>94.27655112865426</v>
      </c>
      <c r="J906" s="36">
        <f t="shared" si="31"/>
        <v>-1299.199999999997</v>
      </c>
    </row>
    <row r="907" spans="1:10" ht="63">
      <c r="A907" s="1"/>
      <c r="B907" s="169" t="s">
        <v>232</v>
      </c>
      <c r="C907" s="141" t="s">
        <v>271</v>
      </c>
      <c r="D907" s="215"/>
      <c r="E907" s="216" t="s">
        <v>272</v>
      </c>
      <c r="F907" s="6" t="s">
        <v>533</v>
      </c>
      <c r="G907" s="160">
        <f>G908</f>
        <v>12.8</v>
      </c>
      <c r="H907" s="160">
        <f>H908</f>
        <v>0</v>
      </c>
      <c r="I907" s="201">
        <f t="shared" si="30"/>
        <v>0</v>
      </c>
      <c r="J907" s="36">
        <f t="shared" si="31"/>
        <v>-12.8</v>
      </c>
    </row>
    <row r="908" spans="1:10" ht="47.25">
      <c r="A908" s="1"/>
      <c r="B908" s="169" t="s">
        <v>232</v>
      </c>
      <c r="C908" s="141" t="s">
        <v>273</v>
      </c>
      <c r="D908" s="215"/>
      <c r="E908" s="216" t="s">
        <v>274</v>
      </c>
      <c r="F908" s="6" t="s">
        <v>533</v>
      </c>
      <c r="G908" s="160">
        <f>G909</f>
        <v>12.8</v>
      </c>
      <c r="H908" s="160">
        <f>H909</f>
        <v>0</v>
      </c>
      <c r="I908" s="201">
        <f t="shared" si="30"/>
        <v>0</v>
      </c>
      <c r="J908" s="36">
        <f t="shared" si="31"/>
        <v>-12.8</v>
      </c>
    </row>
    <row r="909" spans="1:10" ht="78.75">
      <c r="A909" s="1"/>
      <c r="B909" s="169" t="s">
        <v>232</v>
      </c>
      <c r="C909" s="169" t="s">
        <v>625</v>
      </c>
      <c r="D909" s="169"/>
      <c r="E909" s="170" t="s">
        <v>626</v>
      </c>
      <c r="F909" s="6" t="s">
        <v>533</v>
      </c>
      <c r="G909" s="160">
        <f>G910</f>
        <v>12.8</v>
      </c>
      <c r="H909" s="160">
        <f>H910</f>
        <v>0</v>
      </c>
      <c r="I909" s="201">
        <f t="shared" si="30"/>
        <v>0</v>
      </c>
      <c r="J909" s="36">
        <f t="shared" si="31"/>
        <v>-12.8</v>
      </c>
    </row>
    <row r="910" spans="1:10" ht="47.25">
      <c r="A910" s="1"/>
      <c r="B910" s="169" t="s">
        <v>232</v>
      </c>
      <c r="C910" s="169" t="s">
        <v>625</v>
      </c>
      <c r="D910" s="17" t="s">
        <v>11</v>
      </c>
      <c r="E910" s="18" t="s">
        <v>12</v>
      </c>
      <c r="F910" s="6" t="s">
        <v>533</v>
      </c>
      <c r="G910" s="160">
        <v>12.8</v>
      </c>
      <c r="H910" s="3">
        <v>0</v>
      </c>
      <c r="I910" s="201">
        <f t="shared" si="30"/>
        <v>0</v>
      </c>
      <c r="J910" s="36">
        <f t="shared" si="31"/>
        <v>-12.8</v>
      </c>
    </row>
    <row r="911" spans="1:10" ht="63">
      <c r="A911" s="1"/>
      <c r="B911" s="115" t="s">
        <v>548</v>
      </c>
      <c r="C911" s="115" t="s">
        <v>234</v>
      </c>
      <c r="D911" s="115"/>
      <c r="E911" s="116" t="s">
        <v>235</v>
      </c>
      <c r="F911" s="6" t="s">
        <v>533</v>
      </c>
      <c r="G911" s="3">
        <f>G912</f>
        <v>22686.8</v>
      </c>
      <c r="H911" s="3">
        <f>H912</f>
        <v>21400.4</v>
      </c>
      <c r="I911" s="201">
        <f t="shared" si="30"/>
        <v>94.32974240527531</v>
      </c>
      <c r="J911" s="36">
        <f t="shared" si="31"/>
        <v>-1286.3999999999978</v>
      </c>
    </row>
    <row r="912" spans="1:10" ht="63">
      <c r="A912" s="1"/>
      <c r="B912" s="115" t="s">
        <v>549</v>
      </c>
      <c r="C912" s="115" t="s">
        <v>236</v>
      </c>
      <c r="D912" s="115"/>
      <c r="E912" s="116" t="s">
        <v>237</v>
      </c>
      <c r="F912" s="6" t="s">
        <v>533</v>
      </c>
      <c r="G912" s="3">
        <f>G913+G918+G921</f>
        <v>22686.8</v>
      </c>
      <c r="H912" s="3">
        <f>H913+H918+H921</f>
        <v>21400.4</v>
      </c>
      <c r="I912" s="201">
        <f t="shared" si="30"/>
        <v>94.32974240527531</v>
      </c>
      <c r="J912" s="36">
        <f t="shared" si="31"/>
        <v>-1286.3999999999978</v>
      </c>
    </row>
    <row r="913" spans="1:10" ht="78.75">
      <c r="A913" s="1"/>
      <c r="B913" s="115" t="s">
        <v>549</v>
      </c>
      <c r="C913" s="115" t="s">
        <v>238</v>
      </c>
      <c r="D913" s="115"/>
      <c r="E913" s="116" t="s">
        <v>563</v>
      </c>
      <c r="F913" s="6" t="s">
        <v>533</v>
      </c>
      <c r="G913" s="3">
        <f>G914+G916</f>
        <v>11880.5</v>
      </c>
      <c r="H913" s="3">
        <f>H914+H916</f>
        <v>10751.5</v>
      </c>
      <c r="I913" s="201">
        <f t="shared" si="30"/>
        <v>90.49703295315854</v>
      </c>
      <c r="J913" s="36">
        <f t="shared" si="31"/>
        <v>-1129</v>
      </c>
    </row>
    <row r="914" spans="1:10" ht="47.25">
      <c r="A914" s="1"/>
      <c r="B914" s="115" t="s">
        <v>549</v>
      </c>
      <c r="C914" s="115" t="s">
        <v>550</v>
      </c>
      <c r="D914" s="115"/>
      <c r="E914" s="116" t="s">
        <v>551</v>
      </c>
      <c r="F914" s="6" t="s">
        <v>533</v>
      </c>
      <c r="G914" s="3">
        <f>G915</f>
        <v>0</v>
      </c>
      <c r="H914" s="3">
        <f>H915</f>
        <v>0</v>
      </c>
      <c r="I914" s="201" t="e">
        <f t="shared" si="30"/>
        <v>#DIV/0!</v>
      </c>
      <c r="J914" s="36">
        <f t="shared" si="31"/>
        <v>0</v>
      </c>
    </row>
    <row r="915" spans="1:10" ht="47.25">
      <c r="A915" s="1"/>
      <c r="B915" s="115" t="s">
        <v>549</v>
      </c>
      <c r="C915" s="115" t="s">
        <v>550</v>
      </c>
      <c r="D915" s="115" t="s">
        <v>241</v>
      </c>
      <c r="E915" s="116" t="s">
        <v>242</v>
      </c>
      <c r="F915" s="6" t="s">
        <v>533</v>
      </c>
      <c r="G915" s="3"/>
      <c r="H915" s="104">
        <v>0</v>
      </c>
      <c r="I915" s="201" t="e">
        <f t="shared" si="30"/>
        <v>#DIV/0!</v>
      </c>
      <c r="J915" s="36">
        <f t="shared" si="31"/>
        <v>0</v>
      </c>
    </row>
    <row r="916" spans="1:10" ht="47.25">
      <c r="A916" s="1"/>
      <c r="B916" s="105" t="s">
        <v>232</v>
      </c>
      <c r="C916" s="6" t="s">
        <v>552</v>
      </c>
      <c r="D916" s="105"/>
      <c r="E916" s="107" t="s">
        <v>240</v>
      </c>
      <c r="F916" s="6" t="s">
        <v>533</v>
      </c>
      <c r="G916" s="3">
        <f>G917</f>
        <v>11880.5</v>
      </c>
      <c r="H916" s="3">
        <f>H917</f>
        <v>10751.5</v>
      </c>
      <c r="I916" s="201">
        <f t="shared" si="30"/>
        <v>90.49703295315854</v>
      </c>
      <c r="J916" s="36">
        <f t="shared" si="31"/>
        <v>-1129</v>
      </c>
    </row>
    <row r="917" spans="1:10" ht="47.25">
      <c r="A917" s="1"/>
      <c r="B917" s="105" t="s">
        <v>232</v>
      </c>
      <c r="C917" s="105" t="s">
        <v>552</v>
      </c>
      <c r="D917" s="105" t="s">
        <v>241</v>
      </c>
      <c r="E917" s="106" t="s">
        <v>242</v>
      </c>
      <c r="F917" s="6" t="s">
        <v>533</v>
      </c>
      <c r="G917" s="3">
        <v>11880.5</v>
      </c>
      <c r="H917" s="3">
        <v>10751.5</v>
      </c>
      <c r="I917" s="201">
        <f t="shared" si="30"/>
        <v>90.49703295315854</v>
      </c>
      <c r="J917" s="36">
        <f t="shared" si="31"/>
        <v>-1129</v>
      </c>
    </row>
    <row r="918" spans="1:10" ht="50.25" customHeight="1">
      <c r="A918" s="1"/>
      <c r="B918" s="1" t="s">
        <v>232</v>
      </c>
      <c r="C918" s="1" t="s">
        <v>243</v>
      </c>
      <c r="D918" s="1"/>
      <c r="E918" s="207" t="s">
        <v>244</v>
      </c>
      <c r="F918" s="6" t="s">
        <v>533</v>
      </c>
      <c r="G918" s="3">
        <f>G919</f>
        <v>208.5</v>
      </c>
      <c r="H918" s="3">
        <f>H919</f>
        <v>208.5</v>
      </c>
      <c r="I918" s="201">
        <f t="shared" si="30"/>
        <v>100</v>
      </c>
      <c r="J918" s="36">
        <f t="shared" si="31"/>
        <v>0</v>
      </c>
    </row>
    <row r="919" spans="1:10" ht="15.75">
      <c r="A919" s="1"/>
      <c r="B919" s="1" t="s">
        <v>232</v>
      </c>
      <c r="C919" s="1" t="s">
        <v>245</v>
      </c>
      <c r="D919" s="1"/>
      <c r="E919" s="207" t="s">
        <v>246</v>
      </c>
      <c r="F919" s="6" t="s">
        <v>533</v>
      </c>
      <c r="G919" s="3">
        <f>G920</f>
        <v>208.5</v>
      </c>
      <c r="H919" s="3">
        <f>H920</f>
        <v>208.5</v>
      </c>
      <c r="I919" s="201">
        <f t="shared" si="30"/>
        <v>100</v>
      </c>
      <c r="J919" s="36">
        <f t="shared" si="31"/>
        <v>0</v>
      </c>
    </row>
    <row r="920" spans="1:10" ht="47.25">
      <c r="A920" s="1"/>
      <c r="B920" s="1" t="s">
        <v>232</v>
      </c>
      <c r="C920" s="1" t="s">
        <v>245</v>
      </c>
      <c r="D920" s="1" t="s">
        <v>11</v>
      </c>
      <c r="E920" s="2" t="s">
        <v>12</v>
      </c>
      <c r="F920" s="6" t="s">
        <v>533</v>
      </c>
      <c r="G920" s="3">
        <v>208.5</v>
      </c>
      <c r="H920" s="104">
        <v>208.5</v>
      </c>
      <c r="I920" s="201">
        <f t="shared" si="30"/>
        <v>100</v>
      </c>
      <c r="J920" s="36">
        <f t="shared" si="31"/>
        <v>0</v>
      </c>
    </row>
    <row r="921" spans="1:10" ht="141.75">
      <c r="A921" s="1"/>
      <c r="B921" s="1" t="s">
        <v>232</v>
      </c>
      <c r="C921" s="1" t="s">
        <v>247</v>
      </c>
      <c r="D921" s="1"/>
      <c r="E921" s="207" t="s">
        <v>248</v>
      </c>
      <c r="F921" s="6" t="s">
        <v>533</v>
      </c>
      <c r="G921" s="3">
        <f>G922+G924</f>
        <v>10597.8</v>
      </c>
      <c r="H921" s="3">
        <f>H922+H924</f>
        <v>10440.4</v>
      </c>
      <c r="I921" s="201">
        <f t="shared" si="30"/>
        <v>98.51478608767857</v>
      </c>
      <c r="J921" s="36">
        <f t="shared" si="31"/>
        <v>-157.39999999999964</v>
      </c>
    </row>
    <row r="922" spans="1:10" ht="47.25">
      <c r="A922" s="1"/>
      <c r="B922" s="1" t="s">
        <v>232</v>
      </c>
      <c r="C922" s="1" t="s">
        <v>249</v>
      </c>
      <c r="D922" s="1"/>
      <c r="E922" s="207" t="s">
        <v>250</v>
      </c>
      <c r="F922" s="6" t="s">
        <v>533</v>
      </c>
      <c r="G922" s="3">
        <f>G923</f>
        <v>10186.9</v>
      </c>
      <c r="H922" s="3">
        <f>H923</f>
        <v>10037.4</v>
      </c>
      <c r="I922" s="201">
        <f t="shared" si="30"/>
        <v>98.5324289037882</v>
      </c>
      <c r="J922" s="36">
        <f t="shared" si="31"/>
        <v>-149.5</v>
      </c>
    </row>
    <row r="923" spans="1:10" ht="47.25">
      <c r="A923" s="1"/>
      <c r="B923" s="1" t="s">
        <v>232</v>
      </c>
      <c r="C923" s="1" t="s">
        <v>249</v>
      </c>
      <c r="D923" s="1" t="s">
        <v>241</v>
      </c>
      <c r="E923" s="2" t="s">
        <v>242</v>
      </c>
      <c r="F923" s="6" t="s">
        <v>533</v>
      </c>
      <c r="G923" s="3">
        <v>10186.9</v>
      </c>
      <c r="H923" s="104">
        <v>10037.4</v>
      </c>
      <c r="I923" s="201">
        <f t="shared" si="30"/>
        <v>98.5324289037882</v>
      </c>
      <c r="J923" s="36">
        <f t="shared" si="31"/>
        <v>-149.5</v>
      </c>
    </row>
    <row r="924" spans="1:10" ht="63">
      <c r="A924" s="1"/>
      <c r="B924" s="1" t="s">
        <v>232</v>
      </c>
      <c r="C924" s="1" t="s">
        <v>251</v>
      </c>
      <c r="D924" s="1"/>
      <c r="E924" s="207" t="s">
        <v>252</v>
      </c>
      <c r="F924" s="6" t="s">
        <v>533</v>
      </c>
      <c r="G924" s="3">
        <f>G925</f>
        <v>410.9</v>
      </c>
      <c r="H924" s="3">
        <f>H925</f>
        <v>403</v>
      </c>
      <c r="I924" s="201">
        <f t="shared" si="30"/>
        <v>98.0773910927233</v>
      </c>
      <c r="J924" s="36">
        <f t="shared" si="31"/>
        <v>-7.899999999999977</v>
      </c>
    </row>
    <row r="925" spans="1:10" ht="47.25">
      <c r="A925" s="1"/>
      <c r="B925" s="1" t="s">
        <v>232</v>
      </c>
      <c r="C925" s="1" t="s">
        <v>251</v>
      </c>
      <c r="D925" s="1" t="s">
        <v>241</v>
      </c>
      <c r="E925" s="2" t="s">
        <v>242</v>
      </c>
      <c r="F925" s="6" t="s">
        <v>533</v>
      </c>
      <c r="G925" s="3">
        <v>410.9</v>
      </c>
      <c r="H925" s="104">
        <v>403</v>
      </c>
      <c r="I925" s="201">
        <f t="shared" si="30"/>
        <v>98.0773910927233</v>
      </c>
      <c r="J925" s="36">
        <f t="shared" si="31"/>
        <v>-7.899999999999977</v>
      </c>
    </row>
    <row r="926" spans="1:10" ht="15.75">
      <c r="A926" s="1"/>
      <c r="B926" s="1" t="s">
        <v>253</v>
      </c>
      <c r="C926" s="1"/>
      <c r="D926" s="1"/>
      <c r="E926" s="207" t="s">
        <v>254</v>
      </c>
      <c r="F926" s="6" t="s">
        <v>533</v>
      </c>
      <c r="G926" s="3">
        <f>G927+G956</f>
        <v>242315.89999999997</v>
      </c>
      <c r="H926" s="3">
        <f>H927+H956</f>
        <v>201514.49999999997</v>
      </c>
      <c r="I926" s="201">
        <f t="shared" si="30"/>
        <v>83.16189734144561</v>
      </c>
      <c r="J926" s="36">
        <f t="shared" si="31"/>
        <v>-40801.399999999994</v>
      </c>
    </row>
    <row r="927" spans="1:10" ht="63">
      <c r="A927" s="1"/>
      <c r="B927" s="1" t="s">
        <v>253</v>
      </c>
      <c r="C927" s="1" t="s">
        <v>255</v>
      </c>
      <c r="D927" s="1"/>
      <c r="E927" s="207" t="s">
        <v>256</v>
      </c>
      <c r="F927" s="6" t="s">
        <v>533</v>
      </c>
      <c r="G927" s="3">
        <f>G928+G947+G950+G953</f>
        <v>240207.59999999998</v>
      </c>
      <c r="H927" s="3">
        <f>H928+H947+H950+H953</f>
        <v>199406.19999999998</v>
      </c>
      <c r="I927" s="201">
        <f t="shared" si="30"/>
        <v>83.01410946198206</v>
      </c>
      <c r="J927" s="36">
        <f t="shared" si="31"/>
        <v>-40801.399999999994</v>
      </c>
    </row>
    <row r="928" spans="1:10" ht="47.25">
      <c r="A928" s="1"/>
      <c r="B928" s="1" t="s">
        <v>253</v>
      </c>
      <c r="C928" s="1" t="s">
        <v>257</v>
      </c>
      <c r="D928" s="1"/>
      <c r="E928" s="207" t="s">
        <v>258</v>
      </c>
      <c r="F928" s="6" t="s">
        <v>533</v>
      </c>
      <c r="G928" s="3">
        <f>G929+G931+G933+G941+G943+G945+G935+G937+G939</f>
        <v>214935.69999999998</v>
      </c>
      <c r="H928" s="3">
        <f>H929+H931+H933+H941+H943+H945+H935+H937+H939</f>
        <v>174889.4</v>
      </c>
      <c r="I928" s="201">
        <f t="shared" si="30"/>
        <v>81.36824175788388</v>
      </c>
      <c r="J928" s="36">
        <f t="shared" si="31"/>
        <v>-40046.29999999999</v>
      </c>
    </row>
    <row r="929" spans="1:10" ht="31.5">
      <c r="A929" s="1"/>
      <c r="B929" s="1" t="s">
        <v>253</v>
      </c>
      <c r="C929" s="1" t="s">
        <v>553</v>
      </c>
      <c r="D929" s="1"/>
      <c r="E929" s="117" t="s">
        <v>554</v>
      </c>
      <c r="F929" s="6" t="s">
        <v>533</v>
      </c>
      <c r="G929" s="3">
        <f>G930</f>
        <v>519.2</v>
      </c>
      <c r="H929" s="3">
        <f>H930</f>
        <v>519.2</v>
      </c>
      <c r="I929" s="201">
        <f t="shared" si="30"/>
        <v>100</v>
      </c>
      <c r="J929" s="36">
        <f t="shared" si="31"/>
        <v>0</v>
      </c>
    </row>
    <row r="930" spans="1:10" ht="47.25">
      <c r="A930" s="1"/>
      <c r="B930" s="1" t="s">
        <v>253</v>
      </c>
      <c r="C930" s="1" t="s">
        <v>553</v>
      </c>
      <c r="D930" s="1" t="s">
        <v>11</v>
      </c>
      <c r="E930" s="118" t="s">
        <v>12</v>
      </c>
      <c r="F930" s="6" t="s">
        <v>533</v>
      </c>
      <c r="G930" s="3">
        <v>519.2</v>
      </c>
      <c r="H930" s="104">
        <v>519.2</v>
      </c>
      <c r="I930" s="201">
        <f t="shared" si="30"/>
        <v>100</v>
      </c>
      <c r="J930" s="36">
        <f t="shared" si="31"/>
        <v>0</v>
      </c>
    </row>
    <row r="931" spans="1:10" ht="126">
      <c r="A931" s="1"/>
      <c r="B931" s="1" t="s">
        <v>253</v>
      </c>
      <c r="C931" s="1" t="s">
        <v>555</v>
      </c>
      <c r="D931" s="1"/>
      <c r="E931" s="123" t="s">
        <v>607</v>
      </c>
      <c r="F931" s="6" t="s">
        <v>533</v>
      </c>
      <c r="G931" s="13">
        <f>G932</f>
        <v>5159.6</v>
      </c>
      <c r="H931" s="13">
        <f>H932</f>
        <v>5006.6</v>
      </c>
      <c r="I931" s="201">
        <f t="shared" si="30"/>
        <v>97.0346538491356</v>
      </c>
      <c r="J931" s="36">
        <f t="shared" si="31"/>
        <v>-153</v>
      </c>
    </row>
    <row r="932" spans="1:10" ht="15.75">
      <c r="A932" s="1"/>
      <c r="B932" s="1" t="s">
        <v>253</v>
      </c>
      <c r="C932" s="1" t="s">
        <v>555</v>
      </c>
      <c r="D932" s="1" t="s">
        <v>13</v>
      </c>
      <c r="E932" s="2" t="s">
        <v>14</v>
      </c>
      <c r="F932" s="6" t="s">
        <v>533</v>
      </c>
      <c r="G932" s="13">
        <v>5159.6</v>
      </c>
      <c r="H932" s="104">
        <v>5006.6</v>
      </c>
      <c r="I932" s="201">
        <f t="shared" si="30"/>
        <v>97.0346538491356</v>
      </c>
      <c r="J932" s="36">
        <f t="shared" si="31"/>
        <v>-153</v>
      </c>
    </row>
    <row r="933" spans="1:10" ht="31.5">
      <c r="A933" s="1"/>
      <c r="B933" s="1" t="s">
        <v>253</v>
      </c>
      <c r="C933" s="1" t="s">
        <v>556</v>
      </c>
      <c r="D933" s="1"/>
      <c r="E933" s="2" t="s">
        <v>557</v>
      </c>
      <c r="F933" s="6" t="s">
        <v>533</v>
      </c>
      <c r="G933" s="13">
        <f>G934</f>
        <v>875.6</v>
      </c>
      <c r="H933" s="13">
        <f>H934</f>
        <v>875.6</v>
      </c>
      <c r="I933" s="201">
        <f t="shared" si="30"/>
        <v>100</v>
      </c>
      <c r="J933" s="36">
        <f t="shared" si="31"/>
        <v>0</v>
      </c>
    </row>
    <row r="934" spans="1:10" ht="47.25">
      <c r="A934" s="1"/>
      <c r="B934" s="1" t="s">
        <v>253</v>
      </c>
      <c r="C934" s="1" t="s">
        <v>556</v>
      </c>
      <c r="D934" s="1" t="s">
        <v>11</v>
      </c>
      <c r="E934" s="2" t="s">
        <v>12</v>
      </c>
      <c r="F934" s="6" t="s">
        <v>533</v>
      </c>
      <c r="G934" s="13">
        <v>875.6</v>
      </c>
      <c r="H934" s="104">
        <v>875.6</v>
      </c>
      <c r="I934" s="201">
        <f t="shared" si="30"/>
        <v>100</v>
      </c>
      <c r="J934" s="36">
        <f t="shared" si="31"/>
        <v>0</v>
      </c>
    </row>
    <row r="935" spans="1:10" ht="78.75">
      <c r="A935" s="1"/>
      <c r="B935" s="1" t="s">
        <v>253</v>
      </c>
      <c r="C935" s="17" t="s">
        <v>627</v>
      </c>
      <c r="D935" s="169"/>
      <c r="E935" s="171" t="s">
        <v>628</v>
      </c>
      <c r="F935" s="6" t="s">
        <v>533</v>
      </c>
      <c r="G935" s="35">
        <f>G936</f>
        <v>6403.9</v>
      </c>
      <c r="H935" s="35">
        <f>H936</f>
        <v>6403.9</v>
      </c>
      <c r="I935" s="201">
        <f t="shared" si="30"/>
        <v>100</v>
      </c>
      <c r="J935" s="36">
        <f t="shared" si="31"/>
        <v>0</v>
      </c>
    </row>
    <row r="936" spans="1:10" ht="15.75">
      <c r="A936" s="1"/>
      <c r="B936" s="1" t="s">
        <v>253</v>
      </c>
      <c r="C936" s="17" t="s">
        <v>627</v>
      </c>
      <c r="D936" s="169" t="s">
        <v>13</v>
      </c>
      <c r="E936" s="171" t="s">
        <v>14</v>
      </c>
      <c r="F936" s="6" t="s">
        <v>533</v>
      </c>
      <c r="G936" s="35">
        <v>6403.9</v>
      </c>
      <c r="H936" s="35">
        <v>6403.9</v>
      </c>
      <c r="I936" s="201">
        <f t="shared" si="30"/>
        <v>100</v>
      </c>
      <c r="J936" s="36">
        <f t="shared" si="31"/>
        <v>0</v>
      </c>
    </row>
    <row r="937" spans="1:10" ht="47.25">
      <c r="A937" s="1"/>
      <c r="B937" s="17" t="s">
        <v>253</v>
      </c>
      <c r="C937" s="17" t="s">
        <v>629</v>
      </c>
      <c r="D937" s="169"/>
      <c r="E937" s="171" t="s">
        <v>630</v>
      </c>
      <c r="F937" s="6" t="s">
        <v>533</v>
      </c>
      <c r="G937" s="173">
        <f>G938</f>
        <v>4517.8</v>
      </c>
      <c r="H937" s="173">
        <f>H938</f>
        <v>4513.9</v>
      </c>
      <c r="I937" s="201">
        <f t="shared" si="30"/>
        <v>99.91367479746778</v>
      </c>
      <c r="J937" s="36">
        <f t="shared" si="31"/>
        <v>-3.9000000000005457</v>
      </c>
    </row>
    <row r="938" spans="1:10" ht="47.25">
      <c r="A938" s="1"/>
      <c r="B938" s="17" t="s">
        <v>253</v>
      </c>
      <c r="C938" s="17" t="s">
        <v>629</v>
      </c>
      <c r="D938" s="169" t="s">
        <v>11</v>
      </c>
      <c r="E938" s="171" t="s">
        <v>12</v>
      </c>
      <c r="F938" s="6" t="s">
        <v>533</v>
      </c>
      <c r="G938" s="173">
        <v>4517.8</v>
      </c>
      <c r="H938" s="35">
        <v>4513.9</v>
      </c>
      <c r="I938" s="201">
        <f t="shared" si="30"/>
        <v>99.91367479746778</v>
      </c>
      <c r="J938" s="36">
        <f t="shared" si="31"/>
        <v>-3.9000000000005457</v>
      </c>
    </row>
    <row r="939" spans="1:10" ht="94.5">
      <c r="A939" s="1"/>
      <c r="B939" s="17" t="s">
        <v>253</v>
      </c>
      <c r="C939" s="105" t="s">
        <v>662</v>
      </c>
      <c r="D939" s="105"/>
      <c r="E939" s="202" t="s">
        <v>663</v>
      </c>
      <c r="F939" s="6" t="s">
        <v>533</v>
      </c>
      <c r="G939" s="173">
        <f>G940</f>
        <v>185.5</v>
      </c>
      <c r="H939" s="160">
        <f>H940</f>
        <v>0</v>
      </c>
      <c r="I939" s="201">
        <f>H939/G939*100</f>
        <v>0</v>
      </c>
      <c r="J939" s="36">
        <f>H939-G939</f>
        <v>-185.5</v>
      </c>
    </row>
    <row r="940" spans="1:10" ht="47.25">
      <c r="A940" s="1"/>
      <c r="B940" s="17" t="s">
        <v>253</v>
      </c>
      <c r="C940" s="105" t="s">
        <v>662</v>
      </c>
      <c r="D940" s="105" t="s">
        <v>11</v>
      </c>
      <c r="E940" s="202" t="s">
        <v>12</v>
      </c>
      <c r="F940" s="6" t="s">
        <v>533</v>
      </c>
      <c r="G940" s="173">
        <v>185.5</v>
      </c>
      <c r="H940" s="35">
        <v>0</v>
      </c>
      <c r="I940" s="201">
        <f>H940/G940*100</f>
        <v>0</v>
      </c>
      <c r="J940" s="36">
        <f>H940-G940</f>
        <v>-185.5</v>
      </c>
    </row>
    <row r="941" spans="1:10" ht="63">
      <c r="A941" s="1"/>
      <c r="B941" s="115" t="s">
        <v>253</v>
      </c>
      <c r="C941" s="115" t="s">
        <v>558</v>
      </c>
      <c r="D941" s="115"/>
      <c r="E941" s="116" t="s">
        <v>559</v>
      </c>
      <c r="F941" s="6" t="s">
        <v>533</v>
      </c>
      <c r="G941" s="13">
        <f>G942</f>
        <v>179139.8</v>
      </c>
      <c r="H941" s="13">
        <f>H942</f>
        <v>157195.2</v>
      </c>
      <c r="I941" s="201">
        <f t="shared" si="30"/>
        <v>87.7500142346927</v>
      </c>
      <c r="J941" s="36">
        <f t="shared" si="31"/>
        <v>-21944.599999999977</v>
      </c>
    </row>
    <row r="942" spans="1:10" ht="47.25">
      <c r="A942" s="1"/>
      <c r="B942" s="115" t="s">
        <v>253</v>
      </c>
      <c r="C942" s="115" t="s">
        <v>558</v>
      </c>
      <c r="D942" s="115" t="s">
        <v>241</v>
      </c>
      <c r="E942" s="116" t="s">
        <v>242</v>
      </c>
      <c r="F942" s="6" t="s">
        <v>533</v>
      </c>
      <c r="G942" s="13">
        <v>179139.8</v>
      </c>
      <c r="H942" s="104">
        <v>157195.2</v>
      </c>
      <c r="I942" s="201">
        <f t="shared" si="30"/>
        <v>87.7500142346927</v>
      </c>
      <c r="J942" s="36">
        <f t="shared" si="31"/>
        <v>-21944.599999999977</v>
      </c>
    </row>
    <row r="943" spans="1:10" ht="63">
      <c r="A943" s="1"/>
      <c r="B943" s="1" t="s">
        <v>253</v>
      </c>
      <c r="C943" s="1" t="s">
        <v>560</v>
      </c>
      <c r="D943" s="1"/>
      <c r="E943" s="2" t="s">
        <v>561</v>
      </c>
      <c r="F943" s="6" t="s">
        <v>533</v>
      </c>
      <c r="G943" s="13">
        <f>G944</f>
        <v>18123.6</v>
      </c>
      <c r="H943" s="13">
        <f>H944</f>
        <v>375</v>
      </c>
      <c r="I943" s="201">
        <f t="shared" si="30"/>
        <v>2.069125339336556</v>
      </c>
      <c r="J943" s="36">
        <f t="shared" si="31"/>
        <v>-17748.6</v>
      </c>
    </row>
    <row r="944" spans="1:10" ht="45.75" customHeight="1">
      <c r="A944" s="1"/>
      <c r="B944" s="1" t="s">
        <v>253</v>
      </c>
      <c r="C944" s="1" t="s">
        <v>560</v>
      </c>
      <c r="D944" s="1" t="s">
        <v>11</v>
      </c>
      <c r="E944" s="2" t="s">
        <v>12</v>
      </c>
      <c r="F944" s="6" t="s">
        <v>533</v>
      </c>
      <c r="G944" s="13">
        <v>18123.6</v>
      </c>
      <c r="H944" s="104">
        <v>375</v>
      </c>
      <c r="I944" s="201">
        <f t="shared" si="30"/>
        <v>2.069125339336556</v>
      </c>
      <c r="J944" s="36">
        <f t="shared" si="31"/>
        <v>-17748.6</v>
      </c>
    </row>
    <row r="945" spans="1:10" ht="78.75">
      <c r="A945" s="1"/>
      <c r="B945" s="1" t="s">
        <v>253</v>
      </c>
      <c r="C945" s="1" t="s">
        <v>263</v>
      </c>
      <c r="D945" s="1"/>
      <c r="E945" s="207" t="s">
        <v>264</v>
      </c>
      <c r="F945" s="6" t="s">
        <v>533</v>
      </c>
      <c r="G945" s="3">
        <f>G946</f>
        <v>10.7</v>
      </c>
      <c r="H945" s="104">
        <v>0</v>
      </c>
      <c r="I945" s="201">
        <f t="shared" si="30"/>
        <v>0</v>
      </c>
      <c r="J945" s="36">
        <f t="shared" si="31"/>
        <v>-10.7</v>
      </c>
    </row>
    <row r="946" spans="1:10" ht="47.25">
      <c r="A946" s="1"/>
      <c r="B946" s="1" t="s">
        <v>253</v>
      </c>
      <c r="C946" s="1" t="s">
        <v>263</v>
      </c>
      <c r="D946" s="1" t="s">
        <v>11</v>
      </c>
      <c r="E946" s="2" t="s">
        <v>12</v>
      </c>
      <c r="F946" s="6" t="s">
        <v>533</v>
      </c>
      <c r="G946" s="3">
        <v>10.7</v>
      </c>
      <c r="H946" s="104">
        <v>0</v>
      </c>
      <c r="I946" s="201">
        <f t="shared" si="30"/>
        <v>0</v>
      </c>
      <c r="J946" s="36">
        <f t="shared" si="31"/>
        <v>-10.7</v>
      </c>
    </row>
    <row r="947" spans="1:10" ht="78.75">
      <c r="A947" s="1"/>
      <c r="B947" s="1" t="s">
        <v>253</v>
      </c>
      <c r="C947" s="1" t="s">
        <v>265</v>
      </c>
      <c r="D947" s="1"/>
      <c r="E947" s="207" t="s">
        <v>266</v>
      </c>
      <c r="F947" s="6" t="s">
        <v>533</v>
      </c>
      <c r="G947" s="3">
        <f>G948</f>
        <v>12153.5</v>
      </c>
      <c r="H947" s="3">
        <f>H948</f>
        <v>12153.5</v>
      </c>
      <c r="I947" s="201">
        <f t="shared" si="30"/>
        <v>100</v>
      </c>
      <c r="J947" s="36">
        <f t="shared" si="31"/>
        <v>0</v>
      </c>
    </row>
    <row r="948" spans="1:10" ht="47.25">
      <c r="A948" s="1"/>
      <c r="B948" s="1" t="s">
        <v>253</v>
      </c>
      <c r="C948" s="1" t="s">
        <v>267</v>
      </c>
      <c r="D948" s="1"/>
      <c r="E948" s="207" t="s">
        <v>268</v>
      </c>
      <c r="F948" s="6" t="s">
        <v>533</v>
      </c>
      <c r="G948" s="3">
        <f>G949</f>
        <v>12153.5</v>
      </c>
      <c r="H948" s="3">
        <f>H949</f>
        <v>12153.5</v>
      </c>
      <c r="I948" s="201">
        <f t="shared" si="30"/>
        <v>100</v>
      </c>
      <c r="J948" s="36">
        <f t="shared" si="31"/>
        <v>0</v>
      </c>
    </row>
    <row r="949" spans="1:10" ht="47.25">
      <c r="A949" s="1"/>
      <c r="B949" s="1" t="s">
        <v>253</v>
      </c>
      <c r="C949" s="1" t="s">
        <v>267</v>
      </c>
      <c r="D949" s="1" t="s">
        <v>11</v>
      </c>
      <c r="E949" s="2" t="s">
        <v>12</v>
      </c>
      <c r="F949" s="6" t="s">
        <v>533</v>
      </c>
      <c r="G949" s="3">
        <v>12153.5</v>
      </c>
      <c r="H949" s="104">
        <v>12153.5</v>
      </c>
      <c r="I949" s="201">
        <f t="shared" si="30"/>
        <v>100</v>
      </c>
      <c r="J949" s="36">
        <f t="shared" si="31"/>
        <v>0</v>
      </c>
    </row>
    <row r="950" spans="1:10" ht="78.75">
      <c r="A950" s="1"/>
      <c r="B950" s="169" t="s">
        <v>253</v>
      </c>
      <c r="C950" s="169" t="s">
        <v>631</v>
      </c>
      <c r="D950" s="169"/>
      <c r="E950" s="171" t="s">
        <v>632</v>
      </c>
      <c r="F950" s="6" t="s">
        <v>533</v>
      </c>
      <c r="G950" s="35">
        <f>G951</f>
        <v>1871.5</v>
      </c>
      <c r="H950" s="35">
        <f>H951</f>
        <v>1116.4</v>
      </c>
      <c r="I950" s="201">
        <f t="shared" si="30"/>
        <v>59.652685012022445</v>
      </c>
      <c r="J950" s="36">
        <f t="shared" si="31"/>
        <v>-755.0999999999999</v>
      </c>
    </row>
    <row r="951" spans="1:10" ht="63">
      <c r="A951" s="1"/>
      <c r="B951" s="169" t="s">
        <v>253</v>
      </c>
      <c r="C951" s="169" t="s">
        <v>633</v>
      </c>
      <c r="D951" s="169"/>
      <c r="E951" s="171" t="s">
        <v>634</v>
      </c>
      <c r="F951" s="6" t="s">
        <v>533</v>
      </c>
      <c r="G951" s="35">
        <f>G952</f>
        <v>1871.5</v>
      </c>
      <c r="H951" s="35">
        <f>H952</f>
        <v>1116.4</v>
      </c>
      <c r="I951" s="201">
        <f t="shared" si="30"/>
        <v>59.652685012022445</v>
      </c>
      <c r="J951" s="36">
        <f t="shared" si="31"/>
        <v>-755.0999999999999</v>
      </c>
    </row>
    <row r="952" spans="1:10" ht="47.25">
      <c r="A952" s="1"/>
      <c r="B952" s="169" t="s">
        <v>253</v>
      </c>
      <c r="C952" s="169" t="s">
        <v>633</v>
      </c>
      <c r="D952" s="169" t="s">
        <v>11</v>
      </c>
      <c r="E952" s="171" t="s">
        <v>12</v>
      </c>
      <c r="F952" s="6" t="s">
        <v>533</v>
      </c>
      <c r="G952" s="35">
        <v>1871.5</v>
      </c>
      <c r="H952" s="155">
        <v>1116.4</v>
      </c>
      <c r="I952" s="201">
        <f t="shared" si="30"/>
        <v>59.652685012022445</v>
      </c>
      <c r="J952" s="36">
        <f t="shared" si="31"/>
        <v>-755.0999999999999</v>
      </c>
    </row>
    <row r="953" spans="1:10" ht="126">
      <c r="A953" s="1"/>
      <c r="B953" s="169" t="s">
        <v>253</v>
      </c>
      <c r="C953" s="203" t="s">
        <v>664</v>
      </c>
      <c r="D953" s="203"/>
      <c r="E953" s="204" t="s">
        <v>665</v>
      </c>
      <c r="F953" s="6" t="s">
        <v>533</v>
      </c>
      <c r="G953" s="35">
        <f>G954</f>
        <v>11246.9</v>
      </c>
      <c r="H953" s="35">
        <f>H954</f>
        <v>11246.9</v>
      </c>
      <c r="I953" s="201">
        <f>H953/G953*100</f>
        <v>100</v>
      </c>
      <c r="J953" s="36">
        <f>H953-G953</f>
        <v>0</v>
      </c>
    </row>
    <row r="954" spans="1:10" ht="94.5">
      <c r="A954" s="1"/>
      <c r="B954" s="169" t="s">
        <v>253</v>
      </c>
      <c r="C954" s="203" t="s">
        <v>666</v>
      </c>
      <c r="D954" s="203"/>
      <c r="E954" s="204" t="s">
        <v>667</v>
      </c>
      <c r="F954" s="6" t="s">
        <v>533</v>
      </c>
      <c r="G954" s="35">
        <f>G955</f>
        <v>11246.9</v>
      </c>
      <c r="H954" s="35">
        <f>H955</f>
        <v>11246.9</v>
      </c>
      <c r="I954" s="201">
        <f>H954/G954*100</f>
        <v>100</v>
      </c>
      <c r="J954" s="36">
        <f>H954-G954</f>
        <v>0</v>
      </c>
    </row>
    <row r="955" spans="1:10" ht="47.25">
      <c r="A955" s="1"/>
      <c r="B955" s="169" t="s">
        <v>253</v>
      </c>
      <c r="C955" s="203" t="s">
        <v>666</v>
      </c>
      <c r="D955" s="203" t="s">
        <v>11</v>
      </c>
      <c r="E955" s="204" t="s">
        <v>12</v>
      </c>
      <c r="F955" s="6" t="s">
        <v>533</v>
      </c>
      <c r="G955" s="35">
        <v>11246.9</v>
      </c>
      <c r="H955" s="155">
        <v>11246.9</v>
      </c>
      <c r="I955" s="201">
        <f>H955/G955*100</f>
        <v>100</v>
      </c>
      <c r="J955" s="36">
        <f>H955-G955</f>
        <v>0</v>
      </c>
    </row>
    <row r="956" spans="1:10" ht="15.75">
      <c r="A956" s="1"/>
      <c r="B956" s="14" t="s">
        <v>253</v>
      </c>
      <c r="C956" s="217" t="s">
        <v>538</v>
      </c>
      <c r="D956" s="19"/>
      <c r="E956" s="218" t="s">
        <v>539</v>
      </c>
      <c r="F956" s="6" t="s">
        <v>533</v>
      </c>
      <c r="G956" s="140">
        <f>G968+G957</f>
        <v>2108.3</v>
      </c>
      <c r="H956" s="140">
        <f>H968+H957</f>
        <v>2108.3</v>
      </c>
      <c r="I956" s="201">
        <f t="shared" si="30"/>
        <v>100</v>
      </c>
      <c r="J956" s="36">
        <f t="shared" si="31"/>
        <v>0</v>
      </c>
    </row>
    <row r="957" spans="1:10" ht="15.75">
      <c r="A957" s="1"/>
      <c r="B957" s="169" t="s">
        <v>253</v>
      </c>
      <c r="C957" s="161" t="s">
        <v>71</v>
      </c>
      <c r="D957" s="162"/>
      <c r="E957" s="174" t="s">
        <v>70</v>
      </c>
      <c r="F957" s="6" t="s">
        <v>533</v>
      </c>
      <c r="G957" s="160">
        <f>G958+G960+G962+G964+G966</f>
        <v>536.3</v>
      </c>
      <c r="H957" s="160">
        <f>H958+H960+H962+H964+H966</f>
        <v>536.3</v>
      </c>
      <c r="I957" s="201">
        <f t="shared" si="30"/>
        <v>100</v>
      </c>
      <c r="J957" s="36">
        <f t="shared" si="31"/>
        <v>0</v>
      </c>
    </row>
    <row r="958" spans="1:10" ht="47.25">
      <c r="A958" s="1"/>
      <c r="B958" s="169" t="s">
        <v>253</v>
      </c>
      <c r="C958" s="172" t="s">
        <v>616</v>
      </c>
      <c r="D958" s="162"/>
      <c r="E958" s="175" t="s">
        <v>617</v>
      </c>
      <c r="F958" s="6" t="s">
        <v>533</v>
      </c>
      <c r="G958" s="160">
        <f>G959</f>
        <v>99.8</v>
      </c>
      <c r="H958" s="160">
        <f>H959</f>
        <v>99.8</v>
      </c>
      <c r="I958" s="201">
        <f t="shared" si="30"/>
        <v>100</v>
      </c>
      <c r="J958" s="36">
        <f t="shared" si="31"/>
        <v>0</v>
      </c>
    </row>
    <row r="959" spans="1:10" ht="47.25">
      <c r="A959" s="1"/>
      <c r="B959" s="169" t="s">
        <v>253</v>
      </c>
      <c r="C959" s="172" t="s">
        <v>616</v>
      </c>
      <c r="D959" s="17" t="s">
        <v>11</v>
      </c>
      <c r="E959" s="18" t="s">
        <v>12</v>
      </c>
      <c r="F959" s="6" t="s">
        <v>533</v>
      </c>
      <c r="G959" s="160">
        <v>99.8</v>
      </c>
      <c r="H959" s="160">
        <v>99.8</v>
      </c>
      <c r="I959" s="201">
        <f t="shared" si="30"/>
        <v>100</v>
      </c>
      <c r="J959" s="36">
        <f t="shared" si="31"/>
        <v>0</v>
      </c>
    </row>
    <row r="960" spans="1:10" ht="47.25">
      <c r="A960" s="1"/>
      <c r="B960" s="169" t="s">
        <v>253</v>
      </c>
      <c r="C960" s="172" t="s">
        <v>635</v>
      </c>
      <c r="D960" s="167"/>
      <c r="E960" s="174" t="s">
        <v>636</v>
      </c>
      <c r="F960" s="6" t="s">
        <v>533</v>
      </c>
      <c r="G960" s="173">
        <f>G961</f>
        <v>80.5</v>
      </c>
      <c r="H960" s="173">
        <v>80.5</v>
      </c>
      <c r="I960" s="201">
        <f t="shared" si="30"/>
        <v>100</v>
      </c>
      <c r="J960" s="36">
        <f t="shared" si="31"/>
        <v>0</v>
      </c>
    </row>
    <row r="961" spans="1:10" ht="47.25">
      <c r="A961" s="1"/>
      <c r="B961" s="169" t="s">
        <v>253</v>
      </c>
      <c r="C961" s="172" t="s">
        <v>635</v>
      </c>
      <c r="D961" s="17" t="s">
        <v>11</v>
      </c>
      <c r="E961" s="18" t="s">
        <v>12</v>
      </c>
      <c r="F961" s="6" t="s">
        <v>533</v>
      </c>
      <c r="G961" s="173">
        <v>80.5</v>
      </c>
      <c r="H961" s="173">
        <v>80.5</v>
      </c>
      <c r="I961" s="201">
        <f t="shared" si="30"/>
        <v>100</v>
      </c>
      <c r="J961" s="36">
        <f t="shared" si="31"/>
        <v>0</v>
      </c>
    </row>
    <row r="962" spans="1:10" ht="47.25">
      <c r="A962" s="1"/>
      <c r="B962" s="169" t="s">
        <v>253</v>
      </c>
      <c r="C962" s="172" t="s">
        <v>637</v>
      </c>
      <c r="D962" s="167"/>
      <c r="E962" s="174" t="s">
        <v>638</v>
      </c>
      <c r="F962" s="6" t="s">
        <v>533</v>
      </c>
      <c r="G962" s="173">
        <f>G963</f>
        <v>114.5</v>
      </c>
      <c r="H962" s="173">
        <f>H963</f>
        <v>114.5</v>
      </c>
      <c r="I962" s="201">
        <f t="shared" si="30"/>
        <v>100</v>
      </c>
      <c r="J962" s="36">
        <f t="shared" si="31"/>
        <v>0</v>
      </c>
    </row>
    <row r="963" spans="1:10" ht="47.25">
      <c r="A963" s="1"/>
      <c r="B963" s="169" t="s">
        <v>253</v>
      </c>
      <c r="C963" s="172" t="s">
        <v>637</v>
      </c>
      <c r="D963" s="17" t="s">
        <v>11</v>
      </c>
      <c r="E963" s="18" t="s">
        <v>12</v>
      </c>
      <c r="F963" s="6" t="s">
        <v>533</v>
      </c>
      <c r="G963" s="173">
        <v>114.5</v>
      </c>
      <c r="H963" s="173">
        <v>114.5</v>
      </c>
      <c r="I963" s="201">
        <f t="shared" si="30"/>
        <v>100</v>
      </c>
      <c r="J963" s="36">
        <f t="shared" si="31"/>
        <v>0</v>
      </c>
    </row>
    <row r="964" spans="1:10" ht="63">
      <c r="A964" s="1"/>
      <c r="B964" s="169" t="s">
        <v>253</v>
      </c>
      <c r="C964" s="172" t="s">
        <v>639</v>
      </c>
      <c r="D964" s="167"/>
      <c r="E964" s="174" t="s">
        <v>640</v>
      </c>
      <c r="F964" s="6" t="s">
        <v>533</v>
      </c>
      <c r="G964" s="173">
        <f>G965</f>
        <v>210.5</v>
      </c>
      <c r="H964" s="173">
        <f>H965</f>
        <v>210.5</v>
      </c>
      <c r="I964" s="201">
        <f t="shared" si="30"/>
        <v>100</v>
      </c>
      <c r="J964" s="36">
        <f t="shared" si="31"/>
        <v>0</v>
      </c>
    </row>
    <row r="965" spans="1:10" ht="47.25">
      <c r="A965" s="1"/>
      <c r="B965" s="169" t="s">
        <v>253</v>
      </c>
      <c r="C965" s="172" t="s">
        <v>639</v>
      </c>
      <c r="D965" s="17" t="s">
        <v>11</v>
      </c>
      <c r="E965" s="18" t="s">
        <v>12</v>
      </c>
      <c r="F965" s="6" t="s">
        <v>533</v>
      </c>
      <c r="G965" s="173">
        <f>200.4+10.1</f>
        <v>210.5</v>
      </c>
      <c r="H965" s="173">
        <f>200.4+10.1</f>
        <v>210.5</v>
      </c>
      <c r="I965" s="201">
        <f t="shared" si="30"/>
        <v>100</v>
      </c>
      <c r="J965" s="36">
        <f t="shared" si="31"/>
        <v>0</v>
      </c>
    </row>
    <row r="966" spans="1:10" ht="47.25">
      <c r="A966" s="1"/>
      <c r="B966" s="169" t="s">
        <v>253</v>
      </c>
      <c r="C966" s="172" t="s">
        <v>668</v>
      </c>
      <c r="D966" s="17"/>
      <c r="E966" s="123" t="s">
        <v>669</v>
      </c>
      <c r="F966" s="6" t="s">
        <v>533</v>
      </c>
      <c r="G966" s="160">
        <f>G967</f>
        <v>31</v>
      </c>
      <c r="H966" s="160">
        <f>H967</f>
        <v>31</v>
      </c>
      <c r="I966" s="201">
        <f>H966/G966*100</f>
        <v>100</v>
      </c>
      <c r="J966" s="36">
        <f>H966-G966</f>
        <v>0</v>
      </c>
    </row>
    <row r="967" spans="1:10" ht="47.25">
      <c r="A967" s="1"/>
      <c r="B967" s="169" t="s">
        <v>253</v>
      </c>
      <c r="C967" s="172" t="s">
        <v>668</v>
      </c>
      <c r="D967" s="17" t="s">
        <v>11</v>
      </c>
      <c r="E967" s="18" t="s">
        <v>12</v>
      </c>
      <c r="F967" s="6" t="s">
        <v>533</v>
      </c>
      <c r="G967" s="160">
        <v>31</v>
      </c>
      <c r="H967" s="160">
        <v>31</v>
      </c>
      <c r="I967" s="201">
        <f>H967/G967*100</f>
        <v>100</v>
      </c>
      <c r="J967" s="36">
        <f>H967-G967</f>
        <v>0</v>
      </c>
    </row>
    <row r="968" spans="1:10" ht="47.25" customHeight="1">
      <c r="A968" s="1"/>
      <c r="B968" s="14" t="s">
        <v>253</v>
      </c>
      <c r="C968" s="141" t="s">
        <v>119</v>
      </c>
      <c r="D968" s="215"/>
      <c r="E968" s="216" t="s">
        <v>120</v>
      </c>
      <c r="F968" s="6" t="s">
        <v>533</v>
      </c>
      <c r="G968" s="140">
        <f>G969</f>
        <v>1572</v>
      </c>
      <c r="H968" s="140">
        <f>H969</f>
        <v>1572</v>
      </c>
      <c r="I968" s="201">
        <f t="shared" si="30"/>
        <v>100</v>
      </c>
      <c r="J968" s="36">
        <f t="shared" si="31"/>
        <v>0</v>
      </c>
    </row>
    <row r="969" spans="1:10" ht="47.25">
      <c r="A969" s="1"/>
      <c r="B969" s="14" t="s">
        <v>253</v>
      </c>
      <c r="C969" s="141" t="s">
        <v>603</v>
      </c>
      <c r="D969" s="142"/>
      <c r="E969" s="143" t="s">
        <v>604</v>
      </c>
      <c r="F969" s="6" t="s">
        <v>533</v>
      </c>
      <c r="G969" s="140">
        <f>G970</f>
        <v>1572</v>
      </c>
      <c r="H969" s="140">
        <f>H970</f>
        <v>1572</v>
      </c>
      <c r="I969" s="201">
        <f t="shared" si="30"/>
        <v>100</v>
      </c>
      <c r="J969" s="36">
        <f t="shared" si="31"/>
        <v>0</v>
      </c>
    </row>
    <row r="970" spans="1:10" ht="15.75">
      <c r="A970" s="1"/>
      <c r="B970" s="14" t="s">
        <v>253</v>
      </c>
      <c r="C970" s="141" t="s">
        <v>603</v>
      </c>
      <c r="D970" s="141" t="s">
        <v>13</v>
      </c>
      <c r="E970" s="144" t="s">
        <v>14</v>
      </c>
      <c r="F970" s="6" t="s">
        <v>533</v>
      </c>
      <c r="G970" s="140">
        <v>1572</v>
      </c>
      <c r="H970" s="104">
        <v>1572</v>
      </c>
      <c r="I970" s="201">
        <f t="shared" si="30"/>
        <v>100</v>
      </c>
      <c r="J970" s="36">
        <f t="shared" si="31"/>
        <v>0</v>
      </c>
    </row>
    <row r="971" spans="1:10" ht="15.75">
      <c r="A971" s="1"/>
      <c r="B971" s="1" t="s">
        <v>269</v>
      </c>
      <c r="C971" s="1"/>
      <c r="D971" s="1"/>
      <c r="E971" s="207" t="s">
        <v>270</v>
      </c>
      <c r="F971" s="6" t="s">
        <v>533</v>
      </c>
      <c r="G971" s="3">
        <f>G972+G992+G997+G1010+G1021</f>
        <v>41760.899999999994</v>
      </c>
      <c r="H971" s="3">
        <f>H972+H992+H997+H1010+H1021</f>
        <v>40663.79999999999</v>
      </c>
      <c r="I971" s="201">
        <f t="shared" si="30"/>
        <v>97.37290144608951</v>
      </c>
      <c r="J971" s="36">
        <f t="shared" si="31"/>
        <v>-1097.1000000000058</v>
      </c>
    </row>
    <row r="972" spans="1:10" ht="63">
      <c r="A972" s="1"/>
      <c r="B972" s="1" t="s">
        <v>269</v>
      </c>
      <c r="C972" s="1" t="s">
        <v>271</v>
      </c>
      <c r="D972" s="1"/>
      <c r="E972" s="207" t="s">
        <v>272</v>
      </c>
      <c r="F972" s="6" t="s">
        <v>533</v>
      </c>
      <c r="G972" s="3">
        <f>G973+G986+G989</f>
        <v>33992.9</v>
      </c>
      <c r="H972" s="3">
        <f>H973+H986+H989</f>
        <v>33421.1</v>
      </c>
      <c r="I972" s="201">
        <f t="shared" si="30"/>
        <v>98.31788402872364</v>
      </c>
      <c r="J972" s="36">
        <f t="shared" si="31"/>
        <v>-571.8000000000029</v>
      </c>
    </row>
    <row r="973" spans="1:10" ht="47.25">
      <c r="A973" s="1"/>
      <c r="B973" s="1" t="s">
        <v>269</v>
      </c>
      <c r="C973" s="1" t="s">
        <v>273</v>
      </c>
      <c r="D973" s="1"/>
      <c r="E973" s="207" t="s">
        <v>274</v>
      </c>
      <c r="F973" s="6" t="s">
        <v>533</v>
      </c>
      <c r="G973" s="3">
        <f>G974+G976+G978+G980+G984+G982</f>
        <v>18828.4</v>
      </c>
      <c r="H973" s="3">
        <f>H974+H976+H978+H980+H984+H982</f>
        <v>18332.4</v>
      </c>
      <c r="I973" s="201">
        <f aca="true" t="shared" si="32" ref="I973:I1032">H973/G973*100</f>
        <v>97.36568162987827</v>
      </c>
      <c r="J973" s="36">
        <f aca="true" t="shared" si="33" ref="J973:J1032">H973-G973</f>
        <v>-496</v>
      </c>
    </row>
    <row r="974" spans="1:10" ht="47.25">
      <c r="A974" s="1"/>
      <c r="B974" s="1" t="s">
        <v>269</v>
      </c>
      <c r="C974" s="1" t="s">
        <v>275</v>
      </c>
      <c r="D974" s="1"/>
      <c r="E974" s="207" t="s">
        <v>276</v>
      </c>
      <c r="F974" s="6" t="s">
        <v>533</v>
      </c>
      <c r="G974" s="3">
        <f>G975</f>
        <v>2861.6</v>
      </c>
      <c r="H974" s="3">
        <f>H975</f>
        <v>2809.5</v>
      </c>
      <c r="I974" s="201">
        <f t="shared" si="32"/>
        <v>98.17934022924238</v>
      </c>
      <c r="J974" s="36">
        <f t="shared" si="33"/>
        <v>-52.09999999999991</v>
      </c>
    </row>
    <row r="975" spans="1:10" ht="47.25">
      <c r="A975" s="1"/>
      <c r="B975" s="1" t="s">
        <v>269</v>
      </c>
      <c r="C975" s="1" t="s">
        <v>275</v>
      </c>
      <c r="D975" s="1" t="s">
        <v>11</v>
      </c>
      <c r="E975" s="2" t="s">
        <v>12</v>
      </c>
      <c r="F975" s="6" t="s">
        <v>533</v>
      </c>
      <c r="G975" s="3">
        <v>2861.6</v>
      </c>
      <c r="H975" s="104">
        <v>2809.5</v>
      </c>
      <c r="I975" s="201">
        <f t="shared" si="32"/>
        <v>98.17934022924238</v>
      </c>
      <c r="J975" s="36">
        <f t="shared" si="33"/>
        <v>-52.09999999999991</v>
      </c>
    </row>
    <row r="976" spans="1:10" ht="78.75">
      <c r="A976" s="1"/>
      <c r="B976" s="1" t="s">
        <v>269</v>
      </c>
      <c r="C976" s="1" t="s">
        <v>277</v>
      </c>
      <c r="D976" s="1"/>
      <c r="E976" s="109" t="s">
        <v>562</v>
      </c>
      <c r="F976" s="6" t="s">
        <v>533</v>
      </c>
      <c r="G976" s="3">
        <f>G977</f>
        <v>1955</v>
      </c>
      <c r="H976" s="3">
        <f>H977</f>
        <v>1734.5</v>
      </c>
      <c r="I976" s="201">
        <f t="shared" si="32"/>
        <v>88.72122762148338</v>
      </c>
      <c r="J976" s="36">
        <f t="shared" si="33"/>
        <v>-220.5</v>
      </c>
    </row>
    <row r="977" spans="1:10" ht="15.75">
      <c r="A977" s="1"/>
      <c r="B977" s="1" t="s">
        <v>269</v>
      </c>
      <c r="C977" s="1" t="s">
        <v>277</v>
      </c>
      <c r="D977" s="1" t="s">
        <v>13</v>
      </c>
      <c r="E977" s="2" t="s">
        <v>14</v>
      </c>
      <c r="F977" s="6" t="s">
        <v>533</v>
      </c>
      <c r="G977" s="3">
        <v>1955</v>
      </c>
      <c r="H977" s="104">
        <v>1734.5</v>
      </c>
      <c r="I977" s="201">
        <f t="shared" si="32"/>
        <v>88.72122762148338</v>
      </c>
      <c r="J977" s="36">
        <f t="shared" si="33"/>
        <v>-220.5</v>
      </c>
    </row>
    <row r="978" spans="1:10" ht="47.25">
      <c r="A978" s="1"/>
      <c r="B978" s="1" t="s">
        <v>269</v>
      </c>
      <c r="C978" s="1" t="s">
        <v>278</v>
      </c>
      <c r="D978" s="1"/>
      <c r="E978" s="207" t="s">
        <v>279</v>
      </c>
      <c r="F978" s="6" t="s">
        <v>533</v>
      </c>
      <c r="G978" s="3">
        <v>481.6</v>
      </c>
      <c r="H978" s="3">
        <v>481.6</v>
      </c>
      <c r="I978" s="201">
        <f t="shared" si="32"/>
        <v>100</v>
      </c>
      <c r="J978" s="36">
        <f t="shared" si="33"/>
        <v>0</v>
      </c>
    </row>
    <row r="979" spans="1:10" ht="47.25">
      <c r="A979" s="1"/>
      <c r="B979" s="1" t="s">
        <v>269</v>
      </c>
      <c r="C979" s="1" t="s">
        <v>278</v>
      </c>
      <c r="D979" s="1" t="s">
        <v>11</v>
      </c>
      <c r="E979" s="2" t="s">
        <v>12</v>
      </c>
      <c r="F979" s="6" t="s">
        <v>533</v>
      </c>
      <c r="G979" s="3">
        <v>481.6</v>
      </c>
      <c r="H979" s="104">
        <v>481.6</v>
      </c>
      <c r="I979" s="201">
        <f t="shared" si="32"/>
        <v>100</v>
      </c>
      <c r="J979" s="36">
        <f t="shared" si="33"/>
        <v>0</v>
      </c>
    </row>
    <row r="980" spans="1:10" ht="33.75" customHeight="1">
      <c r="A980" s="1"/>
      <c r="B980" s="1" t="s">
        <v>269</v>
      </c>
      <c r="C980" s="1" t="s">
        <v>280</v>
      </c>
      <c r="D980" s="1"/>
      <c r="E980" s="207" t="s">
        <v>281</v>
      </c>
      <c r="F980" s="6" t="s">
        <v>533</v>
      </c>
      <c r="G980" s="3">
        <f>G981</f>
        <v>9837.6</v>
      </c>
      <c r="H980" s="3">
        <f>H981</f>
        <v>9820.6</v>
      </c>
      <c r="I980" s="201">
        <f t="shared" si="32"/>
        <v>99.82719362446126</v>
      </c>
      <c r="J980" s="36">
        <f t="shared" si="33"/>
        <v>-17</v>
      </c>
    </row>
    <row r="981" spans="1:10" ht="47.25">
      <c r="A981" s="1"/>
      <c r="B981" s="1" t="s">
        <v>269</v>
      </c>
      <c r="C981" s="1" t="s">
        <v>280</v>
      </c>
      <c r="D981" s="1" t="s">
        <v>11</v>
      </c>
      <c r="E981" s="2" t="s">
        <v>12</v>
      </c>
      <c r="F981" s="6" t="s">
        <v>533</v>
      </c>
      <c r="G981" s="3">
        <v>9837.6</v>
      </c>
      <c r="H981" s="104">
        <v>9820.6</v>
      </c>
      <c r="I981" s="201">
        <f t="shared" si="32"/>
        <v>99.82719362446126</v>
      </c>
      <c r="J981" s="36">
        <f t="shared" si="33"/>
        <v>-17</v>
      </c>
    </row>
    <row r="982" spans="1:10" ht="94.5">
      <c r="A982" s="1"/>
      <c r="B982" s="14" t="s">
        <v>269</v>
      </c>
      <c r="C982" s="14" t="s">
        <v>605</v>
      </c>
      <c r="D982" s="14"/>
      <c r="E982" s="15" t="s">
        <v>606</v>
      </c>
      <c r="F982" s="6" t="s">
        <v>533</v>
      </c>
      <c r="G982" s="160">
        <f>G983</f>
        <v>247</v>
      </c>
      <c r="H982" s="160">
        <f>H983</f>
        <v>247</v>
      </c>
      <c r="I982" s="201">
        <f t="shared" si="32"/>
        <v>100</v>
      </c>
      <c r="J982" s="36">
        <f t="shared" si="33"/>
        <v>0</v>
      </c>
    </row>
    <row r="983" spans="1:10" ht="47.25">
      <c r="A983" s="1"/>
      <c r="B983" s="14" t="s">
        <v>269</v>
      </c>
      <c r="C983" s="14" t="s">
        <v>605</v>
      </c>
      <c r="D983" s="14" t="s">
        <v>11</v>
      </c>
      <c r="E983" s="16" t="s">
        <v>12</v>
      </c>
      <c r="F983" s="6" t="s">
        <v>533</v>
      </c>
      <c r="G983" s="160">
        <v>247</v>
      </c>
      <c r="H983" s="160">
        <v>247</v>
      </c>
      <c r="I983" s="201">
        <f t="shared" si="32"/>
        <v>100</v>
      </c>
      <c r="J983" s="36">
        <f t="shared" si="33"/>
        <v>0</v>
      </c>
    </row>
    <row r="984" spans="1:10" ht="78.75">
      <c r="A984" s="1"/>
      <c r="B984" s="1" t="s">
        <v>269</v>
      </c>
      <c r="C984" s="1" t="s">
        <v>282</v>
      </c>
      <c r="D984" s="1"/>
      <c r="E984" s="207" t="s">
        <v>283</v>
      </c>
      <c r="F984" s="6" t="s">
        <v>533</v>
      </c>
      <c r="G984" s="3">
        <f>G985</f>
        <v>3445.6</v>
      </c>
      <c r="H984" s="3">
        <f>H985</f>
        <v>3239.2</v>
      </c>
      <c r="I984" s="201">
        <f t="shared" si="32"/>
        <v>94.00975156721616</v>
      </c>
      <c r="J984" s="36">
        <f t="shared" si="33"/>
        <v>-206.4000000000001</v>
      </c>
    </row>
    <row r="985" spans="1:10" ht="47.25">
      <c r="A985" s="1"/>
      <c r="B985" s="1" t="s">
        <v>269</v>
      </c>
      <c r="C985" s="1" t="s">
        <v>282</v>
      </c>
      <c r="D985" s="1" t="s">
        <v>11</v>
      </c>
      <c r="E985" s="2" t="s">
        <v>12</v>
      </c>
      <c r="F985" s="6" t="s">
        <v>533</v>
      </c>
      <c r="G985" s="3">
        <v>3445.6</v>
      </c>
      <c r="H985" s="104">
        <v>3239.2</v>
      </c>
      <c r="I985" s="201">
        <f t="shared" si="32"/>
        <v>94.00975156721616</v>
      </c>
      <c r="J985" s="36">
        <f t="shared" si="33"/>
        <v>-206.4000000000001</v>
      </c>
    </row>
    <row r="986" spans="1:10" ht="66" customHeight="1">
      <c r="A986" s="1"/>
      <c r="B986" s="1" t="s">
        <v>269</v>
      </c>
      <c r="C986" s="1" t="s">
        <v>284</v>
      </c>
      <c r="D986" s="1"/>
      <c r="E986" s="207" t="s">
        <v>285</v>
      </c>
      <c r="F986" s="6" t="s">
        <v>533</v>
      </c>
      <c r="G986" s="3">
        <f>G987</f>
        <v>3905.2</v>
      </c>
      <c r="H986" s="3">
        <f>H987</f>
        <v>3885.8</v>
      </c>
      <c r="I986" s="201">
        <f t="shared" si="32"/>
        <v>99.5032264672744</v>
      </c>
      <c r="J986" s="36">
        <f t="shared" si="33"/>
        <v>-19.399999999999636</v>
      </c>
    </row>
    <row r="987" spans="1:10" ht="78.75">
      <c r="A987" s="1"/>
      <c r="B987" s="1" t="s">
        <v>269</v>
      </c>
      <c r="C987" s="1" t="s">
        <v>288</v>
      </c>
      <c r="D987" s="1"/>
      <c r="E987" s="207" t="s">
        <v>289</v>
      </c>
      <c r="F987" s="6" t="s">
        <v>533</v>
      </c>
      <c r="G987" s="3">
        <f>G988</f>
        <v>3905.2</v>
      </c>
      <c r="H987" s="3">
        <f>H988</f>
        <v>3885.8</v>
      </c>
      <c r="I987" s="201">
        <f t="shared" si="32"/>
        <v>99.5032264672744</v>
      </c>
      <c r="J987" s="36">
        <f t="shared" si="33"/>
        <v>-19.399999999999636</v>
      </c>
    </row>
    <row r="988" spans="1:10" ht="47.25">
      <c r="A988" s="1"/>
      <c r="B988" s="1" t="s">
        <v>269</v>
      </c>
      <c r="C988" s="1" t="s">
        <v>288</v>
      </c>
      <c r="D988" s="1" t="s">
        <v>11</v>
      </c>
      <c r="E988" s="2" t="s">
        <v>12</v>
      </c>
      <c r="F988" s="6" t="s">
        <v>533</v>
      </c>
      <c r="G988" s="3">
        <v>3905.2</v>
      </c>
      <c r="H988" s="104">
        <v>3885.8</v>
      </c>
      <c r="I988" s="201">
        <f t="shared" si="32"/>
        <v>99.5032264672744</v>
      </c>
      <c r="J988" s="36">
        <f t="shared" si="33"/>
        <v>-19.399999999999636</v>
      </c>
    </row>
    <row r="989" spans="1:10" ht="63">
      <c r="A989" s="1"/>
      <c r="B989" s="1" t="s">
        <v>269</v>
      </c>
      <c r="C989" s="1" t="s">
        <v>290</v>
      </c>
      <c r="D989" s="1"/>
      <c r="E989" s="207" t="s">
        <v>291</v>
      </c>
      <c r="F989" s="6" t="s">
        <v>533</v>
      </c>
      <c r="G989" s="3">
        <f>G990</f>
        <v>11259.3</v>
      </c>
      <c r="H989" s="3">
        <f>H990</f>
        <v>11202.9</v>
      </c>
      <c r="I989" s="201">
        <f t="shared" si="32"/>
        <v>99.49908075990514</v>
      </c>
      <c r="J989" s="36">
        <f t="shared" si="33"/>
        <v>-56.399999999999636</v>
      </c>
    </row>
    <row r="990" spans="1:10" ht="33" customHeight="1">
      <c r="A990" s="1"/>
      <c r="B990" s="1" t="s">
        <v>269</v>
      </c>
      <c r="C990" s="1" t="s">
        <v>292</v>
      </c>
      <c r="D990" s="1"/>
      <c r="E990" s="207" t="s">
        <v>293</v>
      </c>
      <c r="F990" s="6" t="s">
        <v>533</v>
      </c>
      <c r="G990" s="3">
        <f>G991</f>
        <v>11259.3</v>
      </c>
      <c r="H990" s="3">
        <f>H991</f>
        <v>11202.9</v>
      </c>
      <c r="I990" s="201">
        <f t="shared" si="32"/>
        <v>99.49908075990514</v>
      </c>
      <c r="J990" s="36">
        <f t="shared" si="33"/>
        <v>-56.399999999999636</v>
      </c>
    </row>
    <row r="991" spans="1:10" ht="47.25">
      <c r="A991" s="1"/>
      <c r="B991" s="1" t="s">
        <v>269</v>
      </c>
      <c r="C991" s="1" t="s">
        <v>292</v>
      </c>
      <c r="D991" s="1" t="s">
        <v>11</v>
      </c>
      <c r="E991" s="2" t="s">
        <v>12</v>
      </c>
      <c r="F991" s="6" t="s">
        <v>533</v>
      </c>
      <c r="G991" s="3">
        <v>11259.3</v>
      </c>
      <c r="H991" s="104">
        <v>11202.9</v>
      </c>
      <c r="I991" s="201">
        <f t="shared" si="32"/>
        <v>99.49908075990514</v>
      </c>
      <c r="J991" s="36">
        <f t="shared" si="33"/>
        <v>-56.399999999999636</v>
      </c>
    </row>
    <row r="992" spans="1:10" ht="63">
      <c r="A992" s="1"/>
      <c r="B992" s="1" t="s">
        <v>269</v>
      </c>
      <c r="C992" s="1" t="s">
        <v>213</v>
      </c>
      <c r="D992" s="1"/>
      <c r="E992" s="207" t="s">
        <v>214</v>
      </c>
      <c r="F992" s="6" t="s">
        <v>533</v>
      </c>
      <c r="G992" s="3">
        <f>G993</f>
        <v>874.6</v>
      </c>
      <c r="H992" s="3">
        <f>H993</f>
        <v>874.6</v>
      </c>
      <c r="I992" s="201">
        <f t="shared" si="32"/>
        <v>100</v>
      </c>
      <c r="J992" s="36">
        <f t="shared" si="33"/>
        <v>0</v>
      </c>
    </row>
    <row r="993" spans="1:10" ht="94.5">
      <c r="A993" s="1"/>
      <c r="B993" s="1" t="s">
        <v>269</v>
      </c>
      <c r="C993" s="1" t="s">
        <v>294</v>
      </c>
      <c r="D993" s="1"/>
      <c r="E993" s="207" t="s">
        <v>295</v>
      </c>
      <c r="F993" s="6" t="s">
        <v>533</v>
      </c>
      <c r="G993" s="3">
        <f>G994</f>
        <v>874.6</v>
      </c>
      <c r="H993" s="3">
        <f>H994</f>
        <v>874.6</v>
      </c>
      <c r="I993" s="201">
        <f t="shared" si="32"/>
        <v>100</v>
      </c>
      <c r="J993" s="36">
        <f t="shared" si="33"/>
        <v>0</v>
      </c>
    </row>
    <row r="994" spans="1:10" ht="63">
      <c r="A994" s="1"/>
      <c r="B994" s="1" t="s">
        <v>269</v>
      </c>
      <c r="C994" s="1" t="s">
        <v>296</v>
      </c>
      <c r="D994" s="1"/>
      <c r="E994" s="207" t="s">
        <v>297</v>
      </c>
      <c r="F994" s="6" t="s">
        <v>533</v>
      </c>
      <c r="G994" s="3">
        <f>G995</f>
        <v>874.6</v>
      </c>
      <c r="H994" s="3">
        <f>H995</f>
        <v>874.6</v>
      </c>
      <c r="I994" s="201">
        <f t="shared" si="32"/>
        <v>100</v>
      </c>
      <c r="J994" s="36">
        <f t="shared" si="33"/>
        <v>0</v>
      </c>
    </row>
    <row r="995" spans="1:10" ht="47.25">
      <c r="A995" s="1"/>
      <c r="B995" s="1" t="s">
        <v>269</v>
      </c>
      <c r="C995" s="1" t="s">
        <v>298</v>
      </c>
      <c r="D995" s="1"/>
      <c r="E995" s="207" t="s">
        <v>299</v>
      </c>
      <c r="F995" s="6" t="s">
        <v>533</v>
      </c>
      <c r="G995" s="3">
        <f>G996</f>
        <v>874.6</v>
      </c>
      <c r="H995" s="3">
        <f>H996</f>
        <v>874.6</v>
      </c>
      <c r="I995" s="201">
        <f t="shared" si="32"/>
        <v>100</v>
      </c>
      <c r="J995" s="36">
        <f t="shared" si="33"/>
        <v>0</v>
      </c>
    </row>
    <row r="996" spans="1:10" ht="47.25">
      <c r="A996" s="1"/>
      <c r="B996" s="1" t="s">
        <v>269</v>
      </c>
      <c r="C996" s="1" t="s">
        <v>298</v>
      </c>
      <c r="D996" s="1" t="s">
        <v>11</v>
      </c>
      <c r="E996" s="2" t="s">
        <v>12</v>
      </c>
      <c r="F996" s="6" t="s">
        <v>533</v>
      </c>
      <c r="G996" s="3">
        <v>874.6</v>
      </c>
      <c r="H996" s="104">
        <v>874.6</v>
      </c>
      <c r="I996" s="201">
        <f t="shared" si="32"/>
        <v>100</v>
      </c>
      <c r="J996" s="36">
        <f t="shared" si="33"/>
        <v>0</v>
      </c>
    </row>
    <row r="997" spans="1:10" ht="63">
      <c r="A997" s="1"/>
      <c r="B997" s="1" t="s">
        <v>269</v>
      </c>
      <c r="C997" s="1" t="s">
        <v>166</v>
      </c>
      <c r="D997" s="1"/>
      <c r="E997" s="207" t="s">
        <v>167</v>
      </c>
      <c r="F997" s="6" t="s">
        <v>533</v>
      </c>
      <c r="G997" s="3">
        <f>G998+G1006</f>
        <v>1378.1</v>
      </c>
      <c r="H997" s="3">
        <f>H998+H1006</f>
        <v>1378.1</v>
      </c>
      <c r="I997" s="201">
        <f t="shared" si="32"/>
        <v>100</v>
      </c>
      <c r="J997" s="36">
        <f t="shared" si="33"/>
        <v>0</v>
      </c>
    </row>
    <row r="998" spans="1:10" ht="157.5">
      <c r="A998" s="1"/>
      <c r="B998" s="1" t="s">
        <v>269</v>
      </c>
      <c r="C998" s="1" t="s">
        <v>300</v>
      </c>
      <c r="D998" s="1"/>
      <c r="E998" s="208" t="s">
        <v>301</v>
      </c>
      <c r="F998" s="6" t="s">
        <v>533</v>
      </c>
      <c r="G998" s="3">
        <f>G999</f>
        <v>1185.8</v>
      </c>
      <c r="H998" s="3">
        <f>H999</f>
        <v>1185.8</v>
      </c>
      <c r="I998" s="201">
        <f t="shared" si="32"/>
        <v>100</v>
      </c>
      <c r="J998" s="36">
        <f t="shared" si="33"/>
        <v>0</v>
      </c>
    </row>
    <row r="999" spans="1:10" ht="107.25" customHeight="1">
      <c r="A999" s="1"/>
      <c r="B999" s="1" t="s">
        <v>269</v>
      </c>
      <c r="C999" s="1" t="s">
        <v>302</v>
      </c>
      <c r="D999" s="1"/>
      <c r="E999" s="207" t="s">
        <v>303</v>
      </c>
      <c r="F999" s="6" t="s">
        <v>533</v>
      </c>
      <c r="G999" s="3">
        <f>G1000+G1002+G1004</f>
        <v>1185.8</v>
      </c>
      <c r="H999" s="3">
        <f>H1000+H1002+H1004</f>
        <v>1185.8</v>
      </c>
      <c r="I999" s="201">
        <f t="shared" si="32"/>
        <v>100</v>
      </c>
      <c r="J999" s="36">
        <f t="shared" si="33"/>
        <v>0</v>
      </c>
    </row>
    <row r="1000" spans="1:10" ht="63">
      <c r="A1000" s="1"/>
      <c r="B1000" s="1" t="s">
        <v>269</v>
      </c>
      <c r="C1000" s="1" t="s">
        <v>304</v>
      </c>
      <c r="D1000" s="1"/>
      <c r="E1000" s="207" t="s">
        <v>305</v>
      </c>
      <c r="F1000" s="6" t="s">
        <v>533</v>
      </c>
      <c r="G1000" s="3">
        <f>G1001</f>
        <v>487.2</v>
      </c>
      <c r="H1000" s="3">
        <f>H1001</f>
        <v>487.2</v>
      </c>
      <c r="I1000" s="201">
        <f t="shared" si="32"/>
        <v>100</v>
      </c>
      <c r="J1000" s="36">
        <f t="shared" si="33"/>
        <v>0</v>
      </c>
    </row>
    <row r="1001" spans="1:10" ht="47.25">
      <c r="A1001" s="1"/>
      <c r="B1001" s="1" t="s">
        <v>269</v>
      </c>
      <c r="C1001" s="1" t="s">
        <v>304</v>
      </c>
      <c r="D1001" s="1" t="s">
        <v>11</v>
      </c>
      <c r="E1001" s="2" t="s">
        <v>12</v>
      </c>
      <c r="F1001" s="6" t="s">
        <v>533</v>
      </c>
      <c r="G1001" s="3">
        <v>487.2</v>
      </c>
      <c r="H1001" s="3">
        <v>487.2</v>
      </c>
      <c r="I1001" s="201">
        <f t="shared" si="32"/>
        <v>100</v>
      </c>
      <c r="J1001" s="36">
        <f t="shared" si="33"/>
        <v>0</v>
      </c>
    </row>
    <row r="1002" spans="1:10" ht="78.75">
      <c r="A1002" s="1"/>
      <c r="B1002" s="1" t="s">
        <v>269</v>
      </c>
      <c r="C1002" s="1" t="s">
        <v>306</v>
      </c>
      <c r="D1002" s="1"/>
      <c r="E1002" s="207" t="s">
        <v>307</v>
      </c>
      <c r="F1002" s="6" t="s">
        <v>533</v>
      </c>
      <c r="G1002" s="3">
        <f>G1003</f>
        <v>500</v>
      </c>
      <c r="H1002" s="3">
        <f>H1003</f>
        <v>500</v>
      </c>
      <c r="I1002" s="201">
        <f t="shared" si="32"/>
        <v>100</v>
      </c>
      <c r="J1002" s="36">
        <f t="shared" si="33"/>
        <v>0</v>
      </c>
    </row>
    <row r="1003" spans="1:10" ht="47.25">
      <c r="A1003" s="1"/>
      <c r="B1003" s="1" t="s">
        <v>269</v>
      </c>
      <c r="C1003" s="1" t="s">
        <v>306</v>
      </c>
      <c r="D1003" s="1" t="s">
        <v>11</v>
      </c>
      <c r="E1003" s="2" t="s">
        <v>12</v>
      </c>
      <c r="F1003" s="6" t="s">
        <v>533</v>
      </c>
      <c r="G1003" s="3">
        <v>500</v>
      </c>
      <c r="H1003" s="104">
        <v>500</v>
      </c>
      <c r="I1003" s="201">
        <f t="shared" si="32"/>
        <v>100</v>
      </c>
      <c r="J1003" s="36">
        <f t="shared" si="33"/>
        <v>0</v>
      </c>
    </row>
    <row r="1004" spans="1:10" ht="94.5">
      <c r="A1004" s="1"/>
      <c r="B1004" s="1" t="s">
        <v>269</v>
      </c>
      <c r="C1004" s="1" t="s">
        <v>564</v>
      </c>
      <c r="D1004" s="1"/>
      <c r="E1004" s="117" t="s">
        <v>565</v>
      </c>
      <c r="F1004" s="6" t="s">
        <v>533</v>
      </c>
      <c r="G1004" s="3">
        <f>G1005</f>
        <v>198.6</v>
      </c>
      <c r="H1004" s="3">
        <f>H1005</f>
        <v>198.6</v>
      </c>
      <c r="I1004" s="201">
        <f t="shared" si="32"/>
        <v>100</v>
      </c>
      <c r="J1004" s="36">
        <f t="shared" si="33"/>
        <v>0</v>
      </c>
    </row>
    <row r="1005" spans="1:10" ht="47.25">
      <c r="A1005" s="1"/>
      <c r="B1005" s="1" t="s">
        <v>269</v>
      </c>
      <c r="C1005" s="1" t="s">
        <v>564</v>
      </c>
      <c r="D1005" s="1" t="s">
        <v>11</v>
      </c>
      <c r="E1005" s="118" t="s">
        <v>12</v>
      </c>
      <c r="F1005" s="6" t="s">
        <v>533</v>
      </c>
      <c r="G1005" s="3">
        <v>198.6</v>
      </c>
      <c r="H1005" s="3">
        <v>198.6</v>
      </c>
      <c r="I1005" s="201">
        <f t="shared" si="32"/>
        <v>100</v>
      </c>
      <c r="J1005" s="36">
        <f t="shared" si="33"/>
        <v>0</v>
      </c>
    </row>
    <row r="1006" spans="1:10" ht="78.75">
      <c r="A1006" s="1"/>
      <c r="B1006" s="1" t="s">
        <v>269</v>
      </c>
      <c r="C1006" s="172" t="s">
        <v>324</v>
      </c>
      <c r="D1006" s="157"/>
      <c r="E1006" s="176" t="s">
        <v>325</v>
      </c>
      <c r="F1006" s="6" t="s">
        <v>533</v>
      </c>
      <c r="G1006" s="160">
        <f>G1007</f>
        <v>192.3</v>
      </c>
      <c r="H1006" s="160">
        <f>H1007</f>
        <v>192.3</v>
      </c>
      <c r="I1006" s="201">
        <f t="shared" si="32"/>
        <v>100</v>
      </c>
      <c r="J1006" s="36">
        <f t="shared" si="33"/>
        <v>0</v>
      </c>
    </row>
    <row r="1007" spans="1:10" ht="78.75">
      <c r="A1007" s="1"/>
      <c r="B1007" s="1" t="s">
        <v>269</v>
      </c>
      <c r="C1007" s="172" t="s">
        <v>641</v>
      </c>
      <c r="D1007" s="157"/>
      <c r="E1007" s="176" t="s">
        <v>327</v>
      </c>
      <c r="F1007" s="6" t="s">
        <v>533</v>
      </c>
      <c r="G1007" s="160">
        <f>G1008</f>
        <v>192.3</v>
      </c>
      <c r="H1007" s="160">
        <f>H1008</f>
        <v>192.3</v>
      </c>
      <c r="I1007" s="201">
        <f t="shared" si="32"/>
        <v>100</v>
      </c>
      <c r="J1007" s="36">
        <f t="shared" si="33"/>
        <v>0</v>
      </c>
    </row>
    <row r="1008" spans="1:10" ht="63">
      <c r="A1008" s="1"/>
      <c r="B1008" s="1" t="s">
        <v>269</v>
      </c>
      <c r="C1008" s="133" t="s">
        <v>642</v>
      </c>
      <c r="D1008" s="162"/>
      <c r="E1008" s="123" t="s">
        <v>643</v>
      </c>
      <c r="F1008" s="6" t="s">
        <v>533</v>
      </c>
      <c r="G1008" s="160">
        <f>G1009</f>
        <v>192.3</v>
      </c>
      <c r="H1008" s="160">
        <f>H1009</f>
        <v>192.3</v>
      </c>
      <c r="I1008" s="201">
        <f t="shared" si="32"/>
        <v>100</v>
      </c>
      <c r="J1008" s="36">
        <f t="shared" si="33"/>
        <v>0</v>
      </c>
    </row>
    <row r="1009" spans="1:10" ht="47.25">
      <c r="A1009" s="1"/>
      <c r="B1009" s="1" t="s">
        <v>269</v>
      </c>
      <c r="C1009" s="133" t="s">
        <v>642</v>
      </c>
      <c r="D1009" s="167" t="s">
        <v>11</v>
      </c>
      <c r="E1009" s="168" t="s">
        <v>12</v>
      </c>
      <c r="F1009" s="6" t="s">
        <v>533</v>
      </c>
      <c r="G1009" s="160">
        <v>192.3</v>
      </c>
      <c r="H1009" s="3">
        <v>192.3</v>
      </c>
      <c r="I1009" s="201">
        <f t="shared" si="32"/>
        <v>100</v>
      </c>
      <c r="J1009" s="36">
        <f t="shared" si="33"/>
        <v>0</v>
      </c>
    </row>
    <row r="1010" spans="1:10" ht="47.25" customHeight="1">
      <c r="A1010" s="1"/>
      <c r="B1010" s="1" t="s">
        <v>269</v>
      </c>
      <c r="C1010" s="1" t="s">
        <v>308</v>
      </c>
      <c r="D1010" s="1"/>
      <c r="E1010" s="207" t="s">
        <v>309</v>
      </c>
      <c r="F1010" s="6" t="s">
        <v>533</v>
      </c>
      <c r="G1010" s="3">
        <f>G1011+G1014+G1017</f>
        <v>5487.6</v>
      </c>
      <c r="H1010" s="3">
        <f>H1011+H1014+H1017</f>
        <v>4962.299999999999</v>
      </c>
      <c r="I1010" s="201">
        <f t="shared" si="32"/>
        <v>90.42750929368027</v>
      </c>
      <c r="J1010" s="36">
        <f t="shared" si="33"/>
        <v>-525.3000000000011</v>
      </c>
    </row>
    <row r="1011" spans="1:10" ht="78.75">
      <c r="A1011" s="1"/>
      <c r="B1011" s="1" t="s">
        <v>269</v>
      </c>
      <c r="C1011" s="1" t="s">
        <v>310</v>
      </c>
      <c r="D1011" s="1"/>
      <c r="E1011" s="207" t="s">
        <v>311</v>
      </c>
      <c r="F1011" s="6" t="s">
        <v>533</v>
      </c>
      <c r="G1011" s="3">
        <f>G1012</f>
        <v>985</v>
      </c>
      <c r="H1011" s="3">
        <f>H1012</f>
        <v>985</v>
      </c>
      <c r="I1011" s="201">
        <f t="shared" si="32"/>
        <v>100</v>
      </c>
      <c r="J1011" s="36">
        <f t="shared" si="33"/>
        <v>0</v>
      </c>
    </row>
    <row r="1012" spans="1:10" ht="31.5">
      <c r="A1012" s="1"/>
      <c r="B1012" s="1" t="s">
        <v>269</v>
      </c>
      <c r="C1012" s="1" t="s">
        <v>312</v>
      </c>
      <c r="D1012" s="1"/>
      <c r="E1012" s="207" t="s">
        <v>313</v>
      </c>
      <c r="F1012" s="6" t="s">
        <v>533</v>
      </c>
      <c r="G1012" s="3">
        <f>G1013</f>
        <v>985</v>
      </c>
      <c r="H1012" s="3">
        <f>H1013</f>
        <v>985</v>
      </c>
      <c r="I1012" s="201">
        <f t="shared" si="32"/>
        <v>100</v>
      </c>
      <c r="J1012" s="36">
        <f t="shared" si="33"/>
        <v>0</v>
      </c>
    </row>
    <row r="1013" spans="1:10" ht="47.25">
      <c r="A1013" s="1"/>
      <c r="B1013" s="1" t="s">
        <v>269</v>
      </c>
      <c r="C1013" s="1" t="s">
        <v>312</v>
      </c>
      <c r="D1013" s="1" t="s">
        <v>11</v>
      </c>
      <c r="E1013" s="2" t="s">
        <v>12</v>
      </c>
      <c r="F1013" s="6" t="s">
        <v>533</v>
      </c>
      <c r="G1013" s="3">
        <v>985</v>
      </c>
      <c r="H1013" s="104">
        <v>985</v>
      </c>
      <c r="I1013" s="201">
        <f t="shared" si="32"/>
        <v>100</v>
      </c>
      <c r="J1013" s="36">
        <f t="shared" si="33"/>
        <v>0</v>
      </c>
    </row>
    <row r="1014" spans="1:10" ht="94.5">
      <c r="A1014" s="1"/>
      <c r="B1014" s="1" t="s">
        <v>269</v>
      </c>
      <c r="C1014" s="1" t="s">
        <v>314</v>
      </c>
      <c r="D1014" s="1"/>
      <c r="E1014" s="207" t="s">
        <v>315</v>
      </c>
      <c r="F1014" s="6" t="s">
        <v>533</v>
      </c>
      <c r="G1014" s="3">
        <f>G1015</f>
        <v>1302.6</v>
      </c>
      <c r="H1014" s="3">
        <f>H1015</f>
        <v>1302.6</v>
      </c>
      <c r="I1014" s="201">
        <f t="shared" si="32"/>
        <v>100</v>
      </c>
      <c r="J1014" s="36">
        <f t="shared" si="33"/>
        <v>0</v>
      </c>
    </row>
    <row r="1015" spans="1:10" ht="31.5">
      <c r="A1015" s="1"/>
      <c r="B1015" s="1" t="s">
        <v>269</v>
      </c>
      <c r="C1015" s="1" t="s">
        <v>316</v>
      </c>
      <c r="D1015" s="1"/>
      <c r="E1015" s="207" t="s">
        <v>313</v>
      </c>
      <c r="F1015" s="6" t="s">
        <v>533</v>
      </c>
      <c r="G1015" s="3">
        <f>G1016</f>
        <v>1302.6</v>
      </c>
      <c r="H1015" s="3">
        <f>H1016</f>
        <v>1302.6</v>
      </c>
      <c r="I1015" s="201">
        <f t="shared" si="32"/>
        <v>100</v>
      </c>
      <c r="J1015" s="36">
        <f t="shared" si="33"/>
        <v>0</v>
      </c>
    </row>
    <row r="1016" spans="1:10" ht="47.25">
      <c r="A1016" s="1"/>
      <c r="B1016" s="1" t="s">
        <v>269</v>
      </c>
      <c r="C1016" s="1" t="s">
        <v>316</v>
      </c>
      <c r="D1016" s="1" t="s">
        <v>11</v>
      </c>
      <c r="E1016" s="2" t="s">
        <v>12</v>
      </c>
      <c r="F1016" s="6" t="s">
        <v>533</v>
      </c>
      <c r="G1016" s="3">
        <v>1302.6</v>
      </c>
      <c r="H1016" s="104">
        <v>1302.6</v>
      </c>
      <c r="I1016" s="201">
        <f t="shared" si="32"/>
        <v>100</v>
      </c>
      <c r="J1016" s="36">
        <f t="shared" si="33"/>
        <v>0</v>
      </c>
    </row>
    <row r="1017" spans="1:10" ht="126">
      <c r="A1017" s="1"/>
      <c r="B1017" s="1" t="s">
        <v>269</v>
      </c>
      <c r="C1017" s="1" t="s">
        <v>317</v>
      </c>
      <c r="D1017" s="1"/>
      <c r="E1017" s="207" t="s">
        <v>318</v>
      </c>
      <c r="F1017" s="6" t="s">
        <v>533</v>
      </c>
      <c r="G1017" s="3">
        <f>G1018</f>
        <v>3200</v>
      </c>
      <c r="H1017" s="3">
        <f>H1018</f>
        <v>2674.7</v>
      </c>
      <c r="I1017" s="201">
        <f t="shared" si="32"/>
        <v>83.584375</v>
      </c>
      <c r="J1017" s="36">
        <f t="shared" si="33"/>
        <v>-525.3000000000002</v>
      </c>
    </row>
    <row r="1018" spans="1:10" ht="31.5">
      <c r="A1018" s="1"/>
      <c r="B1018" s="1" t="s">
        <v>269</v>
      </c>
      <c r="C1018" s="1" t="s">
        <v>319</v>
      </c>
      <c r="D1018" s="1"/>
      <c r="E1018" s="207" t="s">
        <v>313</v>
      </c>
      <c r="F1018" s="6" t="s">
        <v>533</v>
      </c>
      <c r="G1018" s="3">
        <f>G1019</f>
        <v>3200</v>
      </c>
      <c r="H1018" s="3">
        <f>H1019</f>
        <v>2674.7</v>
      </c>
      <c r="I1018" s="201">
        <f t="shared" si="32"/>
        <v>83.584375</v>
      </c>
      <c r="J1018" s="36">
        <f t="shared" si="33"/>
        <v>-525.3000000000002</v>
      </c>
    </row>
    <row r="1019" spans="1:10" ht="47.25">
      <c r="A1019" s="1"/>
      <c r="B1019" s="1" t="s">
        <v>269</v>
      </c>
      <c r="C1019" s="1" t="s">
        <v>319</v>
      </c>
      <c r="D1019" s="1" t="s">
        <v>11</v>
      </c>
      <c r="E1019" s="2" t="s">
        <v>12</v>
      </c>
      <c r="F1019" s="6" t="s">
        <v>533</v>
      </c>
      <c r="G1019" s="3">
        <v>3200</v>
      </c>
      <c r="H1019" s="104">
        <v>2674.7</v>
      </c>
      <c r="I1019" s="201">
        <f t="shared" si="32"/>
        <v>83.584375</v>
      </c>
      <c r="J1019" s="36">
        <f t="shared" si="33"/>
        <v>-525.3000000000002</v>
      </c>
    </row>
    <row r="1020" spans="1:10" ht="15.75">
      <c r="A1020" s="1"/>
      <c r="B1020" s="1" t="s">
        <v>269</v>
      </c>
      <c r="C1020" s="217" t="s">
        <v>538</v>
      </c>
      <c r="D1020" s="19"/>
      <c r="E1020" s="218" t="s">
        <v>539</v>
      </c>
      <c r="F1020" s="6" t="s">
        <v>533</v>
      </c>
      <c r="G1020" s="3">
        <f>G1021</f>
        <v>27.7</v>
      </c>
      <c r="H1020" s="3">
        <f>H1021</f>
        <v>27.7</v>
      </c>
      <c r="I1020" s="201">
        <f t="shared" si="32"/>
        <v>100</v>
      </c>
      <c r="J1020" s="36">
        <f t="shared" si="33"/>
        <v>0</v>
      </c>
    </row>
    <row r="1021" spans="1:10" ht="44.25" customHeight="1">
      <c r="A1021" s="1"/>
      <c r="B1021" s="1" t="s">
        <v>269</v>
      </c>
      <c r="C1021" s="1" t="s">
        <v>119</v>
      </c>
      <c r="D1021" s="1"/>
      <c r="E1021" s="207" t="s">
        <v>120</v>
      </c>
      <c r="F1021" s="6" t="s">
        <v>533</v>
      </c>
      <c r="G1021" s="3">
        <f>G1022</f>
        <v>27.7</v>
      </c>
      <c r="H1021" s="3">
        <f>H1022</f>
        <v>27.7</v>
      </c>
      <c r="I1021" s="201">
        <f t="shared" si="32"/>
        <v>100</v>
      </c>
      <c r="J1021" s="36">
        <f t="shared" si="33"/>
        <v>0</v>
      </c>
    </row>
    <row r="1022" spans="1:10" ht="30.75" customHeight="1">
      <c r="A1022" s="1"/>
      <c r="B1022" s="1" t="s">
        <v>269</v>
      </c>
      <c r="C1022" s="1" t="s">
        <v>320</v>
      </c>
      <c r="D1022" s="1"/>
      <c r="E1022" s="207" t="s">
        <v>321</v>
      </c>
      <c r="F1022" s="6" t="s">
        <v>533</v>
      </c>
      <c r="G1022" s="3">
        <f>G1023</f>
        <v>27.7</v>
      </c>
      <c r="H1022" s="3">
        <f>H1023</f>
        <v>27.7</v>
      </c>
      <c r="I1022" s="201">
        <f t="shared" si="32"/>
        <v>100</v>
      </c>
      <c r="J1022" s="36">
        <f t="shared" si="33"/>
        <v>0</v>
      </c>
    </row>
    <row r="1023" spans="1:10" ht="47.25">
      <c r="A1023" s="1"/>
      <c r="B1023" s="1" t="s">
        <v>269</v>
      </c>
      <c r="C1023" s="1" t="s">
        <v>320</v>
      </c>
      <c r="D1023" s="1" t="s">
        <v>11</v>
      </c>
      <c r="E1023" s="2" t="s">
        <v>12</v>
      </c>
      <c r="F1023" s="6" t="s">
        <v>533</v>
      </c>
      <c r="G1023" s="3">
        <v>27.7</v>
      </c>
      <c r="H1023" s="104">
        <v>27.7</v>
      </c>
      <c r="I1023" s="201">
        <f t="shared" si="32"/>
        <v>100</v>
      </c>
      <c r="J1023" s="36">
        <f t="shared" si="33"/>
        <v>0</v>
      </c>
    </row>
    <row r="1024" spans="1:10" ht="15.75">
      <c r="A1024" s="1"/>
      <c r="B1024" s="1" t="s">
        <v>500</v>
      </c>
      <c r="C1024" s="1"/>
      <c r="D1024" s="1"/>
      <c r="E1024" s="2" t="s">
        <v>501</v>
      </c>
      <c r="F1024" s="6" t="s">
        <v>533</v>
      </c>
      <c r="G1024" s="3">
        <f>G1025</f>
        <v>66</v>
      </c>
      <c r="H1024" s="3">
        <f>H1025</f>
        <v>61</v>
      </c>
      <c r="I1024" s="201">
        <f t="shared" si="32"/>
        <v>92.42424242424242</v>
      </c>
      <c r="J1024" s="36">
        <f t="shared" si="33"/>
        <v>-5</v>
      </c>
    </row>
    <row r="1025" spans="1:10" ht="31.5">
      <c r="A1025" s="1"/>
      <c r="B1025" s="1" t="s">
        <v>322</v>
      </c>
      <c r="C1025" s="1"/>
      <c r="D1025" s="1"/>
      <c r="E1025" s="207" t="s">
        <v>323</v>
      </c>
      <c r="F1025" s="6" t="s">
        <v>533</v>
      </c>
      <c r="G1025" s="3">
        <f>G1026+G1032</f>
        <v>66</v>
      </c>
      <c r="H1025" s="3">
        <f>H1026+H1032</f>
        <v>61</v>
      </c>
      <c r="I1025" s="201">
        <f t="shared" si="32"/>
        <v>92.42424242424242</v>
      </c>
      <c r="J1025" s="36">
        <f t="shared" si="33"/>
        <v>-5</v>
      </c>
    </row>
    <row r="1026" spans="1:10" ht="63">
      <c r="A1026" s="1"/>
      <c r="B1026" s="1" t="s">
        <v>322</v>
      </c>
      <c r="C1026" s="1" t="s">
        <v>166</v>
      </c>
      <c r="D1026" s="1"/>
      <c r="E1026" s="207" t="s">
        <v>167</v>
      </c>
      <c r="F1026" s="6" t="s">
        <v>533</v>
      </c>
      <c r="G1026" s="3">
        <f>G1027</f>
        <v>41</v>
      </c>
      <c r="H1026" s="3">
        <f>H1027</f>
        <v>36</v>
      </c>
      <c r="I1026" s="201">
        <f t="shared" si="32"/>
        <v>87.8048780487805</v>
      </c>
      <c r="J1026" s="36">
        <f t="shared" si="33"/>
        <v>-5</v>
      </c>
    </row>
    <row r="1027" spans="1:10" ht="78.75">
      <c r="A1027" s="1"/>
      <c r="B1027" s="1" t="s">
        <v>322</v>
      </c>
      <c r="C1027" s="1" t="s">
        <v>324</v>
      </c>
      <c r="D1027" s="1"/>
      <c r="E1027" s="207" t="s">
        <v>325</v>
      </c>
      <c r="F1027" s="6" t="s">
        <v>533</v>
      </c>
      <c r="G1027" s="3">
        <f>G1028</f>
        <v>41</v>
      </c>
      <c r="H1027" s="3">
        <f>H1028</f>
        <v>36</v>
      </c>
      <c r="I1027" s="201">
        <f t="shared" si="32"/>
        <v>87.8048780487805</v>
      </c>
      <c r="J1027" s="36">
        <f t="shared" si="33"/>
        <v>-5</v>
      </c>
    </row>
    <row r="1028" spans="1:10" ht="78" customHeight="1">
      <c r="A1028" s="1"/>
      <c r="B1028" s="1" t="s">
        <v>322</v>
      </c>
      <c r="C1028" s="1" t="s">
        <v>326</v>
      </c>
      <c r="D1028" s="1"/>
      <c r="E1028" s="207" t="s">
        <v>644</v>
      </c>
      <c r="F1028" s="6" t="s">
        <v>533</v>
      </c>
      <c r="G1028" s="3">
        <f>G1029</f>
        <v>41</v>
      </c>
      <c r="H1028" s="3">
        <f>H1029</f>
        <v>36</v>
      </c>
      <c r="I1028" s="201">
        <f t="shared" si="32"/>
        <v>87.8048780487805</v>
      </c>
      <c r="J1028" s="36">
        <f t="shared" si="33"/>
        <v>-5</v>
      </c>
    </row>
    <row r="1029" spans="1:10" ht="63">
      <c r="A1029" s="1"/>
      <c r="B1029" s="1" t="s">
        <v>322</v>
      </c>
      <c r="C1029" s="1" t="s">
        <v>330</v>
      </c>
      <c r="D1029" s="1"/>
      <c r="E1029" s="207" t="s">
        <v>331</v>
      </c>
      <c r="F1029" s="6" t="s">
        <v>533</v>
      </c>
      <c r="G1029" s="3">
        <f>G1030+G1031</f>
        <v>41</v>
      </c>
      <c r="H1029" s="3">
        <f>H1030+H1031</f>
        <v>36</v>
      </c>
      <c r="I1029" s="201">
        <f t="shared" si="32"/>
        <v>87.8048780487805</v>
      </c>
      <c r="J1029" s="36">
        <f t="shared" si="33"/>
        <v>-5</v>
      </c>
    </row>
    <row r="1030" spans="1:10" ht="47.25">
      <c r="A1030" s="1"/>
      <c r="B1030" s="1" t="s">
        <v>322</v>
      </c>
      <c r="C1030" s="1" t="s">
        <v>330</v>
      </c>
      <c r="D1030" s="1" t="s">
        <v>11</v>
      </c>
      <c r="E1030" s="2" t="s">
        <v>12</v>
      </c>
      <c r="F1030" s="6" t="s">
        <v>533</v>
      </c>
      <c r="G1030" s="3">
        <v>14</v>
      </c>
      <c r="H1030" s="104">
        <v>9</v>
      </c>
      <c r="I1030" s="201">
        <f t="shared" si="32"/>
        <v>64.28571428571429</v>
      </c>
      <c r="J1030" s="36">
        <f t="shared" si="33"/>
        <v>-5</v>
      </c>
    </row>
    <row r="1031" spans="1:10" ht="63">
      <c r="A1031" s="1"/>
      <c r="B1031" s="1" t="s">
        <v>322</v>
      </c>
      <c r="C1031" s="1" t="s">
        <v>330</v>
      </c>
      <c r="D1031" s="1" t="s">
        <v>80</v>
      </c>
      <c r="E1031" s="2" t="s">
        <v>81</v>
      </c>
      <c r="F1031" s="6" t="s">
        <v>533</v>
      </c>
      <c r="G1031" s="3">
        <v>27</v>
      </c>
      <c r="H1031" s="104">
        <v>27</v>
      </c>
      <c r="I1031" s="201">
        <f t="shared" si="32"/>
        <v>100</v>
      </c>
      <c r="J1031" s="36">
        <f t="shared" si="33"/>
        <v>0</v>
      </c>
    </row>
    <row r="1032" spans="1:10" ht="15.75">
      <c r="A1032" s="1"/>
      <c r="B1032" s="1" t="s">
        <v>322</v>
      </c>
      <c r="C1032" s="217" t="s">
        <v>538</v>
      </c>
      <c r="D1032" s="19"/>
      <c r="E1032" s="218" t="s">
        <v>539</v>
      </c>
      <c r="F1032" s="6" t="s">
        <v>533</v>
      </c>
      <c r="G1032" s="3">
        <f>G1033</f>
        <v>25</v>
      </c>
      <c r="H1032" s="3">
        <f>H1033</f>
        <v>25</v>
      </c>
      <c r="I1032" s="201">
        <f t="shared" si="32"/>
        <v>100</v>
      </c>
      <c r="J1032" s="36">
        <f t="shared" si="33"/>
        <v>0</v>
      </c>
    </row>
    <row r="1033" spans="1:10" ht="15.75">
      <c r="A1033" s="1"/>
      <c r="B1033" s="178" t="s">
        <v>645</v>
      </c>
      <c r="C1033" s="179" t="s">
        <v>71</v>
      </c>
      <c r="D1033" s="180"/>
      <c r="E1033" s="181" t="s">
        <v>70</v>
      </c>
      <c r="F1033" s="6" t="s">
        <v>533</v>
      </c>
      <c r="G1033" s="160">
        <f>G1034</f>
        <v>25</v>
      </c>
      <c r="H1033" s="160">
        <f>H1034</f>
        <v>25</v>
      </c>
      <c r="I1033" s="201">
        <f aca="true" t="shared" si="34" ref="I1033:I1098">H1033/G1033*100</f>
        <v>100</v>
      </c>
      <c r="J1033" s="36">
        <f aca="true" t="shared" si="35" ref="J1033:J1098">H1033-G1033</f>
        <v>0</v>
      </c>
    </row>
    <row r="1034" spans="1:10" ht="78.75">
      <c r="A1034" s="1"/>
      <c r="B1034" s="178" t="s">
        <v>645</v>
      </c>
      <c r="C1034" s="14" t="s">
        <v>646</v>
      </c>
      <c r="D1034" s="167"/>
      <c r="E1034" s="168" t="s">
        <v>647</v>
      </c>
      <c r="F1034" s="6" t="s">
        <v>533</v>
      </c>
      <c r="G1034" s="160">
        <f>G1035</f>
        <v>25</v>
      </c>
      <c r="H1034" s="160">
        <f>H1035</f>
        <v>25</v>
      </c>
      <c r="I1034" s="201">
        <f t="shared" si="34"/>
        <v>100</v>
      </c>
      <c r="J1034" s="36">
        <f t="shared" si="35"/>
        <v>0</v>
      </c>
    </row>
    <row r="1035" spans="1:10" ht="47.25">
      <c r="A1035" s="1"/>
      <c r="B1035" s="178" t="s">
        <v>645</v>
      </c>
      <c r="C1035" s="14" t="s">
        <v>646</v>
      </c>
      <c r="D1035" s="167" t="s">
        <v>11</v>
      </c>
      <c r="E1035" s="168" t="s">
        <v>12</v>
      </c>
      <c r="F1035" s="6" t="s">
        <v>533</v>
      </c>
      <c r="G1035" s="160">
        <v>25</v>
      </c>
      <c r="H1035" s="160">
        <v>25</v>
      </c>
      <c r="I1035" s="201">
        <f t="shared" si="34"/>
        <v>100</v>
      </c>
      <c r="J1035" s="36">
        <f t="shared" si="35"/>
        <v>0</v>
      </c>
    </row>
    <row r="1036" spans="1:10" ht="15.75">
      <c r="A1036" s="1"/>
      <c r="B1036" s="1" t="s">
        <v>502</v>
      </c>
      <c r="C1036" s="1"/>
      <c r="D1036" s="1"/>
      <c r="E1036" s="2" t="s">
        <v>503</v>
      </c>
      <c r="F1036" s="6" t="s">
        <v>533</v>
      </c>
      <c r="G1036" s="3">
        <f aca="true" t="shared" si="36" ref="G1036:G1041">G1037</f>
        <v>13</v>
      </c>
      <c r="H1036" s="104">
        <v>0</v>
      </c>
      <c r="I1036" s="201">
        <f t="shared" si="34"/>
        <v>0</v>
      </c>
      <c r="J1036" s="36">
        <f t="shared" si="35"/>
        <v>-13</v>
      </c>
    </row>
    <row r="1037" spans="1:10" ht="15.75">
      <c r="A1037" s="1"/>
      <c r="B1037" s="1" t="s">
        <v>332</v>
      </c>
      <c r="C1037" s="1"/>
      <c r="D1037" s="1"/>
      <c r="E1037" s="207" t="s">
        <v>333</v>
      </c>
      <c r="F1037" s="6" t="s">
        <v>533</v>
      </c>
      <c r="G1037" s="3">
        <f t="shared" si="36"/>
        <v>13</v>
      </c>
      <c r="H1037" s="104">
        <v>0</v>
      </c>
      <c r="I1037" s="201">
        <f t="shared" si="34"/>
        <v>0</v>
      </c>
      <c r="J1037" s="36">
        <f t="shared" si="35"/>
        <v>-13</v>
      </c>
    </row>
    <row r="1038" spans="1:10" ht="63">
      <c r="A1038" s="1"/>
      <c r="B1038" s="1" t="s">
        <v>332</v>
      </c>
      <c r="C1038" s="1" t="s">
        <v>213</v>
      </c>
      <c r="D1038" s="1"/>
      <c r="E1038" s="207" t="s">
        <v>214</v>
      </c>
      <c r="F1038" s="6" t="s">
        <v>533</v>
      </c>
      <c r="G1038" s="3">
        <f t="shared" si="36"/>
        <v>13</v>
      </c>
      <c r="H1038" s="104">
        <v>0</v>
      </c>
      <c r="I1038" s="201">
        <f t="shared" si="34"/>
        <v>0</v>
      </c>
      <c r="J1038" s="36">
        <f t="shared" si="35"/>
        <v>-13</v>
      </c>
    </row>
    <row r="1039" spans="1:10" ht="47.25">
      <c r="A1039" s="1"/>
      <c r="B1039" s="1" t="s">
        <v>332</v>
      </c>
      <c r="C1039" s="1" t="s">
        <v>334</v>
      </c>
      <c r="D1039" s="1"/>
      <c r="E1039" s="207" t="s">
        <v>335</v>
      </c>
      <c r="F1039" s="6" t="s">
        <v>533</v>
      </c>
      <c r="G1039" s="3">
        <f t="shared" si="36"/>
        <v>13</v>
      </c>
      <c r="H1039" s="104">
        <v>0</v>
      </c>
      <c r="I1039" s="201">
        <f t="shared" si="34"/>
        <v>0</v>
      </c>
      <c r="J1039" s="36">
        <f t="shared" si="35"/>
        <v>-13</v>
      </c>
    </row>
    <row r="1040" spans="1:10" ht="31.5">
      <c r="A1040" s="1"/>
      <c r="B1040" s="1" t="s">
        <v>332</v>
      </c>
      <c r="C1040" s="1" t="s">
        <v>336</v>
      </c>
      <c r="D1040" s="1"/>
      <c r="E1040" s="207" t="s">
        <v>337</v>
      </c>
      <c r="F1040" s="6" t="s">
        <v>533</v>
      </c>
      <c r="G1040" s="3">
        <f t="shared" si="36"/>
        <v>13</v>
      </c>
      <c r="H1040" s="104">
        <v>0</v>
      </c>
      <c r="I1040" s="201">
        <f t="shared" si="34"/>
        <v>0</v>
      </c>
      <c r="J1040" s="36">
        <f t="shared" si="35"/>
        <v>-13</v>
      </c>
    </row>
    <row r="1041" spans="1:10" ht="126">
      <c r="A1041" s="1"/>
      <c r="B1041" s="1" t="s">
        <v>332</v>
      </c>
      <c r="C1041" s="1" t="s">
        <v>338</v>
      </c>
      <c r="D1041" s="1"/>
      <c r="E1041" s="207" t="s">
        <v>339</v>
      </c>
      <c r="F1041" s="6" t="s">
        <v>533</v>
      </c>
      <c r="G1041" s="3">
        <f t="shared" si="36"/>
        <v>13</v>
      </c>
      <c r="H1041" s="104">
        <v>0</v>
      </c>
      <c r="I1041" s="201">
        <f t="shared" si="34"/>
        <v>0</v>
      </c>
      <c r="J1041" s="36">
        <f t="shared" si="35"/>
        <v>-13</v>
      </c>
    </row>
    <row r="1042" spans="1:10" ht="47.25">
      <c r="A1042" s="1"/>
      <c r="B1042" s="1" t="s">
        <v>332</v>
      </c>
      <c r="C1042" s="1" t="s">
        <v>338</v>
      </c>
      <c r="D1042" s="1" t="s">
        <v>11</v>
      </c>
      <c r="E1042" s="2" t="s">
        <v>12</v>
      </c>
      <c r="F1042" s="6" t="s">
        <v>533</v>
      </c>
      <c r="G1042" s="3">
        <v>13</v>
      </c>
      <c r="H1042" s="104">
        <v>0</v>
      </c>
      <c r="I1042" s="201">
        <f t="shared" si="34"/>
        <v>0</v>
      </c>
      <c r="J1042" s="36">
        <f t="shared" si="35"/>
        <v>-13</v>
      </c>
    </row>
    <row r="1043" spans="1:10" ht="15.75">
      <c r="A1043" s="1"/>
      <c r="B1043" s="1" t="s">
        <v>504</v>
      </c>
      <c r="C1043" s="1"/>
      <c r="D1043" s="1"/>
      <c r="E1043" s="2" t="s">
        <v>505</v>
      </c>
      <c r="F1043" s="6" t="s">
        <v>533</v>
      </c>
      <c r="G1043" s="3">
        <f>G1044+G1064</f>
        <v>71749</v>
      </c>
      <c r="H1043" s="3">
        <f>H1044+H1064</f>
        <v>70428.5</v>
      </c>
      <c r="I1043" s="201">
        <f t="shared" si="34"/>
        <v>98.15955623074886</v>
      </c>
      <c r="J1043" s="36">
        <f t="shared" si="35"/>
        <v>-1320.5</v>
      </c>
    </row>
    <row r="1044" spans="1:10" ht="15.75">
      <c r="A1044" s="1"/>
      <c r="B1044" s="1" t="s">
        <v>340</v>
      </c>
      <c r="C1044" s="1"/>
      <c r="D1044" s="1"/>
      <c r="E1044" s="207" t="s">
        <v>341</v>
      </c>
      <c r="F1044" s="6" t="s">
        <v>533</v>
      </c>
      <c r="G1044" s="3">
        <f>G1045+G1060</f>
        <v>69719.5</v>
      </c>
      <c r="H1044" s="3">
        <f>H1045+H1060</f>
        <v>68399</v>
      </c>
      <c r="I1044" s="201">
        <f t="shared" si="34"/>
        <v>98.10598182717891</v>
      </c>
      <c r="J1044" s="36">
        <f t="shared" si="35"/>
        <v>-1320.5</v>
      </c>
    </row>
    <row r="1045" spans="1:10" ht="63">
      <c r="A1045" s="1"/>
      <c r="B1045" s="1" t="s">
        <v>340</v>
      </c>
      <c r="C1045" s="1" t="s">
        <v>213</v>
      </c>
      <c r="D1045" s="1"/>
      <c r="E1045" s="207" t="s">
        <v>214</v>
      </c>
      <c r="F1045" s="6" t="s">
        <v>533</v>
      </c>
      <c r="G1045" s="3">
        <f>G1046</f>
        <v>60335.600000000006</v>
      </c>
      <c r="H1045" s="3">
        <f>H1046</f>
        <v>59015.100000000006</v>
      </c>
      <c r="I1045" s="201">
        <f t="shared" si="34"/>
        <v>97.81140819018954</v>
      </c>
      <c r="J1045" s="36">
        <f t="shared" si="35"/>
        <v>-1320.5</v>
      </c>
    </row>
    <row r="1046" spans="1:10" ht="47.25">
      <c r="A1046" s="1"/>
      <c r="B1046" s="1" t="s">
        <v>340</v>
      </c>
      <c r="C1046" s="1" t="s">
        <v>342</v>
      </c>
      <c r="D1046" s="1"/>
      <c r="E1046" s="207" t="s">
        <v>343</v>
      </c>
      <c r="F1046" s="6" t="s">
        <v>533</v>
      </c>
      <c r="G1046" s="3">
        <f>G1047+G1051+G1057</f>
        <v>60335.600000000006</v>
      </c>
      <c r="H1046" s="3">
        <f>H1047+H1051+H1057</f>
        <v>59015.100000000006</v>
      </c>
      <c r="I1046" s="201">
        <f t="shared" si="34"/>
        <v>97.81140819018954</v>
      </c>
      <c r="J1046" s="36">
        <f t="shared" si="35"/>
        <v>-1320.5</v>
      </c>
    </row>
    <row r="1047" spans="1:10" ht="31.5">
      <c r="A1047" s="1"/>
      <c r="B1047" s="1" t="s">
        <v>340</v>
      </c>
      <c r="C1047" s="1" t="s">
        <v>344</v>
      </c>
      <c r="D1047" s="1"/>
      <c r="E1047" s="207" t="s">
        <v>345</v>
      </c>
      <c r="F1047" s="6" t="s">
        <v>533</v>
      </c>
      <c r="G1047" s="3">
        <f>G1048</f>
        <v>923.8</v>
      </c>
      <c r="H1047" s="3">
        <f>H1048</f>
        <v>725.8</v>
      </c>
      <c r="I1047" s="201">
        <f t="shared" si="34"/>
        <v>78.5667893483438</v>
      </c>
      <c r="J1047" s="36">
        <f t="shared" si="35"/>
        <v>-198</v>
      </c>
    </row>
    <row r="1048" spans="1:10" ht="31.5">
      <c r="A1048" s="1"/>
      <c r="B1048" s="1" t="s">
        <v>340</v>
      </c>
      <c r="C1048" s="1" t="s">
        <v>346</v>
      </c>
      <c r="D1048" s="1"/>
      <c r="E1048" s="207" t="s">
        <v>347</v>
      </c>
      <c r="F1048" s="6" t="s">
        <v>533</v>
      </c>
      <c r="G1048" s="3">
        <f>G1049+G1050</f>
        <v>923.8</v>
      </c>
      <c r="H1048" s="3">
        <f>H1049+H1050</f>
        <v>725.8</v>
      </c>
      <c r="I1048" s="201">
        <f t="shared" si="34"/>
        <v>78.5667893483438</v>
      </c>
      <c r="J1048" s="36">
        <f t="shared" si="35"/>
        <v>-198</v>
      </c>
    </row>
    <row r="1049" spans="1:10" ht="47.25">
      <c r="A1049" s="1"/>
      <c r="B1049" s="1" t="s">
        <v>340</v>
      </c>
      <c r="C1049" s="1" t="s">
        <v>346</v>
      </c>
      <c r="D1049" s="1" t="s">
        <v>11</v>
      </c>
      <c r="E1049" s="2" t="s">
        <v>12</v>
      </c>
      <c r="F1049" s="6" t="s">
        <v>533</v>
      </c>
      <c r="G1049" s="3">
        <v>921.3</v>
      </c>
      <c r="H1049" s="104">
        <v>723.3</v>
      </c>
      <c r="I1049" s="201">
        <f t="shared" si="34"/>
        <v>78.50862911103876</v>
      </c>
      <c r="J1049" s="36">
        <f t="shared" si="35"/>
        <v>-198</v>
      </c>
    </row>
    <row r="1050" spans="1:10" ht="31.5">
      <c r="A1050" s="1"/>
      <c r="B1050" s="1" t="s">
        <v>340</v>
      </c>
      <c r="C1050" s="1" t="s">
        <v>346</v>
      </c>
      <c r="D1050" s="1" t="s">
        <v>362</v>
      </c>
      <c r="E1050" s="2" t="s">
        <v>363</v>
      </c>
      <c r="F1050" s="6" t="s">
        <v>533</v>
      </c>
      <c r="G1050" s="3">
        <v>2.5</v>
      </c>
      <c r="H1050" s="104">
        <v>2.5</v>
      </c>
      <c r="I1050" s="201">
        <f t="shared" si="34"/>
        <v>100</v>
      </c>
      <c r="J1050" s="36">
        <f t="shared" si="35"/>
        <v>0</v>
      </c>
    </row>
    <row r="1051" spans="1:10" ht="47.25">
      <c r="A1051" s="1"/>
      <c r="B1051" s="1" t="s">
        <v>340</v>
      </c>
      <c r="C1051" s="1" t="s">
        <v>348</v>
      </c>
      <c r="D1051" s="1"/>
      <c r="E1051" s="207" t="s">
        <v>105</v>
      </c>
      <c r="F1051" s="6" t="s">
        <v>533</v>
      </c>
      <c r="G1051" s="3">
        <f>G1052</f>
        <v>49002.4</v>
      </c>
      <c r="H1051" s="3">
        <f>H1052</f>
        <v>47879.9</v>
      </c>
      <c r="I1051" s="201">
        <f t="shared" si="34"/>
        <v>97.70929587122264</v>
      </c>
      <c r="J1051" s="36">
        <f t="shared" si="35"/>
        <v>-1122.5</v>
      </c>
    </row>
    <row r="1052" spans="1:10" ht="31.5">
      <c r="A1052" s="1"/>
      <c r="B1052" s="1" t="s">
        <v>340</v>
      </c>
      <c r="C1052" s="1" t="s">
        <v>349</v>
      </c>
      <c r="D1052" s="1"/>
      <c r="E1052" s="207" t="s">
        <v>350</v>
      </c>
      <c r="F1052" s="6" t="s">
        <v>533</v>
      </c>
      <c r="G1052" s="3">
        <f>G1053+G1054+G1055+G1056</f>
        <v>49002.4</v>
      </c>
      <c r="H1052" s="3">
        <f>H1053+H1054+H1055+H1056</f>
        <v>47879.9</v>
      </c>
      <c r="I1052" s="201">
        <f t="shared" si="34"/>
        <v>97.70929587122264</v>
      </c>
      <c r="J1052" s="36">
        <f t="shared" si="35"/>
        <v>-1122.5</v>
      </c>
    </row>
    <row r="1053" spans="1:10" ht="110.25">
      <c r="A1053" s="1"/>
      <c r="B1053" s="1" t="s">
        <v>340</v>
      </c>
      <c r="C1053" s="1" t="s">
        <v>349</v>
      </c>
      <c r="D1053" s="1" t="s">
        <v>9</v>
      </c>
      <c r="E1053" s="2" t="s">
        <v>10</v>
      </c>
      <c r="F1053" s="6" t="s">
        <v>533</v>
      </c>
      <c r="G1053" s="3">
        <v>14095.2</v>
      </c>
      <c r="H1053" s="104">
        <v>13739.6</v>
      </c>
      <c r="I1053" s="201">
        <f t="shared" si="34"/>
        <v>97.47715534366309</v>
      </c>
      <c r="J1053" s="36">
        <f t="shared" si="35"/>
        <v>-355.60000000000036</v>
      </c>
    </row>
    <row r="1054" spans="1:10" ht="47.25">
      <c r="A1054" s="1"/>
      <c r="B1054" s="1" t="s">
        <v>340</v>
      </c>
      <c r="C1054" s="1" t="s">
        <v>349</v>
      </c>
      <c r="D1054" s="1" t="s">
        <v>11</v>
      </c>
      <c r="E1054" s="2" t="s">
        <v>12</v>
      </c>
      <c r="F1054" s="6" t="s">
        <v>533</v>
      </c>
      <c r="G1054" s="3">
        <v>6562.6</v>
      </c>
      <c r="H1054" s="104">
        <v>5966.1</v>
      </c>
      <c r="I1054" s="201">
        <f t="shared" si="34"/>
        <v>90.91061469539513</v>
      </c>
      <c r="J1054" s="36">
        <f t="shared" si="35"/>
        <v>-596.5</v>
      </c>
    </row>
    <row r="1055" spans="1:10" ht="49.5" customHeight="1">
      <c r="A1055" s="1"/>
      <c r="B1055" s="1" t="s">
        <v>340</v>
      </c>
      <c r="C1055" s="1" t="s">
        <v>349</v>
      </c>
      <c r="D1055" s="1" t="s">
        <v>80</v>
      </c>
      <c r="E1055" s="2" t="s">
        <v>81</v>
      </c>
      <c r="F1055" s="6" t="s">
        <v>533</v>
      </c>
      <c r="G1055" s="3">
        <v>27828.7</v>
      </c>
      <c r="H1055" s="104">
        <v>27732.3</v>
      </c>
      <c r="I1055" s="201">
        <f t="shared" si="34"/>
        <v>99.65359502959174</v>
      </c>
      <c r="J1055" s="36">
        <f t="shared" si="35"/>
        <v>-96.40000000000146</v>
      </c>
    </row>
    <row r="1056" spans="1:10" ht="15.75">
      <c r="A1056" s="1"/>
      <c r="B1056" s="1" t="s">
        <v>340</v>
      </c>
      <c r="C1056" s="1" t="s">
        <v>349</v>
      </c>
      <c r="D1056" s="1" t="s">
        <v>13</v>
      </c>
      <c r="E1056" s="2" t="s">
        <v>14</v>
      </c>
      <c r="F1056" s="6" t="s">
        <v>533</v>
      </c>
      <c r="G1056" s="3">
        <v>515.9</v>
      </c>
      <c r="H1056" s="104">
        <v>441.9</v>
      </c>
      <c r="I1056" s="201">
        <f t="shared" si="34"/>
        <v>85.65613490986625</v>
      </c>
      <c r="J1056" s="36">
        <f t="shared" si="35"/>
        <v>-74</v>
      </c>
    </row>
    <row r="1057" spans="1:10" ht="94.5">
      <c r="A1057" s="1"/>
      <c r="B1057" s="1" t="s">
        <v>340</v>
      </c>
      <c r="C1057" s="1" t="s">
        <v>351</v>
      </c>
      <c r="D1057" s="1"/>
      <c r="E1057" s="207" t="s">
        <v>352</v>
      </c>
      <c r="F1057" s="6" t="s">
        <v>533</v>
      </c>
      <c r="G1057" s="3">
        <f>G1058</f>
        <v>10409.4</v>
      </c>
      <c r="H1057" s="3">
        <f>H1058</f>
        <v>10409.4</v>
      </c>
      <c r="I1057" s="201">
        <f t="shared" si="34"/>
        <v>100</v>
      </c>
      <c r="J1057" s="36">
        <f t="shared" si="35"/>
        <v>0</v>
      </c>
    </row>
    <row r="1058" spans="1:10" ht="47.25">
      <c r="A1058" s="1"/>
      <c r="B1058" s="1" t="s">
        <v>340</v>
      </c>
      <c r="C1058" s="1" t="s">
        <v>353</v>
      </c>
      <c r="D1058" s="1"/>
      <c r="E1058" s="207" t="s">
        <v>268</v>
      </c>
      <c r="F1058" s="6" t="s">
        <v>533</v>
      </c>
      <c r="G1058" s="3">
        <f>G1059</f>
        <v>10409.4</v>
      </c>
      <c r="H1058" s="3">
        <f>H1059</f>
        <v>10409.4</v>
      </c>
      <c r="I1058" s="201">
        <f t="shared" si="34"/>
        <v>100</v>
      </c>
      <c r="J1058" s="36">
        <f t="shared" si="35"/>
        <v>0</v>
      </c>
    </row>
    <row r="1059" spans="1:10" ht="54.75" customHeight="1">
      <c r="A1059" s="1"/>
      <c r="B1059" s="1" t="s">
        <v>340</v>
      </c>
      <c r="C1059" s="1" t="s">
        <v>353</v>
      </c>
      <c r="D1059" s="1" t="s">
        <v>80</v>
      </c>
      <c r="E1059" s="2" t="s">
        <v>81</v>
      </c>
      <c r="F1059" s="6" t="s">
        <v>533</v>
      </c>
      <c r="G1059" s="3">
        <v>10409.4</v>
      </c>
      <c r="H1059" s="104">
        <v>10409.4</v>
      </c>
      <c r="I1059" s="201">
        <f t="shared" si="34"/>
        <v>100</v>
      </c>
      <c r="J1059" s="36">
        <f t="shared" si="35"/>
        <v>0</v>
      </c>
    </row>
    <row r="1060" spans="1:10" ht="110.25">
      <c r="A1060" s="1"/>
      <c r="B1060" s="1" t="s">
        <v>340</v>
      </c>
      <c r="C1060" s="1" t="s">
        <v>113</v>
      </c>
      <c r="D1060" s="1"/>
      <c r="E1060" s="207" t="s">
        <v>114</v>
      </c>
      <c r="F1060" s="6" t="s">
        <v>533</v>
      </c>
      <c r="G1060" s="3">
        <f>G1061</f>
        <v>9383.9</v>
      </c>
      <c r="H1060" s="3">
        <f>H1061</f>
        <v>9383.9</v>
      </c>
      <c r="I1060" s="201">
        <f t="shared" si="34"/>
        <v>100</v>
      </c>
      <c r="J1060" s="36">
        <f t="shared" si="35"/>
        <v>0</v>
      </c>
    </row>
    <row r="1061" spans="1:10" ht="92.25" customHeight="1">
      <c r="A1061" s="1"/>
      <c r="B1061" s="1" t="s">
        <v>340</v>
      </c>
      <c r="C1061" s="1" t="s">
        <v>115</v>
      </c>
      <c r="D1061" s="1"/>
      <c r="E1061" s="207" t="s">
        <v>116</v>
      </c>
      <c r="F1061" s="6" t="s">
        <v>533</v>
      </c>
      <c r="G1061" s="3">
        <f>G1062+G1063</f>
        <v>9383.9</v>
      </c>
      <c r="H1061" s="3">
        <f>H1062+H1063</f>
        <v>9383.9</v>
      </c>
      <c r="I1061" s="201">
        <f t="shared" si="34"/>
        <v>100</v>
      </c>
      <c r="J1061" s="36">
        <f t="shared" si="35"/>
        <v>0</v>
      </c>
    </row>
    <row r="1062" spans="1:10" ht="47.25">
      <c r="A1062" s="1"/>
      <c r="B1062" s="1" t="s">
        <v>340</v>
      </c>
      <c r="C1062" s="1" t="s">
        <v>115</v>
      </c>
      <c r="D1062" s="1" t="s">
        <v>11</v>
      </c>
      <c r="E1062" s="2" t="s">
        <v>12</v>
      </c>
      <c r="F1062" s="6" t="s">
        <v>533</v>
      </c>
      <c r="G1062" s="3">
        <v>1827.2</v>
      </c>
      <c r="H1062" s="104">
        <v>1827.2</v>
      </c>
      <c r="I1062" s="201">
        <f t="shared" si="34"/>
        <v>100</v>
      </c>
      <c r="J1062" s="36">
        <f t="shared" si="35"/>
        <v>0</v>
      </c>
    </row>
    <row r="1063" spans="1:10" ht="51" customHeight="1">
      <c r="A1063" s="1"/>
      <c r="B1063" s="1" t="s">
        <v>340</v>
      </c>
      <c r="C1063" s="1" t="s">
        <v>115</v>
      </c>
      <c r="D1063" s="1" t="s">
        <v>80</v>
      </c>
      <c r="E1063" s="2" t="s">
        <v>81</v>
      </c>
      <c r="F1063" s="6" t="s">
        <v>533</v>
      </c>
      <c r="G1063" s="3">
        <v>7556.7</v>
      </c>
      <c r="H1063" s="104">
        <v>7556.7</v>
      </c>
      <c r="I1063" s="201">
        <f t="shared" si="34"/>
        <v>100</v>
      </c>
      <c r="J1063" s="36">
        <f t="shared" si="35"/>
        <v>0</v>
      </c>
    </row>
    <row r="1064" spans="1:10" ht="15.75">
      <c r="A1064" s="1"/>
      <c r="B1064" s="1" t="s">
        <v>354</v>
      </c>
      <c r="C1064" s="1"/>
      <c r="D1064" s="1"/>
      <c r="E1064" s="207" t="s">
        <v>355</v>
      </c>
      <c r="F1064" s="6" t="s">
        <v>533</v>
      </c>
      <c r="G1064" s="3">
        <f>G1065+G1070</f>
        <v>2029.5</v>
      </c>
      <c r="H1064" s="3">
        <f>H1065+H1070</f>
        <v>2029.5</v>
      </c>
      <c r="I1064" s="201">
        <f t="shared" si="34"/>
        <v>100</v>
      </c>
      <c r="J1064" s="36">
        <f t="shared" si="35"/>
        <v>0</v>
      </c>
    </row>
    <row r="1065" spans="1:10" ht="63">
      <c r="A1065" s="1"/>
      <c r="B1065" s="1" t="s">
        <v>354</v>
      </c>
      <c r="C1065" s="1" t="s">
        <v>213</v>
      </c>
      <c r="D1065" s="1"/>
      <c r="E1065" s="207" t="s">
        <v>214</v>
      </c>
      <c r="F1065" s="6" t="s">
        <v>533</v>
      </c>
      <c r="G1065" s="3">
        <f>G1066</f>
        <v>1569.2</v>
      </c>
      <c r="H1065" s="3">
        <f>H1066</f>
        <v>1569.2</v>
      </c>
      <c r="I1065" s="201">
        <f t="shared" si="34"/>
        <v>100</v>
      </c>
      <c r="J1065" s="36">
        <f t="shared" si="35"/>
        <v>0</v>
      </c>
    </row>
    <row r="1066" spans="1:10" ht="47.25">
      <c r="A1066" s="1"/>
      <c r="B1066" s="1" t="s">
        <v>354</v>
      </c>
      <c r="C1066" s="1" t="s">
        <v>342</v>
      </c>
      <c r="D1066" s="1"/>
      <c r="E1066" s="207" t="s">
        <v>343</v>
      </c>
      <c r="F1066" s="6" t="s">
        <v>533</v>
      </c>
      <c r="G1066" s="3">
        <f>G1067</f>
        <v>1569.2</v>
      </c>
      <c r="H1066" s="3">
        <f>H1067</f>
        <v>1569.2</v>
      </c>
      <c r="I1066" s="201">
        <f t="shared" si="34"/>
        <v>100</v>
      </c>
      <c r="J1066" s="36">
        <f t="shared" si="35"/>
        <v>0</v>
      </c>
    </row>
    <row r="1067" spans="1:10" ht="47.25">
      <c r="A1067" s="1"/>
      <c r="B1067" s="1" t="s">
        <v>354</v>
      </c>
      <c r="C1067" s="1" t="s">
        <v>348</v>
      </c>
      <c r="D1067" s="1"/>
      <c r="E1067" s="207" t="s">
        <v>105</v>
      </c>
      <c r="F1067" s="6" t="s">
        <v>533</v>
      </c>
      <c r="G1067" s="3">
        <f>G1068</f>
        <v>1569.2</v>
      </c>
      <c r="H1067" s="3">
        <f>H1068</f>
        <v>1569.2</v>
      </c>
      <c r="I1067" s="201">
        <f t="shared" si="34"/>
        <v>100</v>
      </c>
      <c r="J1067" s="36">
        <f t="shared" si="35"/>
        <v>0</v>
      </c>
    </row>
    <row r="1068" spans="1:10" ht="31.5">
      <c r="A1068" s="1"/>
      <c r="B1068" s="1" t="s">
        <v>354</v>
      </c>
      <c r="C1068" s="1" t="s">
        <v>349</v>
      </c>
      <c r="D1068" s="1"/>
      <c r="E1068" s="207" t="s">
        <v>350</v>
      </c>
      <c r="F1068" s="6" t="s">
        <v>533</v>
      </c>
      <c r="G1068" s="3">
        <f>G1069</f>
        <v>1569.2</v>
      </c>
      <c r="H1068" s="3">
        <f>H1069</f>
        <v>1569.2</v>
      </c>
      <c r="I1068" s="201">
        <f t="shared" si="34"/>
        <v>100</v>
      </c>
      <c r="J1068" s="36">
        <f t="shared" si="35"/>
        <v>0</v>
      </c>
    </row>
    <row r="1069" spans="1:10" ht="51.75" customHeight="1">
      <c r="A1069" s="1"/>
      <c r="B1069" s="1" t="s">
        <v>354</v>
      </c>
      <c r="C1069" s="1" t="s">
        <v>349</v>
      </c>
      <c r="D1069" s="1" t="s">
        <v>80</v>
      </c>
      <c r="E1069" s="2" t="s">
        <v>81</v>
      </c>
      <c r="F1069" s="6" t="s">
        <v>533</v>
      </c>
      <c r="G1069" s="3">
        <v>1569.2</v>
      </c>
      <c r="H1069" s="104">
        <v>1569.2</v>
      </c>
      <c r="I1069" s="201">
        <f t="shared" si="34"/>
        <v>100</v>
      </c>
      <c r="J1069" s="36">
        <f t="shared" si="35"/>
        <v>0</v>
      </c>
    </row>
    <row r="1070" spans="1:10" ht="110.25">
      <c r="A1070" s="1"/>
      <c r="B1070" s="1" t="s">
        <v>354</v>
      </c>
      <c r="C1070" s="1" t="s">
        <v>113</v>
      </c>
      <c r="D1070" s="1"/>
      <c r="E1070" s="207" t="s">
        <v>114</v>
      </c>
      <c r="F1070" s="6" t="s">
        <v>533</v>
      </c>
      <c r="G1070" s="3">
        <f>G1071</f>
        <v>460.3</v>
      </c>
      <c r="H1070" s="3">
        <f>H1071</f>
        <v>460.3</v>
      </c>
      <c r="I1070" s="201">
        <f t="shared" si="34"/>
        <v>100</v>
      </c>
      <c r="J1070" s="36">
        <f t="shared" si="35"/>
        <v>0</v>
      </c>
    </row>
    <row r="1071" spans="1:10" ht="93.75" customHeight="1">
      <c r="A1071" s="1"/>
      <c r="B1071" s="1" t="s">
        <v>354</v>
      </c>
      <c r="C1071" s="1" t="s">
        <v>115</v>
      </c>
      <c r="D1071" s="1"/>
      <c r="E1071" s="207" t="s">
        <v>116</v>
      </c>
      <c r="F1071" s="6" t="s">
        <v>533</v>
      </c>
      <c r="G1071" s="3">
        <f>G1072</f>
        <v>460.3</v>
      </c>
      <c r="H1071" s="3">
        <f>H1072</f>
        <v>460.3</v>
      </c>
      <c r="I1071" s="201">
        <f t="shared" si="34"/>
        <v>100</v>
      </c>
      <c r="J1071" s="36">
        <f t="shared" si="35"/>
        <v>0</v>
      </c>
    </row>
    <row r="1072" spans="1:10" ht="54" customHeight="1">
      <c r="A1072" s="1"/>
      <c r="B1072" s="1" t="s">
        <v>354</v>
      </c>
      <c r="C1072" s="1" t="s">
        <v>115</v>
      </c>
      <c r="D1072" s="1" t="s">
        <v>80</v>
      </c>
      <c r="E1072" s="2" t="s">
        <v>81</v>
      </c>
      <c r="F1072" s="6" t="s">
        <v>533</v>
      </c>
      <c r="G1072" s="3">
        <v>460.3</v>
      </c>
      <c r="H1072" s="104">
        <v>460.3</v>
      </c>
      <c r="I1072" s="201">
        <f t="shared" si="34"/>
        <v>100</v>
      </c>
      <c r="J1072" s="36">
        <f t="shared" si="35"/>
        <v>0</v>
      </c>
    </row>
    <row r="1073" spans="1:10" ht="15.75">
      <c r="A1073" s="1"/>
      <c r="B1073" s="112" t="s">
        <v>566</v>
      </c>
      <c r="C1073" s="6"/>
      <c r="D1073" s="108"/>
      <c r="E1073" s="110" t="s">
        <v>567</v>
      </c>
      <c r="F1073" s="6" t="s">
        <v>533</v>
      </c>
      <c r="G1073" s="119">
        <f>G1074</f>
        <v>665.9</v>
      </c>
      <c r="H1073" s="104">
        <v>0</v>
      </c>
      <c r="I1073" s="201">
        <f t="shared" si="34"/>
        <v>0</v>
      </c>
      <c r="J1073" s="36">
        <f t="shared" si="35"/>
        <v>-665.9</v>
      </c>
    </row>
    <row r="1074" spans="1:10" ht="15.75">
      <c r="A1074" s="1"/>
      <c r="B1074" s="112" t="s">
        <v>568</v>
      </c>
      <c r="C1074" s="6"/>
      <c r="D1074" s="108"/>
      <c r="E1074" s="110" t="s">
        <v>569</v>
      </c>
      <c r="F1074" s="6" t="s">
        <v>533</v>
      </c>
      <c r="G1074" s="119">
        <f>G1075</f>
        <v>665.9</v>
      </c>
      <c r="H1074" s="104">
        <v>0</v>
      </c>
      <c r="I1074" s="201">
        <f t="shared" si="34"/>
        <v>0</v>
      </c>
      <c r="J1074" s="36">
        <f t="shared" si="35"/>
        <v>-665.9</v>
      </c>
    </row>
    <row r="1075" spans="1:10" ht="15.75">
      <c r="A1075" s="1"/>
      <c r="B1075" s="112" t="s">
        <v>568</v>
      </c>
      <c r="C1075" s="6" t="s">
        <v>538</v>
      </c>
      <c r="D1075" s="108"/>
      <c r="E1075" s="110" t="s">
        <v>539</v>
      </c>
      <c r="F1075" s="6" t="s">
        <v>533</v>
      </c>
      <c r="G1075" s="119">
        <f>G1076</f>
        <v>665.9</v>
      </c>
      <c r="H1075" s="104">
        <v>0</v>
      </c>
      <c r="I1075" s="201">
        <f t="shared" si="34"/>
        <v>0</v>
      </c>
      <c r="J1075" s="36">
        <f t="shared" si="35"/>
        <v>-665.9</v>
      </c>
    </row>
    <row r="1076" spans="1:10" ht="15.75">
      <c r="A1076" s="1"/>
      <c r="B1076" s="112" t="s">
        <v>568</v>
      </c>
      <c r="C1076" s="6" t="s">
        <v>570</v>
      </c>
      <c r="D1076" s="108"/>
      <c r="E1076" s="114" t="s">
        <v>571</v>
      </c>
      <c r="F1076" s="6" t="s">
        <v>533</v>
      </c>
      <c r="G1076" s="119">
        <f>G1077</f>
        <v>665.9</v>
      </c>
      <c r="H1076" s="104">
        <v>0</v>
      </c>
      <c r="I1076" s="201">
        <f t="shared" si="34"/>
        <v>0</v>
      </c>
      <c r="J1076" s="36">
        <f t="shared" si="35"/>
        <v>-665.9</v>
      </c>
    </row>
    <row r="1077" spans="1:10" ht="48.75" customHeight="1">
      <c r="A1077" s="1"/>
      <c r="B1077" s="112" t="s">
        <v>568</v>
      </c>
      <c r="C1077" s="6" t="s">
        <v>572</v>
      </c>
      <c r="D1077" s="108"/>
      <c r="E1077" s="114" t="s">
        <v>573</v>
      </c>
      <c r="F1077" s="6" t="s">
        <v>533</v>
      </c>
      <c r="G1077" s="119">
        <f>G1078</f>
        <v>665.9</v>
      </c>
      <c r="H1077" s="104">
        <v>0</v>
      </c>
      <c r="I1077" s="201">
        <f t="shared" si="34"/>
        <v>0</v>
      </c>
      <c r="J1077" s="36">
        <f t="shared" si="35"/>
        <v>-665.9</v>
      </c>
    </row>
    <row r="1078" spans="1:10" ht="47.25">
      <c r="A1078" s="1"/>
      <c r="B1078" s="112" t="s">
        <v>568</v>
      </c>
      <c r="C1078" s="6" t="s">
        <v>572</v>
      </c>
      <c r="D1078" s="108" t="s">
        <v>11</v>
      </c>
      <c r="E1078" s="116" t="s">
        <v>12</v>
      </c>
      <c r="F1078" s="6" t="s">
        <v>533</v>
      </c>
      <c r="G1078" s="119">
        <v>665.9</v>
      </c>
      <c r="H1078" s="104">
        <v>0</v>
      </c>
      <c r="I1078" s="201">
        <f t="shared" si="34"/>
        <v>0</v>
      </c>
      <c r="J1078" s="36">
        <f t="shared" si="35"/>
        <v>-665.9</v>
      </c>
    </row>
    <row r="1079" spans="1:10" ht="15.75">
      <c r="A1079" s="1"/>
      <c r="B1079" s="1" t="s">
        <v>506</v>
      </c>
      <c r="C1079" s="1"/>
      <c r="D1079" s="1"/>
      <c r="E1079" s="2" t="s">
        <v>507</v>
      </c>
      <c r="F1079" s="6" t="s">
        <v>533</v>
      </c>
      <c r="G1079" s="3">
        <f>G1080+G1086+G1104</f>
        <v>22084.2</v>
      </c>
      <c r="H1079" s="3">
        <f>H1080+H1086+H1104</f>
        <v>18478.8</v>
      </c>
      <c r="I1079" s="201">
        <f t="shared" si="34"/>
        <v>83.67430108403292</v>
      </c>
      <c r="J1079" s="36">
        <f t="shared" si="35"/>
        <v>-3605.4000000000015</v>
      </c>
    </row>
    <row r="1080" spans="1:10" ht="15.75">
      <c r="A1080" s="1"/>
      <c r="B1080" s="1" t="s">
        <v>356</v>
      </c>
      <c r="C1080" s="1"/>
      <c r="D1080" s="1"/>
      <c r="E1080" s="207" t="s">
        <v>357</v>
      </c>
      <c r="F1080" s="6" t="s">
        <v>533</v>
      </c>
      <c r="G1080" s="3">
        <f>G1081</f>
        <v>5990.2</v>
      </c>
      <c r="H1080" s="3">
        <f>H1081</f>
        <v>5988.7</v>
      </c>
      <c r="I1080" s="201">
        <f t="shared" si="34"/>
        <v>99.97495909986311</v>
      </c>
      <c r="J1080" s="36">
        <f t="shared" si="35"/>
        <v>-1.5</v>
      </c>
    </row>
    <row r="1081" spans="1:10" ht="63">
      <c r="A1081" s="1"/>
      <c r="B1081" s="1" t="s">
        <v>356</v>
      </c>
      <c r="C1081" s="1" t="s">
        <v>37</v>
      </c>
      <c r="D1081" s="1"/>
      <c r="E1081" s="207" t="s">
        <v>38</v>
      </c>
      <c r="F1081" s="6" t="s">
        <v>533</v>
      </c>
      <c r="G1081" s="3">
        <f>G1082</f>
        <v>5990.2</v>
      </c>
      <c r="H1081" s="3">
        <f>H1082</f>
        <v>5988.7</v>
      </c>
      <c r="I1081" s="201">
        <f t="shared" si="34"/>
        <v>99.97495909986311</v>
      </c>
      <c r="J1081" s="36">
        <f t="shared" si="35"/>
        <v>-1.5</v>
      </c>
    </row>
    <row r="1082" spans="1:10" ht="78.75">
      <c r="A1082" s="1"/>
      <c r="B1082" s="1" t="s">
        <v>356</v>
      </c>
      <c r="C1082" s="1" t="s">
        <v>74</v>
      </c>
      <c r="D1082" s="1"/>
      <c r="E1082" s="207" t="s">
        <v>75</v>
      </c>
      <c r="F1082" s="6" t="s">
        <v>533</v>
      </c>
      <c r="G1082" s="3">
        <f>G1083</f>
        <v>5990.2</v>
      </c>
      <c r="H1082" s="3">
        <f>H1083</f>
        <v>5988.7</v>
      </c>
      <c r="I1082" s="201">
        <f t="shared" si="34"/>
        <v>99.97495909986311</v>
      </c>
      <c r="J1082" s="36">
        <f t="shared" si="35"/>
        <v>-1.5</v>
      </c>
    </row>
    <row r="1083" spans="1:10" ht="78.75">
      <c r="A1083" s="1"/>
      <c r="B1083" s="1" t="s">
        <v>356</v>
      </c>
      <c r="C1083" s="1" t="s">
        <v>358</v>
      </c>
      <c r="D1083" s="1"/>
      <c r="E1083" s="207" t="s">
        <v>359</v>
      </c>
      <c r="F1083" s="6" t="s">
        <v>533</v>
      </c>
      <c r="G1083" s="3">
        <f>G1084</f>
        <v>5990.2</v>
      </c>
      <c r="H1083" s="3">
        <f>H1084</f>
        <v>5988.7</v>
      </c>
      <c r="I1083" s="201">
        <f t="shared" si="34"/>
        <v>99.97495909986311</v>
      </c>
      <c r="J1083" s="36">
        <f t="shared" si="35"/>
        <v>-1.5</v>
      </c>
    </row>
    <row r="1084" spans="1:10" ht="94.5">
      <c r="A1084" s="1"/>
      <c r="B1084" s="1" t="s">
        <v>356</v>
      </c>
      <c r="C1084" s="1" t="s">
        <v>360</v>
      </c>
      <c r="D1084" s="1"/>
      <c r="E1084" s="207" t="s">
        <v>361</v>
      </c>
      <c r="F1084" s="6" t="s">
        <v>533</v>
      </c>
      <c r="G1084" s="3">
        <f>G1085</f>
        <v>5990.2</v>
      </c>
      <c r="H1084" s="3">
        <f>H1085</f>
        <v>5988.7</v>
      </c>
      <c r="I1084" s="201">
        <f t="shared" si="34"/>
        <v>99.97495909986311</v>
      </c>
      <c r="J1084" s="36">
        <f t="shared" si="35"/>
        <v>-1.5</v>
      </c>
    </row>
    <row r="1085" spans="1:10" ht="31.5">
      <c r="A1085" s="1"/>
      <c r="B1085" s="1" t="s">
        <v>356</v>
      </c>
      <c r="C1085" s="1" t="s">
        <v>360</v>
      </c>
      <c r="D1085" s="1" t="s">
        <v>362</v>
      </c>
      <c r="E1085" s="2" t="s">
        <v>363</v>
      </c>
      <c r="F1085" s="6" t="s">
        <v>533</v>
      </c>
      <c r="G1085" s="3">
        <v>5990.2</v>
      </c>
      <c r="H1085" s="104">
        <v>5988.7</v>
      </c>
      <c r="I1085" s="201">
        <f t="shared" si="34"/>
        <v>99.97495909986311</v>
      </c>
      <c r="J1085" s="36">
        <f t="shared" si="35"/>
        <v>-1.5</v>
      </c>
    </row>
    <row r="1086" spans="1:10" ht="14.25" customHeight="1">
      <c r="A1086" s="1"/>
      <c r="B1086" s="1" t="s">
        <v>364</v>
      </c>
      <c r="C1086" s="1"/>
      <c r="D1086" s="1"/>
      <c r="E1086" s="207" t="s">
        <v>365</v>
      </c>
      <c r="F1086" s="6" t="s">
        <v>533</v>
      </c>
      <c r="G1086" s="3">
        <f>G1087+G1100</f>
        <v>8528.5</v>
      </c>
      <c r="H1086" s="3">
        <f>H1087+H1100</f>
        <v>5298.3</v>
      </c>
      <c r="I1086" s="201">
        <f t="shared" si="34"/>
        <v>62.124640909890374</v>
      </c>
      <c r="J1086" s="36">
        <f t="shared" si="35"/>
        <v>-3230.2</v>
      </c>
    </row>
    <row r="1087" spans="1:10" ht="63">
      <c r="A1087" s="1"/>
      <c r="B1087" s="1" t="s">
        <v>364</v>
      </c>
      <c r="C1087" s="1" t="s">
        <v>37</v>
      </c>
      <c r="D1087" s="1"/>
      <c r="E1087" s="207" t="s">
        <v>38</v>
      </c>
      <c r="F1087" s="6" t="s">
        <v>533</v>
      </c>
      <c r="G1087" s="3">
        <f>G1088+G1094</f>
        <v>8350.9</v>
      </c>
      <c r="H1087" s="3">
        <f>H1088+H1094</f>
        <v>5128.3</v>
      </c>
      <c r="I1087" s="201">
        <f t="shared" si="34"/>
        <v>61.410147409261285</v>
      </c>
      <c r="J1087" s="36">
        <f t="shared" si="35"/>
        <v>-3222.5999999999995</v>
      </c>
    </row>
    <row r="1088" spans="1:10" ht="78.75">
      <c r="A1088" s="1"/>
      <c r="B1088" s="1" t="s">
        <v>364</v>
      </c>
      <c r="C1088" s="1" t="s">
        <v>74</v>
      </c>
      <c r="D1088" s="1"/>
      <c r="E1088" s="207" t="s">
        <v>75</v>
      </c>
      <c r="F1088" s="6" t="s">
        <v>533</v>
      </c>
      <c r="G1088" s="3">
        <f>G1089</f>
        <v>1915.4</v>
      </c>
      <c r="H1088" s="104">
        <v>0</v>
      </c>
      <c r="I1088" s="201">
        <f t="shared" si="34"/>
        <v>0</v>
      </c>
      <c r="J1088" s="36">
        <f t="shared" si="35"/>
        <v>-1915.4</v>
      </c>
    </row>
    <row r="1089" spans="1:10" ht="78.75">
      <c r="A1089" s="1"/>
      <c r="B1089" s="1" t="s">
        <v>364</v>
      </c>
      <c r="C1089" s="1" t="s">
        <v>358</v>
      </c>
      <c r="D1089" s="1"/>
      <c r="E1089" s="207" t="s">
        <v>359</v>
      </c>
      <c r="F1089" s="6" t="s">
        <v>533</v>
      </c>
      <c r="G1089" s="3">
        <f>G1090+G1092</f>
        <v>1915.4</v>
      </c>
      <c r="H1089" s="3">
        <f>H1090+H1092</f>
        <v>0</v>
      </c>
      <c r="I1089" s="201">
        <f t="shared" si="34"/>
        <v>0</v>
      </c>
      <c r="J1089" s="36">
        <f t="shared" si="35"/>
        <v>-1915.4</v>
      </c>
    </row>
    <row r="1090" spans="1:10" ht="63">
      <c r="A1090" s="1"/>
      <c r="B1090" s="1" t="s">
        <v>364</v>
      </c>
      <c r="C1090" s="1" t="s">
        <v>366</v>
      </c>
      <c r="D1090" s="1"/>
      <c r="E1090" s="207" t="s">
        <v>367</v>
      </c>
      <c r="F1090" s="6" t="s">
        <v>533</v>
      </c>
      <c r="G1090" s="3">
        <f>G1091</f>
        <v>353.1</v>
      </c>
      <c r="H1090" s="104">
        <v>0</v>
      </c>
      <c r="I1090" s="201">
        <f t="shared" si="34"/>
        <v>0</v>
      </c>
      <c r="J1090" s="36">
        <f t="shared" si="35"/>
        <v>-353.1</v>
      </c>
    </row>
    <row r="1091" spans="1:10" ht="47.25">
      <c r="A1091" s="1"/>
      <c r="B1091" s="1" t="s">
        <v>364</v>
      </c>
      <c r="C1091" s="1" t="s">
        <v>366</v>
      </c>
      <c r="D1091" s="1" t="s">
        <v>11</v>
      </c>
      <c r="E1091" s="2" t="s">
        <v>12</v>
      </c>
      <c r="F1091" s="6" t="s">
        <v>533</v>
      </c>
      <c r="G1091" s="3">
        <v>353.1</v>
      </c>
      <c r="H1091" s="104">
        <v>0</v>
      </c>
      <c r="I1091" s="201">
        <f t="shared" si="34"/>
        <v>0</v>
      </c>
      <c r="J1091" s="36">
        <f t="shared" si="35"/>
        <v>-353.1</v>
      </c>
    </row>
    <row r="1092" spans="1:10" ht="63">
      <c r="A1092" s="1"/>
      <c r="B1092" s="1" t="s">
        <v>364</v>
      </c>
      <c r="C1092" s="1" t="s">
        <v>671</v>
      </c>
      <c r="D1092" s="1"/>
      <c r="E1092" s="123" t="s">
        <v>670</v>
      </c>
      <c r="F1092" s="6" t="s">
        <v>533</v>
      </c>
      <c r="G1092" s="3">
        <f>G1093</f>
        <v>1562.3</v>
      </c>
      <c r="H1092" s="3">
        <f>H1093</f>
        <v>0</v>
      </c>
      <c r="I1092" s="201">
        <f>H1092/G1092*100</f>
        <v>0</v>
      </c>
      <c r="J1092" s="36">
        <f>H1092-G1092</f>
        <v>-1562.3</v>
      </c>
    </row>
    <row r="1093" spans="1:10" ht="31.5">
      <c r="A1093" s="1"/>
      <c r="B1093" s="1" t="s">
        <v>364</v>
      </c>
      <c r="C1093" s="1" t="s">
        <v>671</v>
      </c>
      <c r="D1093" s="108" t="s">
        <v>362</v>
      </c>
      <c r="E1093" s="110" t="s">
        <v>363</v>
      </c>
      <c r="F1093" s="6" t="s">
        <v>533</v>
      </c>
      <c r="G1093" s="3">
        <v>1562.3</v>
      </c>
      <c r="H1093" s="155">
        <v>0</v>
      </c>
      <c r="I1093" s="201">
        <f>H1093/G1093*100</f>
        <v>0</v>
      </c>
      <c r="J1093" s="36">
        <f>H1093-G1093</f>
        <v>-1562.3</v>
      </c>
    </row>
    <row r="1094" spans="1:10" ht="47.25">
      <c r="A1094" s="1"/>
      <c r="B1094" s="1" t="s">
        <v>364</v>
      </c>
      <c r="C1094" s="1" t="s">
        <v>368</v>
      </c>
      <c r="D1094" s="1"/>
      <c r="E1094" s="207" t="s">
        <v>369</v>
      </c>
      <c r="F1094" s="6" t="s">
        <v>533</v>
      </c>
      <c r="G1094" s="3">
        <f>G1095</f>
        <v>6435.5</v>
      </c>
      <c r="H1094" s="3">
        <f>H1095</f>
        <v>5128.3</v>
      </c>
      <c r="I1094" s="201">
        <f t="shared" si="34"/>
        <v>79.6876699557144</v>
      </c>
      <c r="J1094" s="36">
        <f t="shared" si="35"/>
        <v>-1307.1999999999998</v>
      </c>
    </row>
    <row r="1095" spans="1:10" ht="96" customHeight="1">
      <c r="A1095" s="1"/>
      <c r="B1095" s="1" t="s">
        <v>364</v>
      </c>
      <c r="C1095" s="1" t="s">
        <v>370</v>
      </c>
      <c r="D1095" s="1"/>
      <c r="E1095" s="207" t="s">
        <v>371</v>
      </c>
      <c r="F1095" s="6" t="s">
        <v>533</v>
      </c>
      <c r="G1095" s="3">
        <f>G1096+G1098</f>
        <v>6435.5</v>
      </c>
      <c r="H1095" s="3">
        <f>H1096+H1098</f>
        <v>5128.3</v>
      </c>
      <c r="I1095" s="201">
        <f t="shared" si="34"/>
        <v>79.6876699557144</v>
      </c>
      <c r="J1095" s="36">
        <f t="shared" si="35"/>
        <v>-1307.1999999999998</v>
      </c>
    </row>
    <row r="1096" spans="1:10" ht="15.75">
      <c r="A1096" s="1"/>
      <c r="B1096" s="1" t="s">
        <v>364</v>
      </c>
      <c r="C1096" s="6" t="s">
        <v>574</v>
      </c>
      <c r="D1096" s="108"/>
      <c r="E1096" s="110" t="s">
        <v>575</v>
      </c>
      <c r="F1096" s="6" t="s">
        <v>533</v>
      </c>
      <c r="G1096" s="3">
        <f>G1097</f>
        <v>1643.7</v>
      </c>
      <c r="H1096" s="3">
        <f>H1097</f>
        <v>399.8</v>
      </c>
      <c r="I1096" s="201">
        <f t="shared" si="34"/>
        <v>24.323173328466265</v>
      </c>
      <c r="J1096" s="36">
        <f t="shared" si="35"/>
        <v>-1243.9</v>
      </c>
    </row>
    <row r="1097" spans="1:10" ht="31.5">
      <c r="A1097" s="1"/>
      <c r="B1097" s="1" t="s">
        <v>364</v>
      </c>
      <c r="C1097" s="6" t="s">
        <v>574</v>
      </c>
      <c r="D1097" s="108" t="s">
        <v>362</v>
      </c>
      <c r="E1097" s="110" t="s">
        <v>363</v>
      </c>
      <c r="F1097" s="6" t="s">
        <v>533</v>
      </c>
      <c r="G1097" s="3">
        <v>1643.7</v>
      </c>
      <c r="H1097" s="104">
        <v>399.8</v>
      </c>
      <c r="I1097" s="201">
        <f t="shared" si="34"/>
        <v>24.323173328466265</v>
      </c>
      <c r="J1097" s="36">
        <f t="shared" si="35"/>
        <v>-1243.9</v>
      </c>
    </row>
    <row r="1098" spans="1:10" ht="110.25">
      <c r="A1098" s="1"/>
      <c r="B1098" s="1" t="s">
        <v>364</v>
      </c>
      <c r="C1098" s="1" t="s">
        <v>372</v>
      </c>
      <c r="D1098" s="1"/>
      <c r="E1098" s="207" t="s">
        <v>373</v>
      </c>
      <c r="F1098" s="6" t="s">
        <v>533</v>
      </c>
      <c r="G1098" s="3">
        <f>G1099</f>
        <v>4791.8</v>
      </c>
      <c r="H1098" s="3">
        <f>H1099</f>
        <v>4728.5</v>
      </c>
      <c r="I1098" s="201">
        <f t="shared" si="34"/>
        <v>98.67899328018697</v>
      </c>
      <c r="J1098" s="36">
        <f t="shared" si="35"/>
        <v>-63.30000000000018</v>
      </c>
    </row>
    <row r="1099" spans="1:10" ht="31.5">
      <c r="A1099" s="1"/>
      <c r="B1099" s="1" t="s">
        <v>364</v>
      </c>
      <c r="C1099" s="1" t="s">
        <v>372</v>
      </c>
      <c r="D1099" s="1" t="s">
        <v>362</v>
      </c>
      <c r="E1099" s="2" t="s">
        <v>363</v>
      </c>
      <c r="F1099" s="6" t="s">
        <v>533</v>
      </c>
      <c r="G1099" s="3">
        <v>4791.8</v>
      </c>
      <c r="H1099" s="104">
        <v>4728.5</v>
      </c>
      <c r="I1099" s="201">
        <f aca="true" t="shared" si="37" ref="I1099:I1146">H1099/G1099*100</f>
        <v>98.67899328018697</v>
      </c>
      <c r="J1099" s="36">
        <f aca="true" t="shared" si="38" ref="J1099:J1146">H1099-G1099</f>
        <v>-63.30000000000018</v>
      </c>
    </row>
    <row r="1100" spans="1:10" ht="78.75">
      <c r="A1100" s="1"/>
      <c r="B1100" s="1" t="s">
        <v>364</v>
      </c>
      <c r="C1100" s="6" t="s">
        <v>180</v>
      </c>
      <c r="D1100" s="108"/>
      <c r="E1100" s="110" t="s">
        <v>181</v>
      </c>
      <c r="F1100" s="6" t="s">
        <v>533</v>
      </c>
      <c r="G1100" s="3">
        <f>G1101</f>
        <v>177.6</v>
      </c>
      <c r="H1100" s="3">
        <f>H1101</f>
        <v>170</v>
      </c>
      <c r="I1100" s="201">
        <f t="shared" si="37"/>
        <v>95.72072072072072</v>
      </c>
      <c r="J1100" s="36">
        <f t="shared" si="38"/>
        <v>-7.599999999999994</v>
      </c>
    </row>
    <row r="1101" spans="1:10" ht="47.25">
      <c r="A1101" s="1"/>
      <c r="B1101" s="1" t="s">
        <v>364</v>
      </c>
      <c r="C1101" s="6" t="s">
        <v>182</v>
      </c>
      <c r="D1101" s="108"/>
      <c r="E1101" s="110" t="s">
        <v>183</v>
      </c>
      <c r="F1101" s="6" t="s">
        <v>533</v>
      </c>
      <c r="G1101" s="3">
        <f>G1102</f>
        <v>177.6</v>
      </c>
      <c r="H1101" s="3">
        <f>H1102</f>
        <v>170</v>
      </c>
      <c r="I1101" s="201">
        <f t="shared" si="37"/>
        <v>95.72072072072072</v>
      </c>
      <c r="J1101" s="36">
        <f t="shared" si="38"/>
        <v>-7.599999999999994</v>
      </c>
    </row>
    <row r="1102" spans="1:10" ht="178.5" customHeight="1">
      <c r="A1102" s="1"/>
      <c r="B1102" s="1" t="s">
        <v>364</v>
      </c>
      <c r="C1102" s="6" t="s">
        <v>576</v>
      </c>
      <c r="D1102" s="108"/>
      <c r="E1102" s="120" t="s">
        <v>577</v>
      </c>
      <c r="F1102" s="6" t="s">
        <v>533</v>
      </c>
      <c r="G1102" s="119">
        <f>G1103</f>
        <v>177.6</v>
      </c>
      <c r="H1102" s="119">
        <f>H1103</f>
        <v>170</v>
      </c>
      <c r="I1102" s="201">
        <f t="shared" si="37"/>
        <v>95.72072072072072</v>
      </c>
      <c r="J1102" s="36">
        <f t="shared" si="38"/>
        <v>-7.599999999999994</v>
      </c>
    </row>
    <row r="1103" spans="1:10" ht="15.75">
      <c r="A1103" s="1"/>
      <c r="B1103" s="1" t="s">
        <v>364</v>
      </c>
      <c r="C1103" s="6" t="s">
        <v>576</v>
      </c>
      <c r="D1103" s="108" t="s">
        <v>13</v>
      </c>
      <c r="E1103" s="121" t="s">
        <v>14</v>
      </c>
      <c r="F1103" s="6" t="s">
        <v>533</v>
      </c>
      <c r="G1103" s="119">
        <v>177.6</v>
      </c>
      <c r="H1103" s="104">
        <v>170</v>
      </c>
      <c r="I1103" s="201">
        <f t="shared" si="37"/>
        <v>95.72072072072072</v>
      </c>
      <c r="J1103" s="36">
        <f t="shared" si="38"/>
        <v>-7.599999999999994</v>
      </c>
    </row>
    <row r="1104" spans="1:10" ht="15.75">
      <c r="A1104" s="1"/>
      <c r="B1104" s="1" t="s">
        <v>379</v>
      </c>
      <c r="C1104" s="1"/>
      <c r="D1104" s="1"/>
      <c r="E1104" s="207" t="s">
        <v>380</v>
      </c>
      <c r="F1104" s="6" t="s">
        <v>533</v>
      </c>
      <c r="G1104" s="3">
        <f>G1105</f>
        <v>7565.5</v>
      </c>
      <c r="H1104" s="3">
        <f>H1105</f>
        <v>7191.8</v>
      </c>
      <c r="I1104" s="201">
        <f t="shared" si="37"/>
        <v>95.06047187892406</v>
      </c>
      <c r="J1104" s="36">
        <f t="shared" si="38"/>
        <v>-373.6999999999998</v>
      </c>
    </row>
    <row r="1105" spans="1:10" ht="63">
      <c r="A1105" s="1"/>
      <c r="B1105" s="1" t="s">
        <v>379</v>
      </c>
      <c r="C1105" s="1" t="s">
        <v>37</v>
      </c>
      <c r="D1105" s="1"/>
      <c r="E1105" s="207" t="s">
        <v>38</v>
      </c>
      <c r="F1105" s="6" t="s">
        <v>533</v>
      </c>
      <c r="G1105" s="3">
        <f>G1106</f>
        <v>7565.5</v>
      </c>
      <c r="H1105" s="3">
        <f>H1106</f>
        <v>7191.8</v>
      </c>
      <c r="I1105" s="201">
        <f t="shared" si="37"/>
        <v>95.06047187892406</v>
      </c>
      <c r="J1105" s="36">
        <f t="shared" si="38"/>
        <v>-373.6999999999998</v>
      </c>
    </row>
    <row r="1106" spans="1:10" ht="113.25" customHeight="1">
      <c r="A1106" s="1"/>
      <c r="B1106" s="1" t="s">
        <v>379</v>
      </c>
      <c r="C1106" s="1" t="s">
        <v>39</v>
      </c>
      <c r="D1106" s="1"/>
      <c r="E1106" s="207" t="s">
        <v>40</v>
      </c>
      <c r="F1106" s="6" t="s">
        <v>533</v>
      </c>
      <c r="G1106" s="3">
        <f>G1107</f>
        <v>7565.5</v>
      </c>
      <c r="H1106" s="3">
        <f>H1107</f>
        <v>7191.8</v>
      </c>
      <c r="I1106" s="201">
        <f t="shared" si="37"/>
        <v>95.06047187892406</v>
      </c>
      <c r="J1106" s="36">
        <f t="shared" si="38"/>
        <v>-373.6999999999998</v>
      </c>
    </row>
    <row r="1107" spans="1:10" ht="47.25">
      <c r="A1107" s="1"/>
      <c r="B1107" s="1" t="s">
        <v>379</v>
      </c>
      <c r="C1107" s="1" t="s">
        <v>41</v>
      </c>
      <c r="D1107" s="1"/>
      <c r="E1107" s="207" t="s">
        <v>42</v>
      </c>
      <c r="F1107" s="6" t="s">
        <v>533</v>
      </c>
      <c r="G1107" s="3">
        <f>G1108</f>
        <v>7565.5</v>
      </c>
      <c r="H1107" s="3">
        <f>H1108</f>
        <v>7191.8</v>
      </c>
      <c r="I1107" s="201">
        <f t="shared" si="37"/>
        <v>95.06047187892406</v>
      </c>
      <c r="J1107" s="36">
        <f t="shared" si="38"/>
        <v>-373.6999999999998</v>
      </c>
    </row>
    <row r="1108" spans="1:10" ht="169.5" customHeight="1">
      <c r="A1108" s="1"/>
      <c r="B1108" s="1" t="s">
        <v>379</v>
      </c>
      <c r="C1108" s="1" t="s">
        <v>381</v>
      </c>
      <c r="D1108" s="1"/>
      <c r="E1108" s="208" t="s">
        <v>382</v>
      </c>
      <c r="F1108" s="6" t="s">
        <v>533</v>
      </c>
      <c r="G1108" s="3">
        <f>G1109</f>
        <v>7565.5</v>
      </c>
      <c r="H1108" s="3">
        <f>H1109</f>
        <v>7191.8</v>
      </c>
      <c r="I1108" s="201">
        <f t="shared" si="37"/>
        <v>95.06047187892406</v>
      </c>
      <c r="J1108" s="36">
        <f t="shared" si="38"/>
        <v>-373.6999999999998</v>
      </c>
    </row>
    <row r="1109" spans="1:10" ht="47.25">
      <c r="A1109" s="1"/>
      <c r="B1109" s="1" t="s">
        <v>379</v>
      </c>
      <c r="C1109" s="1" t="s">
        <v>381</v>
      </c>
      <c r="D1109" s="1" t="s">
        <v>241</v>
      </c>
      <c r="E1109" s="2" t="s">
        <v>242</v>
      </c>
      <c r="F1109" s="6" t="s">
        <v>533</v>
      </c>
      <c r="G1109" s="3">
        <v>7565.5</v>
      </c>
      <c r="H1109" s="104">
        <v>7191.8</v>
      </c>
      <c r="I1109" s="201">
        <f t="shared" si="37"/>
        <v>95.06047187892406</v>
      </c>
      <c r="J1109" s="36">
        <f t="shared" si="38"/>
        <v>-373.6999999999998</v>
      </c>
    </row>
    <row r="1110" spans="1:10" ht="31.5">
      <c r="A1110" s="1"/>
      <c r="B1110" s="1" t="s">
        <v>508</v>
      </c>
      <c r="C1110" s="1"/>
      <c r="D1110" s="1"/>
      <c r="E1110" s="2" t="s">
        <v>509</v>
      </c>
      <c r="F1110" s="6" t="s">
        <v>533</v>
      </c>
      <c r="G1110" s="3">
        <f>G1111+G1123</f>
        <v>37636.3</v>
      </c>
      <c r="H1110" s="3">
        <f>H1111+H1123</f>
        <v>32795.83</v>
      </c>
      <c r="I1110" s="201">
        <f t="shared" si="37"/>
        <v>87.1388260801407</v>
      </c>
      <c r="J1110" s="36">
        <f t="shared" si="38"/>
        <v>-4840.470000000001</v>
      </c>
    </row>
    <row r="1111" spans="1:10" ht="15.75">
      <c r="A1111" s="1"/>
      <c r="B1111" s="1" t="s">
        <v>383</v>
      </c>
      <c r="C1111" s="1"/>
      <c r="D1111" s="1"/>
      <c r="E1111" s="207" t="s">
        <v>384</v>
      </c>
      <c r="F1111" s="6" t="s">
        <v>533</v>
      </c>
      <c r="G1111" s="3">
        <f>G1112</f>
        <v>32960</v>
      </c>
      <c r="H1111" s="3">
        <f>H1112</f>
        <v>32625.930000000004</v>
      </c>
      <c r="I1111" s="201">
        <f t="shared" si="37"/>
        <v>98.98643810679613</v>
      </c>
      <c r="J1111" s="36">
        <f t="shared" si="38"/>
        <v>-334.06999999999607</v>
      </c>
    </row>
    <row r="1112" spans="1:10" ht="63">
      <c r="A1112" s="1"/>
      <c r="B1112" s="1" t="s">
        <v>383</v>
      </c>
      <c r="C1112" s="1" t="s">
        <v>213</v>
      </c>
      <c r="D1112" s="1"/>
      <c r="E1112" s="207" t="s">
        <v>214</v>
      </c>
      <c r="F1112" s="6" t="s">
        <v>533</v>
      </c>
      <c r="G1112" s="3">
        <f>G1113</f>
        <v>32960</v>
      </c>
      <c r="H1112" s="3">
        <f>H1113</f>
        <v>32625.930000000004</v>
      </c>
      <c r="I1112" s="201">
        <f t="shared" si="37"/>
        <v>98.98643810679613</v>
      </c>
      <c r="J1112" s="36">
        <f t="shared" si="38"/>
        <v>-334.06999999999607</v>
      </c>
    </row>
    <row r="1113" spans="1:10" ht="47.25">
      <c r="A1113" s="1"/>
      <c r="B1113" s="1" t="s">
        <v>383</v>
      </c>
      <c r="C1113" s="1" t="s">
        <v>385</v>
      </c>
      <c r="D1113" s="1"/>
      <c r="E1113" s="207" t="s">
        <v>386</v>
      </c>
      <c r="F1113" s="6" t="s">
        <v>533</v>
      </c>
      <c r="G1113" s="3">
        <f>G1114+G1120</f>
        <v>32960</v>
      </c>
      <c r="H1113" s="3">
        <f>H1114+H1120</f>
        <v>32625.930000000004</v>
      </c>
      <c r="I1113" s="201">
        <f t="shared" si="37"/>
        <v>98.98643810679613</v>
      </c>
      <c r="J1113" s="36">
        <f t="shared" si="38"/>
        <v>-334.06999999999607</v>
      </c>
    </row>
    <row r="1114" spans="1:10" ht="47.25">
      <c r="A1114" s="1"/>
      <c r="B1114" s="1" t="s">
        <v>383</v>
      </c>
      <c r="C1114" s="1" t="s">
        <v>387</v>
      </c>
      <c r="D1114" s="1"/>
      <c r="E1114" s="207" t="s">
        <v>105</v>
      </c>
      <c r="F1114" s="6" t="s">
        <v>533</v>
      </c>
      <c r="G1114" s="3">
        <f>G1115</f>
        <v>31994.4</v>
      </c>
      <c r="H1114" s="3">
        <f>H1115</f>
        <v>31660.300000000003</v>
      </c>
      <c r="I1114" s="201">
        <f t="shared" si="37"/>
        <v>98.95575475708249</v>
      </c>
      <c r="J1114" s="36">
        <f t="shared" si="38"/>
        <v>-334.09999999999854</v>
      </c>
    </row>
    <row r="1115" spans="1:10" ht="15.75">
      <c r="A1115" s="1"/>
      <c r="B1115" s="1" t="s">
        <v>383</v>
      </c>
      <c r="C1115" s="1" t="s">
        <v>388</v>
      </c>
      <c r="D1115" s="1"/>
      <c r="E1115" s="207" t="s">
        <v>389</v>
      </c>
      <c r="F1115" s="6" t="s">
        <v>533</v>
      </c>
      <c r="G1115" s="3">
        <f>G1116+G1117+G1118+G1119</f>
        <v>31994.4</v>
      </c>
      <c r="H1115" s="3">
        <f>H1116+H1117+H1118+H1119</f>
        <v>31660.300000000003</v>
      </c>
      <c r="I1115" s="201">
        <f t="shared" si="37"/>
        <v>98.95575475708249</v>
      </c>
      <c r="J1115" s="36">
        <f t="shared" si="38"/>
        <v>-334.09999999999854</v>
      </c>
    </row>
    <row r="1116" spans="1:10" ht="110.25">
      <c r="A1116" s="1"/>
      <c r="B1116" s="1" t="s">
        <v>383</v>
      </c>
      <c r="C1116" s="1" t="s">
        <v>388</v>
      </c>
      <c r="D1116" s="1" t="s">
        <v>9</v>
      </c>
      <c r="E1116" s="2" t="s">
        <v>10</v>
      </c>
      <c r="F1116" s="6" t="s">
        <v>533</v>
      </c>
      <c r="G1116" s="3">
        <v>7770.8</v>
      </c>
      <c r="H1116" s="104">
        <v>7770.8</v>
      </c>
      <c r="I1116" s="201">
        <f t="shared" si="37"/>
        <v>100</v>
      </c>
      <c r="J1116" s="36">
        <f t="shared" si="38"/>
        <v>0</v>
      </c>
    </row>
    <row r="1117" spans="1:10" ht="47.25">
      <c r="A1117" s="1"/>
      <c r="B1117" s="1" t="s">
        <v>383</v>
      </c>
      <c r="C1117" s="1" t="s">
        <v>388</v>
      </c>
      <c r="D1117" s="1" t="s">
        <v>11</v>
      </c>
      <c r="E1117" s="2" t="s">
        <v>12</v>
      </c>
      <c r="F1117" s="6" t="s">
        <v>533</v>
      </c>
      <c r="G1117" s="3">
        <v>4894.2</v>
      </c>
      <c r="H1117" s="104">
        <v>4683.1</v>
      </c>
      <c r="I1117" s="201">
        <f t="shared" si="37"/>
        <v>95.68673123288792</v>
      </c>
      <c r="J1117" s="36">
        <f t="shared" si="38"/>
        <v>-211.09999999999945</v>
      </c>
    </row>
    <row r="1118" spans="1:10" ht="51.75" customHeight="1">
      <c r="A1118" s="1"/>
      <c r="B1118" s="1" t="s">
        <v>383</v>
      </c>
      <c r="C1118" s="1" t="s">
        <v>388</v>
      </c>
      <c r="D1118" s="1" t="s">
        <v>80</v>
      </c>
      <c r="E1118" s="2" t="s">
        <v>81</v>
      </c>
      <c r="F1118" s="6" t="s">
        <v>533</v>
      </c>
      <c r="G1118" s="3">
        <v>19027.2</v>
      </c>
      <c r="H1118" s="104">
        <v>19027.2</v>
      </c>
      <c r="I1118" s="201">
        <f t="shared" si="37"/>
        <v>100</v>
      </c>
      <c r="J1118" s="36">
        <f t="shared" si="38"/>
        <v>0</v>
      </c>
    </row>
    <row r="1119" spans="1:10" ht="15.75">
      <c r="A1119" s="1"/>
      <c r="B1119" s="1" t="s">
        <v>383</v>
      </c>
      <c r="C1119" s="1" t="s">
        <v>388</v>
      </c>
      <c r="D1119" s="1" t="s">
        <v>13</v>
      </c>
      <c r="E1119" s="2" t="s">
        <v>14</v>
      </c>
      <c r="F1119" s="6" t="s">
        <v>533</v>
      </c>
      <c r="G1119" s="3">
        <v>302.2</v>
      </c>
      <c r="H1119" s="104">
        <v>179.2</v>
      </c>
      <c r="I1119" s="201">
        <f t="shared" si="37"/>
        <v>59.29847782925215</v>
      </c>
      <c r="J1119" s="36">
        <f t="shared" si="38"/>
        <v>-123</v>
      </c>
    </row>
    <row r="1120" spans="1:10" ht="47.25">
      <c r="A1120" s="1"/>
      <c r="B1120" s="1" t="s">
        <v>383</v>
      </c>
      <c r="C1120" s="1" t="s">
        <v>390</v>
      </c>
      <c r="D1120" s="1"/>
      <c r="E1120" s="207" t="s">
        <v>391</v>
      </c>
      <c r="F1120" s="6" t="s">
        <v>533</v>
      </c>
      <c r="G1120" s="3">
        <f>G1121</f>
        <v>965.6</v>
      </c>
      <c r="H1120" s="3">
        <f>H1121</f>
        <v>965.63</v>
      </c>
      <c r="I1120" s="201">
        <f t="shared" si="37"/>
        <v>100.00310687655343</v>
      </c>
      <c r="J1120" s="36">
        <f t="shared" si="38"/>
        <v>0.029999999999972715</v>
      </c>
    </row>
    <row r="1121" spans="1:10" ht="78.75">
      <c r="A1121" s="1"/>
      <c r="B1121" s="1" t="s">
        <v>383</v>
      </c>
      <c r="C1121" s="1" t="s">
        <v>392</v>
      </c>
      <c r="D1121" s="1"/>
      <c r="E1121" s="207" t="s">
        <v>393</v>
      </c>
      <c r="F1121" s="6" t="s">
        <v>533</v>
      </c>
      <c r="G1121" s="3">
        <f>G1122</f>
        <v>965.6</v>
      </c>
      <c r="H1121" s="3">
        <f>H1122</f>
        <v>965.63</v>
      </c>
      <c r="I1121" s="201">
        <f t="shared" si="37"/>
        <v>100.00310687655343</v>
      </c>
      <c r="J1121" s="36">
        <f t="shared" si="38"/>
        <v>0.029999999999972715</v>
      </c>
    </row>
    <row r="1122" spans="1:10" ht="47.25">
      <c r="A1122" s="1"/>
      <c r="B1122" s="1" t="s">
        <v>383</v>
      </c>
      <c r="C1122" s="1" t="s">
        <v>392</v>
      </c>
      <c r="D1122" s="1" t="s">
        <v>11</v>
      </c>
      <c r="E1122" s="2" t="s">
        <v>12</v>
      </c>
      <c r="F1122" s="6" t="s">
        <v>533</v>
      </c>
      <c r="G1122" s="3">
        <v>965.6</v>
      </c>
      <c r="H1122" s="104">
        <v>965.63</v>
      </c>
      <c r="I1122" s="201">
        <f t="shared" si="37"/>
        <v>100.00310687655343</v>
      </c>
      <c r="J1122" s="36">
        <f t="shared" si="38"/>
        <v>0.029999999999972715</v>
      </c>
    </row>
    <row r="1123" spans="1:10" ht="15.75">
      <c r="A1123" s="1"/>
      <c r="B1123" s="1" t="s">
        <v>394</v>
      </c>
      <c r="C1123" s="1"/>
      <c r="D1123" s="1"/>
      <c r="E1123" s="207" t="s">
        <v>395</v>
      </c>
      <c r="F1123" s="6" t="s">
        <v>533</v>
      </c>
      <c r="G1123" s="3">
        <f>G1124+G1131</f>
        <v>4676.3</v>
      </c>
      <c r="H1123" s="3">
        <f>H1124+H1131</f>
        <v>169.9</v>
      </c>
      <c r="I1123" s="201">
        <f t="shared" si="37"/>
        <v>3.633214293351581</v>
      </c>
      <c r="J1123" s="36">
        <f t="shared" si="38"/>
        <v>-4506.400000000001</v>
      </c>
    </row>
    <row r="1124" spans="1:10" ht="63">
      <c r="A1124" s="1"/>
      <c r="B1124" s="1" t="s">
        <v>394</v>
      </c>
      <c r="C1124" s="1" t="s">
        <v>213</v>
      </c>
      <c r="D1124" s="1"/>
      <c r="E1124" s="207" t="s">
        <v>214</v>
      </c>
      <c r="F1124" s="6" t="s">
        <v>533</v>
      </c>
      <c r="G1124" s="3">
        <f>G1125</f>
        <v>326.3</v>
      </c>
      <c r="H1124" s="3">
        <f>H1125</f>
        <v>169.9</v>
      </c>
      <c r="I1124" s="201">
        <f t="shared" si="37"/>
        <v>52.06864848299111</v>
      </c>
      <c r="J1124" s="36">
        <f t="shared" si="38"/>
        <v>-156.4</v>
      </c>
    </row>
    <row r="1125" spans="1:10" ht="47.25">
      <c r="A1125" s="1"/>
      <c r="B1125" s="1" t="s">
        <v>394</v>
      </c>
      <c r="C1125" s="1" t="s">
        <v>385</v>
      </c>
      <c r="D1125" s="1"/>
      <c r="E1125" s="207" t="s">
        <v>386</v>
      </c>
      <c r="F1125" s="6" t="s">
        <v>533</v>
      </c>
      <c r="G1125" s="3">
        <f>G1126</f>
        <v>326.3</v>
      </c>
      <c r="H1125" s="3">
        <f>H1126</f>
        <v>169.9</v>
      </c>
      <c r="I1125" s="201">
        <f t="shared" si="37"/>
        <v>52.06864848299111</v>
      </c>
      <c r="J1125" s="36">
        <f t="shared" si="38"/>
        <v>-156.4</v>
      </c>
    </row>
    <row r="1126" spans="1:10" ht="31.5">
      <c r="A1126" s="1"/>
      <c r="B1126" s="1" t="s">
        <v>394</v>
      </c>
      <c r="C1126" s="1" t="s">
        <v>396</v>
      </c>
      <c r="D1126" s="1"/>
      <c r="E1126" s="207" t="s">
        <v>397</v>
      </c>
      <c r="F1126" s="6" t="s">
        <v>533</v>
      </c>
      <c r="G1126" s="3">
        <f>G1127</f>
        <v>326.3</v>
      </c>
      <c r="H1126" s="3">
        <f>H1127</f>
        <v>169.9</v>
      </c>
      <c r="I1126" s="201">
        <f t="shared" si="37"/>
        <v>52.06864848299111</v>
      </c>
      <c r="J1126" s="36">
        <f t="shared" si="38"/>
        <v>-156.4</v>
      </c>
    </row>
    <row r="1127" spans="1:10" ht="31.5">
      <c r="A1127" s="1"/>
      <c r="B1127" s="1" t="s">
        <v>394</v>
      </c>
      <c r="C1127" s="1" t="s">
        <v>398</v>
      </c>
      <c r="D1127" s="1"/>
      <c r="E1127" s="207" t="s">
        <v>399</v>
      </c>
      <c r="F1127" s="6" t="s">
        <v>533</v>
      </c>
      <c r="G1127" s="3">
        <f>G1128+G1129+G1130</f>
        <v>326.3</v>
      </c>
      <c r="H1127" s="3">
        <f>H1128+H1129+H1130</f>
        <v>169.9</v>
      </c>
      <c r="I1127" s="201">
        <f t="shared" si="37"/>
        <v>52.06864848299111</v>
      </c>
      <c r="J1127" s="36">
        <f t="shared" si="38"/>
        <v>-156.4</v>
      </c>
    </row>
    <row r="1128" spans="1:10" ht="47.25">
      <c r="A1128" s="1"/>
      <c r="B1128" s="1" t="s">
        <v>394</v>
      </c>
      <c r="C1128" s="1" t="s">
        <v>398</v>
      </c>
      <c r="D1128" s="1" t="s">
        <v>11</v>
      </c>
      <c r="E1128" s="2" t="s">
        <v>12</v>
      </c>
      <c r="F1128" s="6" t="s">
        <v>533</v>
      </c>
      <c r="G1128" s="3">
        <v>216.3</v>
      </c>
      <c r="H1128" s="104">
        <v>103.9</v>
      </c>
      <c r="I1128" s="201">
        <f t="shared" si="37"/>
        <v>48.03513638465095</v>
      </c>
      <c r="J1128" s="36">
        <f t="shared" si="38"/>
        <v>-112.4</v>
      </c>
    </row>
    <row r="1129" spans="1:10" ht="31.5">
      <c r="A1129" s="1"/>
      <c r="B1129" s="1" t="s">
        <v>394</v>
      </c>
      <c r="C1129" s="1" t="s">
        <v>398</v>
      </c>
      <c r="D1129" s="1" t="s">
        <v>362</v>
      </c>
      <c r="E1129" s="2" t="s">
        <v>363</v>
      </c>
      <c r="F1129" s="6" t="s">
        <v>533</v>
      </c>
      <c r="G1129" s="3">
        <v>50</v>
      </c>
      <c r="H1129" s="104">
        <v>6</v>
      </c>
      <c r="I1129" s="201">
        <f t="shared" si="37"/>
        <v>12</v>
      </c>
      <c r="J1129" s="36">
        <f t="shared" si="38"/>
        <v>-44</v>
      </c>
    </row>
    <row r="1130" spans="1:10" ht="51" customHeight="1">
      <c r="A1130" s="1"/>
      <c r="B1130" s="1" t="s">
        <v>394</v>
      </c>
      <c r="C1130" s="1" t="s">
        <v>398</v>
      </c>
      <c r="D1130" s="1" t="s">
        <v>80</v>
      </c>
      <c r="E1130" s="2" t="s">
        <v>81</v>
      </c>
      <c r="F1130" s="6" t="s">
        <v>533</v>
      </c>
      <c r="G1130" s="3">
        <v>60</v>
      </c>
      <c r="H1130" s="155">
        <v>60</v>
      </c>
      <c r="I1130" s="201">
        <f t="shared" si="37"/>
        <v>100</v>
      </c>
      <c r="J1130" s="36">
        <f t="shared" si="38"/>
        <v>0</v>
      </c>
    </row>
    <row r="1131" spans="1:10" ht="47.25" customHeight="1">
      <c r="A1131" s="1"/>
      <c r="B1131" s="1" t="s">
        <v>394</v>
      </c>
      <c r="C1131" s="105" t="s">
        <v>308</v>
      </c>
      <c r="D1131" s="105"/>
      <c r="E1131" s="107" t="s">
        <v>309</v>
      </c>
      <c r="F1131" s="6" t="s">
        <v>533</v>
      </c>
      <c r="G1131" s="3">
        <f>G1132</f>
        <v>4350</v>
      </c>
      <c r="H1131" s="3">
        <f>H1132</f>
        <v>0</v>
      </c>
      <c r="I1131" s="201">
        <f t="shared" si="37"/>
        <v>0</v>
      </c>
      <c r="J1131" s="36">
        <f t="shared" si="38"/>
        <v>-4350</v>
      </c>
    </row>
    <row r="1132" spans="1:10" ht="50.25" customHeight="1">
      <c r="A1132" s="1"/>
      <c r="B1132" s="1" t="s">
        <v>394</v>
      </c>
      <c r="C1132" s="105" t="s">
        <v>578</v>
      </c>
      <c r="D1132" s="105"/>
      <c r="E1132" s="107" t="s">
        <v>579</v>
      </c>
      <c r="F1132" s="6" t="s">
        <v>533</v>
      </c>
      <c r="G1132" s="3">
        <f>G1133</f>
        <v>4350</v>
      </c>
      <c r="H1132" s="3">
        <f>H1133</f>
        <v>0</v>
      </c>
      <c r="I1132" s="201">
        <f t="shared" si="37"/>
        <v>0</v>
      </c>
      <c r="J1132" s="36">
        <f t="shared" si="38"/>
        <v>-4350</v>
      </c>
    </row>
    <row r="1133" spans="1:10" ht="31.5">
      <c r="A1133" s="1"/>
      <c r="B1133" s="1" t="s">
        <v>394</v>
      </c>
      <c r="C1133" s="105" t="s">
        <v>580</v>
      </c>
      <c r="D1133" s="105"/>
      <c r="E1133" s="107" t="s">
        <v>313</v>
      </c>
      <c r="F1133" s="6" t="s">
        <v>533</v>
      </c>
      <c r="G1133" s="3">
        <f>G1134</f>
        <v>4350</v>
      </c>
      <c r="H1133" s="3">
        <f>H1134</f>
        <v>0</v>
      </c>
      <c r="I1133" s="201">
        <f t="shared" si="37"/>
        <v>0</v>
      </c>
      <c r="J1133" s="36">
        <f t="shared" si="38"/>
        <v>-4350</v>
      </c>
    </row>
    <row r="1134" spans="1:10" ht="47.25">
      <c r="A1134" s="1"/>
      <c r="B1134" s="1" t="s">
        <v>394</v>
      </c>
      <c r="C1134" s="105" t="s">
        <v>580</v>
      </c>
      <c r="D1134" s="105" t="s">
        <v>11</v>
      </c>
      <c r="E1134" s="106" t="s">
        <v>12</v>
      </c>
      <c r="F1134" s="6" t="s">
        <v>533</v>
      </c>
      <c r="G1134" s="3">
        <v>4350</v>
      </c>
      <c r="H1134" s="104">
        <v>0</v>
      </c>
      <c r="I1134" s="201">
        <f t="shared" si="37"/>
        <v>0</v>
      </c>
      <c r="J1134" s="36">
        <f t="shared" si="38"/>
        <v>-4350</v>
      </c>
    </row>
    <row r="1135" spans="1:10" ht="31.5">
      <c r="A1135" s="1"/>
      <c r="B1135" s="1" t="s">
        <v>510</v>
      </c>
      <c r="C1135" s="1"/>
      <c r="D1135" s="1"/>
      <c r="E1135" s="2" t="s">
        <v>511</v>
      </c>
      <c r="F1135" s="6" t="s">
        <v>533</v>
      </c>
      <c r="G1135" s="3">
        <f>G1136</f>
        <v>2272.9</v>
      </c>
      <c r="H1135" s="3">
        <f>H1136</f>
        <v>2272.9</v>
      </c>
      <c r="I1135" s="201">
        <f t="shared" si="37"/>
        <v>100</v>
      </c>
      <c r="J1135" s="36">
        <f t="shared" si="38"/>
        <v>0</v>
      </c>
    </row>
    <row r="1136" spans="1:10" ht="15.75">
      <c r="A1136" s="1"/>
      <c r="B1136" s="1" t="s">
        <v>400</v>
      </c>
      <c r="C1136" s="1"/>
      <c r="D1136" s="1"/>
      <c r="E1136" s="207" t="s">
        <v>401</v>
      </c>
      <c r="F1136" s="6" t="s">
        <v>533</v>
      </c>
      <c r="G1136" s="3">
        <f>G1138</f>
        <v>2272.9</v>
      </c>
      <c r="H1136" s="3">
        <f>H1138</f>
        <v>2272.9</v>
      </c>
      <c r="I1136" s="201">
        <f t="shared" si="37"/>
        <v>100</v>
      </c>
      <c r="J1136" s="36">
        <f t="shared" si="38"/>
        <v>0</v>
      </c>
    </row>
    <row r="1137" spans="1:10" ht="15.75">
      <c r="A1137" s="1"/>
      <c r="B1137" s="1" t="s">
        <v>400</v>
      </c>
      <c r="C1137" s="51" t="s">
        <v>538</v>
      </c>
      <c r="D1137" s="51"/>
      <c r="E1137" s="50" t="s">
        <v>539</v>
      </c>
      <c r="F1137" s="154" t="str">
        <f>F1138</f>
        <v>-</v>
      </c>
      <c r="G1137" s="154">
        <f>G1138</f>
        <v>2272.9</v>
      </c>
      <c r="H1137" s="154">
        <f>H1138</f>
        <v>2272.9</v>
      </c>
      <c r="I1137" s="219">
        <f>I1138</f>
        <v>100</v>
      </c>
      <c r="J1137" s="206">
        <f>J1138</f>
        <v>0</v>
      </c>
    </row>
    <row r="1138" spans="1:10" ht="30" customHeight="1">
      <c r="A1138" s="1"/>
      <c r="B1138" s="1" t="s">
        <v>400</v>
      </c>
      <c r="C1138" s="1" t="s">
        <v>19</v>
      </c>
      <c r="D1138" s="1"/>
      <c r="E1138" s="207" t="s">
        <v>20</v>
      </c>
      <c r="F1138" s="6" t="s">
        <v>533</v>
      </c>
      <c r="G1138" s="3">
        <f>G1139</f>
        <v>2272.9</v>
      </c>
      <c r="H1138" s="3">
        <f>H1139</f>
        <v>2272.9</v>
      </c>
      <c r="I1138" s="201">
        <f t="shared" si="37"/>
        <v>100</v>
      </c>
      <c r="J1138" s="36">
        <f t="shared" si="38"/>
        <v>0</v>
      </c>
    </row>
    <row r="1139" spans="1:10" ht="31.5">
      <c r="A1139" s="1"/>
      <c r="B1139" s="1" t="s">
        <v>400</v>
      </c>
      <c r="C1139" s="1" t="s">
        <v>402</v>
      </c>
      <c r="D1139" s="1"/>
      <c r="E1139" s="207" t="s">
        <v>403</v>
      </c>
      <c r="F1139" s="6" t="s">
        <v>533</v>
      </c>
      <c r="G1139" s="3">
        <f>G1140</f>
        <v>2272.9</v>
      </c>
      <c r="H1139" s="3">
        <f>H1140</f>
        <v>2272.9</v>
      </c>
      <c r="I1139" s="201">
        <f t="shared" si="37"/>
        <v>100</v>
      </c>
      <c r="J1139" s="36">
        <f t="shared" si="38"/>
        <v>0</v>
      </c>
    </row>
    <row r="1140" spans="1:10" ht="51" customHeight="1">
      <c r="A1140" s="1"/>
      <c r="B1140" s="1" t="s">
        <v>400</v>
      </c>
      <c r="C1140" s="1" t="s">
        <v>402</v>
      </c>
      <c r="D1140" s="1" t="s">
        <v>80</v>
      </c>
      <c r="E1140" s="2" t="s">
        <v>81</v>
      </c>
      <c r="F1140" s="6" t="s">
        <v>533</v>
      </c>
      <c r="G1140" s="3">
        <v>2272.9</v>
      </c>
      <c r="H1140" s="104">
        <v>2272.9</v>
      </c>
      <c r="I1140" s="201">
        <f t="shared" si="37"/>
        <v>100</v>
      </c>
      <c r="J1140" s="36">
        <f t="shared" si="38"/>
        <v>0</v>
      </c>
    </row>
    <row r="1141" spans="1:10" ht="47.25">
      <c r="A1141" s="1"/>
      <c r="B1141" s="1" t="s">
        <v>512</v>
      </c>
      <c r="C1141" s="1"/>
      <c r="D1141" s="1"/>
      <c r="E1141" s="2" t="s">
        <v>513</v>
      </c>
      <c r="F1141" s="6" t="s">
        <v>533</v>
      </c>
      <c r="G1141" s="3">
        <f>G1142</f>
        <v>9.3</v>
      </c>
      <c r="H1141" s="3">
        <f>H1142</f>
        <v>9.3</v>
      </c>
      <c r="I1141" s="201">
        <f t="shared" si="37"/>
        <v>100</v>
      </c>
      <c r="J1141" s="36">
        <f t="shared" si="38"/>
        <v>0</v>
      </c>
    </row>
    <row r="1142" spans="1:10" ht="31.5">
      <c r="A1142" s="1"/>
      <c r="B1142" s="1" t="s">
        <v>404</v>
      </c>
      <c r="C1142" s="1"/>
      <c r="D1142" s="1"/>
      <c r="E1142" s="207" t="s">
        <v>405</v>
      </c>
      <c r="F1142" s="6" t="s">
        <v>533</v>
      </c>
      <c r="G1142" s="3">
        <f>G1144</f>
        <v>9.3</v>
      </c>
      <c r="H1142" s="3">
        <f>H1144</f>
        <v>9.3</v>
      </c>
      <c r="I1142" s="201">
        <f t="shared" si="37"/>
        <v>100</v>
      </c>
      <c r="J1142" s="36">
        <f t="shared" si="38"/>
        <v>0</v>
      </c>
    </row>
    <row r="1143" spans="1:10" ht="15.75">
      <c r="A1143" s="1"/>
      <c r="B1143" s="1" t="s">
        <v>404</v>
      </c>
      <c r="C1143" s="51" t="s">
        <v>538</v>
      </c>
      <c r="D1143" s="51"/>
      <c r="E1143" s="50" t="s">
        <v>539</v>
      </c>
      <c r="F1143" s="154" t="str">
        <f>F1144</f>
        <v>-</v>
      </c>
      <c r="G1143" s="154">
        <f>G1144</f>
        <v>9.3</v>
      </c>
      <c r="H1143" s="154">
        <f>H1144</f>
        <v>9.3</v>
      </c>
      <c r="I1143" s="219">
        <f>I1144</f>
        <v>100</v>
      </c>
      <c r="J1143" s="206">
        <f>J1144</f>
        <v>0</v>
      </c>
    </row>
    <row r="1144" spans="1:10" ht="45.75" customHeight="1">
      <c r="A1144" s="1"/>
      <c r="B1144" s="1" t="s">
        <v>404</v>
      </c>
      <c r="C1144" s="1" t="s">
        <v>119</v>
      </c>
      <c r="D1144" s="1"/>
      <c r="E1144" s="207" t="s">
        <v>120</v>
      </c>
      <c r="F1144" s="6" t="s">
        <v>533</v>
      </c>
      <c r="G1144" s="3">
        <f>G1145</f>
        <v>9.3</v>
      </c>
      <c r="H1144" s="3">
        <f>H1145</f>
        <v>9.3</v>
      </c>
      <c r="I1144" s="201">
        <f t="shared" si="37"/>
        <v>100</v>
      </c>
      <c r="J1144" s="36">
        <f t="shared" si="38"/>
        <v>0</v>
      </c>
    </row>
    <row r="1145" spans="1:10" ht="63">
      <c r="A1145" s="1"/>
      <c r="B1145" s="1" t="s">
        <v>404</v>
      </c>
      <c r="C1145" s="1" t="s">
        <v>406</v>
      </c>
      <c r="D1145" s="1"/>
      <c r="E1145" s="207" t="s">
        <v>407</v>
      </c>
      <c r="F1145" s="6" t="s">
        <v>533</v>
      </c>
      <c r="G1145" s="3">
        <f>G1146</f>
        <v>9.3</v>
      </c>
      <c r="H1145" s="3">
        <f>H1146</f>
        <v>9.3</v>
      </c>
      <c r="I1145" s="201">
        <f t="shared" si="37"/>
        <v>100</v>
      </c>
      <c r="J1145" s="36">
        <f t="shared" si="38"/>
        <v>0</v>
      </c>
    </row>
    <row r="1146" spans="1:10" ht="31.5">
      <c r="A1146" s="1"/>
      <c r="B1146" s="1" t="s">
        <v>404</v>
      </c>
      <c r="C1146" s="1" t="s">
        <v>406</v>
      </c>
      <c r="D1146" s="1" t="s">
        <v>408</v>
      </c>
      <c r="E1146" s="2" t="s">
        <v>409</v>
      </c>
      <c r="F1146" s="6" t="s">
        <v>533</v>
      </c>
      <c r="G1146" s="3">
        <v>9.3</v>
      </c>
      <c r="H1146" s="104">
        <v>9.3</v>
      </c>
      <c r="I1146" s="201">
        <f t="shared" si="37"/>
        <v>100</v>
      </c>
      <c r="J1146" s="36">
        <f t="shared" si="38"/>
        <v>0</v>
      </c>
    </row>
    <row r="1147" spans="1:10" ht="15.75">
      <c r="A1147" s="122"/>
      <c r="B1147" s="122"/>
      <c r="C1147" s="122"/>
      <c r="D1147" s="122"/>
      <c r="E1147" s="4" t="s">
        <v>0</v>
      </c>
      <c r="F1147" s="5">
        <f>F162+F180+F190+F547+F560</f>
        <v>769725.1000000001</v>
      </c>
      <c r="G1147" s="5">
        <f>G162+G180+G190+G547+G560+G685+G703+G9</f>
        <v>1143863.4</v>
      </c>
      <c r="H1147" s="5">
        <f>H162+H180+H190+H547+H560+H685+H703+H9</f>
        <v>1044765.96</v>
      </c>
      <c r="I1147" s="43">
        <f>H1147/G1147*100</f>
        <v>91.3366019054373</v>
      </c>
      <c r="J1147" s="44">
        <f>H1147-G1147</f>
        <v>-99097.43999999994</v>
      </c>
    </row>
    <row r="1149" spans="7:8" ht="0.75" customHeight="1">
      <c r="G1149" s="145"/>
      <c r="H1149" s="146"/>
    </row>
    <row r="1152" spans="7:8" ht="12.75" customHeight="1">
      <c r="G1152" s="147"/>
      <c r="H1152" s="147"/>
    </row>
  </sheetData>
  <sheetProtection/>
  <autoFilter ref="A7:J1147"/>
  <mergeCells count="1">
    <mergeCell ref="A5:I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>POI HSSF rep:2.49.1.127</dc:description>
  <cp:lastModifiedBy>Администратор</cp:lastModifiedBy>
  <cp:lastPrinted>2021-03-31T04:28:49Z</cp:lastPrinted>
  <dcterms:created xsi:type="dcterms:W3CDTF">2019-12-17T10:29:00Z</dcterms:created>
  <dcterms:modified xsi:type="dcterms:W3CDTF">2021-05-28T10:35:20Z</dcterms:modified>
  <cp:category/>
  <cp:version/>
  <cp:contentType/>
  <cp:contentStatus/>
</cp:coreProperties>
</file>