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0" windowWidth="15600" windowHeight="9525" activeTab="1"/>
  </bookViews>
  <sheets>
    <sheet name="2019 (3)" sheetId="1" r:id="rId1"/>
    <sheet name="2019(4)" sheetId="2" r:id="rId2"/>
    <sheet name="Лист1" sheetId="3" r:id="rId3"/>
  </sheets>
  <definedNames>
    <definedName name="_xlnm._FilterDatabase" localSheetId="1" hidden="1">'2019(4)'!$E$1:$E$486</definedName>
    <definedName name="_xlnm.Print_Area" localSheetId="0">'2019 (3)'!$A$1:$H$214</definedName>
  </definedNames>
  <calcPr fullCalcOnLoad="1"/>
</workbook>
</file>

<file path=xl/sharedStrings.xml><?xml version="1.0" encoding="utf-8"?>
<sst xmlns="http://schemas.openxmlformats.org/spreadsheetml/2006/main" count="1556" uniqueCount="373">
  <si>
    <t>100</t>
  </si>
  <si>
    <t>200</t>
  </si>
  <si>
    <t>300</t>
  </si>
  <si>
    <t>Социальное обеспечение и иные выплаты населению</t>
  </si>
  <si>
    <t>600</t>
  </si>
  <si>
    <t>800</t>
  </si>
  <si>
    <t>Иные бюджетные ассигнования</t>
  </si>
  <si>
    <t>500</t>
  </si>
  <si>
    <t>Межбюджетные трансферты</t>
  </si>
  <si>
    <t>Непрограммные мероприятия</t>
  </si>
  <si>
    <t>Предоставление субсидий бюджетным, автономным учреждениям и иным некоммерческим организациям</t>
  </si>
  <si>
    <t/>
  </si>
  <si>
    <t>Составление протоколов об административных правонарушениях</t>
  </si>
  <si>
    <t>Резервные фонды</t>
  </si>
  <si>
    <t>ЦСР</t>
  </si>
  <si>
    <t>ВР</t>
  </si>
  <si>
    <t>Наименование расходов</t>
  </si>
  <si>
    <t>ИТОГО</t>
  </si>
  <si>
    <t>02 0 00 00000</t>
  </si>
  <si>
    <t>03 1 00 00000</t>
  </si>
  <si>
    <t>03 2 00 00000</t>
  </si>
  <si>
    <t>03 2 01 00000</t>
  </si>
  <si>
    <t>04 0 00 00000</t>
  </si>
  <si>
    <t>04 1 00 00000</t>
  </si>
  <si>
    <t>04 1 01 00000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</si>
  <si>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</si>
  <si>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</si>
  <si>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91 0 00 00000</t>
  </si>
  <si>
    <t>91 0 00 00010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</si>
  <si>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</si>
  <si>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02 1 02 00000</t>
  </si>
  <si>
    <t>05 0 00 00000</t>
  </si>
  <si>
    <t>90 0 00 00000</t>
  </si>
  <si>
    <t>Вед</t>
  </si>
  <si>
    <t>Рз, ПР</t>
  </si>
  <si>
    <t>1000</t>
  </si>
  <si>
    <t>1003</t>
  </si>
  <si>
    <t>Социальное обеспечение населения</t>
  </si>
  <si>
    <t>0100</t>
  </si>
  <si>
    <t>0106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</si>
  <si>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</si>
  <si>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</si>
  <si>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</si>
  <si>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</si>
  <si>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</si>
  <si>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</si>
  <si>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</si>
  <si>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</si>
  <si>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</si>
  <si>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</si>
  <si>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</si>
  <si>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0405</t>
  </si>
  <si>
    <t>Сельское хозяйство и рыболовство</t>
  </si>
  <si>
    <t>0409</t>
  </si>
  <si>
    <t>Дорожное хозяйство (дорожные фонды)</t>
  </si>
  <si>
    <t>0800</t>
  </si>
  <si>
    <t>0801</t>
  </si>
  <si>
    <t>Культура</t>
  </si>
  <si>
    <t>1001</t>
  </si>
  <si>
    <t>Пенсионное обеспечение</t>
  </si>
  <si>
    <t>0103</t>
  </si>
  <si>
    <t>93 0 00 00000</t>
  </si>
  <si>
    <t>06 0 00 00000</t>
  </si>
  <si>
    <t>06 1 00 00000</t>
  </si>
  <si>
    <t>09 0 00 00000</t>
  </si>
  <si>
    <t>09 1 00 00000</t>
  </si>
  <si>
    <t>09 1 01 00000</t>
  </si>
  <si>
    <t>08 0 00 00000</t>
  </si>
  <si>
    <t>08 1 00 00000</t>
  </si>
  <si>
    <t>08 1 01 00000</t>
  </si>
  <si>
    <t>05 1 01 00000</t>
  </si>
  <si>
    <t>07 0 00 00000</t>
  </si>
  <si>
    <t>07 2 01 00000</t>
  </si>
  <si>
    <t>07 1 00 00000</t>
  </si>
  <si>
    <t>01 0 00 00000</t>
  </si>
  <si>
    <t>01 1 00 00000</t>
  </si>
  <si>
    <t>01 1 01 00000</t>
  </si>
  <si>
    <t>01 1 03 00000</t>
  </si>
  <si>
    <t>01 2 00 00000</t>
  </si>
  <si>
    <t>01 2 01 00000</t>
  </si>
  <si>
    <t>01 2 03 00000</t>
  </si>
  <si>
    <t>01 3 00 00000</t>
  </si>
  <si>
    <t>1</t>
  </si>
  <si>
    <t>2</t>
  </si>
  <si>
    <t>4</t>
  </si>
  <si>
    <t>06 1 01 00000</t>
  </si>
  <si>
    <t>06 1 02 00000</t>
  </si>
  <si>
    <t>Утверждено решением о бюджете</t>
  </si>
  <si>
    <t>Фактически исполнено</t>
  </si>
  <si>
    <t>-</t>
  </si>
  <si>
    <t>91 0 00 2П040</t>
  </si>
  <si>
    <t>Осуществление мероприятий для проведения независимой оценки рыночной стоимости объекта</t>
  </si>
  <si>
    <t>03 1 03 00000</t>
  </si>
  <si>
    <t>0500</t>
  </si>
  <si>
    <t>0503</t>
  </si>
  <si>
    <t>Благоустройство</t>
  </si>
  <si>
    <t>06 3 00 00000</t>
  </si>
  <si>
    <t>06 3 01 00000</t>
  </si>
  <si>
    <t>Обеспечение жильем молодых семей</t>
  </si>
  <si>
    <t>1300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</si>
  <si>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</si>
  <si>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</si>
  <si>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</si>
  <si>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</si>
  <si>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</si>
  <si>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08 1 01 00010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</si>
  <si>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</si>
  <si>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0501</t>
  </si>
  <si>
    <t>Жилищное хозяйство</t>
  </si>
  <si>
    <t>0502</t>
  </si>
  <si>
    <t>Коммунальное хозяйство</t>
  </si>
  <si>
    <t>Улучшение качества систем теплоснабжения на территориях муниципальных образований Пермского края</t>
  </si>
  <si>
    <t>07 2 01 00050</t>
  </si>
  <si>
    <t>05 2 00 00000</t>
  </si>
  <si>
    <t>05 2 01 00000</t>
  </si>
  <si>
    <t>Уточненный план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</si>
  <si>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</si>
  <si>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</si>
  <si>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01 3 02 00000</t>
  </si>
  <si>
    <t>01 2 02 00000</t>
  </si>
  <si>
    <t>Уточненный план (бюджетная роспись)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</si>
  <si>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</si>
  <si>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</si>
  <si>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</si>
  <si>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</si>
  <si>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 решению Думы</t>
  </si>
  <si>
    <t xml:space="preserve">от                             № </t>
  </si>
  <si>
    <t>313</t>
  </si>
  <si>
    <t>91 0 00 01020</t>
  </si>
  <si>
    <t>03 0 00 00000</t>
  </si>
  <si>
    <t>03 1 03 00010</t>
  </si>
  <si>
    <t>91 0 00 01050</t>
  </si>
  <si>
    <t>91 0 00 01060</t>
  </si>
  <si>
    <t>08 1 02 00000</t>
  </si>
  <si>
    <t>08 1 02 00020</t>
  </si>
  <si>
    <t>91 0 00 01070</t>
  </si>
  <si>
    <t>91 0 00 01080</t>
  </si>
  <si>
    <t>02 4 00 00000</t>
  </si>
  <si>
    <t>02 4 01 00000</t>
  </si>
  <si>
    <t>02 4 01 51180</t>
  </si>
  <si>
    <t>02 1 00 00000</t>
  </si>
  <si>
    <t>02 1 02 00030</t>
  </si>
  <si>
    <t>02 2 00 00000</t>
  </si>
  <si>
    <t>02 2 01 00000</t>
  </si>
  <si>
    <t>02 2 01 00020</t>
  </si>
  <si>
    <t>07 2 00 00000</t>
  </si>
  <si>
    <t>05 1 00 00000</t>
  </si>
  <si>
    <t>05 1 01 20000</t>
  </si>
  <si>
    <t>05 2 01 80000</t>
  </si>
  <si>
    <t>05 3 00 00000</t>
  </si>
  <si>
    <t>05 3 01 00000</t>
  </si>
  <si>
    <t>05 3 01 40000</t>
  </si>
  <si>
    <t>05 5 00 00000</t>
  </si>
  <si>
    <t>05 5 01 00000</t>
  </si>
  <si>
    <t>05 5 01 60000</t>
  </si>
  <si>
    <t>05 6 00 00000</t>
  </si>
  <si>
    <t>05 6 01 00000</t>
  </si>
  <si>
    <t>05 6 01 20000</t>
  </si>
  <si>
    <t>01 1 01 00010</t>
  </si>
  <si>
    <t>01 1 02 00000</t>
  </si>
  <si>
    <t>01 1 02 00020</t>
  </si>
  <si>
    <t>01 1 04 00000</t>
  </si>
  <si>
    <t>01 1 04 00040</t>
  </si>
  <si>
    <t>93 0 00 00010</t>
  </si>
  <si>
    <t>01 2 01 2С180</t>
  </si>
  <si>
    <t>04 3 00 00000</t>
  </si>
  <si>
    <t>04 3 03 00000</t>
  </si>
  <si>
    <t>04 3 03 00010</t>
  </si>
  <si>
    <t>09 1 01 00010</t>
  </si>
  <si>
    <t>05 4 00 00000</t>
  </si>
  <si>
    <t>05 4 01 00000</t>
  </si>
  <si>
    <t>05 4 01 2У100</t>
  </si>
  <si>
    <t>02 1 02 00010</t>
  </si>
  <si>
    <t>01 2 02 00010</t>
  </si>
  <si>
    <t>01 2 02 00020</t>
  </si>
  <si>
    <t>03 1 02 00000</t>
  </si>
  <si>
    <t>03 1 02 00010</t>
  </si>
  <si>
    <t>03 1 02 00020</t>
  </si>
  <si>
    <t>03 2 01 00030</t>
  </si>
  <si>
    <t>02 1 01 00000</t>
  </si>
  <si>
    <t>02 1 01 00020</t>
  </si>
  <si>
    <t>02 2 01 00010</t>
  </si>
  <si>
    <t>02 3 00 00000</t>
  </si>
  <si>
    <t>02 3 01 00000</t>
  </si>
  <si>
    <t>02 3 01 00010</t>
  </si>
  <si>
    <t>05 4 01 2У090</t>
  </si>
  <si>
    <t>07 1 02 00000</t>
  </si>
  <si>
    <t>07 1 02 00040</t>
  </si>
  <si>
    <t xml:space="preserve">04 1 01 00060 </t>
  </si>
  <si>
    <t>04 1 01 00070</t>
  </si>
  <si>
    <t>04 1 01 00080</t>
  </si>
  <si>
    <t>04 2 00 00000</t>
  </si>
  <si>
    <t>04 2 01 00000</t>
  </si>
  <si>
    <t>04 2 01 00010</t>
  </si>
  <si>
    <t>04 3 01 00000</t>
  </si>
  <si>
    <t>04 3 01 00010</t>
  </si>
  <si>
    <t>06 1 01 00090</t>
  </si>
  <si>
    <t>06 1 02 00100</t>
  </si>
  <si>
    <t>06 3 01 00110</t>
  </si>
  <si>
    <t>01 3 02 00010</t>
  </si>
  <si>
    <t>01 3 02 00020</t>
  </si>
  <si>
    <t>01 1 03 00030</t>
  </si>
  <si>
    <t>01 2 03 00010</t>
  </si>
  <si>
    <t>315</t>
  </si>
  <si>
    <t>323</t>
  </si>
  <si>
    <t>91 0 00 01040</t>
  </si>
  <si>
    <t>91 0 002П040</t>
  </si>
  <si>
    <t>04 1 01 00060</t>
  </si>
  <si>
    <t>06 1 03 00000</t>
  </si>
  <si>
    <t xml:space="preserve"> 06 1 03 00200</t>
  </si>
  <si>
    <t>06 1 04 00000</t>
  </si>
  <si>
    <t>06 1 04 SЖ200</t>
  </si>
  <si>
    <t>06 1 05 SЖ200</t>
  </si>
  <si>
    <t>06 1 05 00000</t>
  </si>
  <si>
    <t>06 1 06 00000</t>
  </si>
  <si>
    <t>06 1 06 00500</t>
  </si>
  <si>
    <t>06 1 06 SЖ200</t>
  </si>
  <si>
    <t>01 3 02 SР080</t>
  </si>
  <si>
    <t>05 2 02 00000</t>
  </si>
  <si>
    <t>05 2 02 80010</t>
  </si>
  <si>
    <t>05 6 01 SЖ090</t>
  </si>
  <si>
    <t>05 6 F2 00000</t>
  </si>
  <si>
    <t>05 6 F2 55550</t>
  </si>
  <si>
    <t>01 2 01 2C180</t>
  </si>
  <si>
    <t>Администрация Всеволодо-Вильвенского городского поселения</t>
  </si>
  <si>
    <t>Администрация Александровского муниципального района Пермского края</t>
  </si>
  <si>
    <t>Дума Всеволодо-Вильвенского городского поселения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</si>
  <si>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</si>
  <si>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</si>
  <si>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</si>
  <si>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</si>
  <si>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</si>
  <si>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</si>
  <si>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</si>
  <si>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ОБСЛУЖИВАНИЕ ГОСУДАРСТВЕННОГО И МУНИЦИПАЛЬНОГО ДОЛГА</t>
  </si>
  <si>
    <t>Руководство и управление в сфере установленных функций органов местного самоуправления</t>
  </si>
  <si>
    <t>Пенсионное обеспечение лиц, замещавших муниципальные должности и должности муниципальной службы</t>
  </si>
  <si>
    <t>Содержание аппарата</t>
  </si>
  <si>
    <t>Глава администрации Всеволодо-Вильвенского городского поселения</t>
  </si>
  <si>
    <t>Выплаты депутатам</t>
  </si>
  <si>
    <t>Муниципальная программа Всеволодо-Вильвенского городского поселения "Управление земельными ресурсами и градостроительной деятельностью"</t>
  </si>
  <si>
    <t>Муниципальная программа Всеволодо-Вильвенского городского поселения "Развитие социальной сферы"</t>
  </si>
  <si>
    <t>Муниципальная программа Всеволодо-Вильвенского городского поселения "Эффективное использование и управление муниципальным имуществом Всеволодо-Вильвенского городского поселения"</t>
  </si>
  <si>
    <t>Муниципальная программа Всеволодо-Вильвенского городского поселения "Обеспечение безопасности граждан"</t>
  </si>
  <si>
    <t>Муниципальная программа Всеволодо-Вильвенского городского поселения "Управление муниципальными финансами"</t>
  </si>
  <si>
    <t>Муниципальная программа Всеволодо-Вильвенского городского поселения "Благоустройство"</t>
  </si>
  <si>
    <t>Подпрограмма "Культурная среда"</t>
  </si>
  <si>
    <t>Подпрограмма "Управление земельными ресурсами"</t>
  </si>
  <si>
    <t>Подпрограмма "Организация и осуществление мероприятий по территориальной обороне и гражданской обороне, защите населения и территории от чрезвычайных ситуаций природного и техногенного характера"</t>
  </si>
  <si>
    <t>Подпрограмма "Социальная поддержка отдельных категорий граждан"</t>
  </si>
  <si>
    <t>Подпрограмма "Обеспечение ветеринарного благополучия на территории Всеволодо-Вильвенского городского поселения"</t>
  </si>
  <si>
    <t>Основное мероприятие "Отлов безнадзорных животных"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</si>
  <si>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(стериализации), эвтаназии, утилизации</t>
  </si>
  <si>
    <t>Подпрограмма "Управление жилищным фондом"</t>
  </si>
  <si>
    <t>Основное мероприятие "Обеспечение реализации программы (ЭЦП)"</t>
  </si>
  <si>
    <t>Обеспечение реализации программы (ЭЦП)</t>
  </si>
  <si>
    <t>Основное мероприятие "Обеспечение реализации программы" (ЭЦП для работы с Росреестром и в ФИАС)"</t>
  </si>
  <si>
    <t>Обеспечение реализации программы (ЭЦП для работы с Росреестром и в ФИАС)</t>
  </si>
  <si>
    <t>Муниципальная программа Всеволодо-Вильвенского городского поселения "Совершенствование муниципальной службы"</t>
  </si>
  <si>
    <t>Подпрограмма "Развитие муниципальной службы"</t>
  </si>
  <si>
    <t>Основное мероприятие "Формирование высокопрофессионального кадрового состава муниципальных служащих"</t>
  </si>
  <si>
    <t>Обеспечение реализации программы</t>
  </si>
  <si>
    <t>Обеспечение деятельности органов местного самоуправления Всеволодо-Вильвенского городского поселения</t>
  </si>
  <si>
    <t>Основное мероприятие "Снижение общего уровня риска возникновения ЧС природного и техногенного характера"</t>
  </si>
  <si>
    <t>Создание резерва финансовых средств на предупреждение и ликвидацию чрезвычайных ситуаций</t>
  </si>
  <si>
    <t>Основное мероприятие "Субсидирование НКО"</t>
  </si>
  <si>
    <t>Мероприятие "Предоставление субсидий Общественной организации ветеранов (пенсионеров) АМР" - первична ветеранская организация ВВГП</t>
  </si>
  <si>
    <t>Мероприятие "Предоставление субсидий ООО «Всероссийское общество инвалидов"</t>
  </si>
  <si>
    <t>Основное мероприятие "Межевание земельных участков"</t>
  </si>
  <si>
    <t>Межевание земельных участков для участия в проектах инициативного бюджетирования</t>
  </si>
  <si>
    <t>Межевание земельных участков под объектами недвижимого имущества, находящегося в собственности ВВГП</t>
  </si>
  <si>
    <t>Подпрограмма "Разработка градостроительной документации"</t>
  </si>
  <si>
    <t>Основное мероприятие "Проведение землеустроительных работ в отношении установления границ населенных пунктов"</t>
  </si>
  <si>
    <t>Проведение землеустроительных работ в отношении установления границ населенных пунктов ВВГП</t>
  </si>
  <si>
    <t>Подпрограмма "Обслуживание муниципального долга"</t>
  </si>
  <si>
    <t>Основное мероприятие "Исполнение решений судов, вступивших в законную силу, оплата государственной пошлины, исполнительских сборов"</t>
  </si>
  <si>
    <t>Выполнение обязательств по исполнению решений судов, вступивших в законную силу, оплате государственной пошлины, исполнительских сборов</t>
  </si>
  <si>
    <t>Исполнение МКУ «Центр бухгалтерского учета» Александровского муниципального района части полномочий по бухгалтерскому (бюджетному), налоговому и статистическому учету, планированию финансово-хозяйственной деятельности и составления отчетности органов местного самоуправления Всеволодо-Вильвенского городского поселения и подведомственных муниципальных учреждений - МКУ «Объединение библиотек», МБУ «Химик»</t>
  </si>
  <si>
    <t>Обеспечение эксплуатации административных зданий и помещений, находящихся в муниципальной собственности Всеволодо-Вильвенского городского поселения</t>
  </si>
  <si>
    <t>Подпрограмма "Осуществление государственных полномочий"</t>
  </si>
  <si>
    <t>Основное мероприятие "Передача государственных полномочий"</t>
  </si>
  <si>
    <t>Основное мероприятие "Повышение уровня безопасности граждан"</t>
  </si>
  <si>
    <t>Подготовка и обучение членов КЧС И ОПБ Всеволодо-Вильвенского городского поселения</t>
  </si>
  <si>
    <t>Противопаводковые мероприятия</t>
  </si>
  <si>
    <t>Подпрограмма "Обеспечение первичных мер пожарной безопасности"</t>
  </si>
  <si>
    <t>Основное мероприятие "Снижение количества пожаров"</t>
  </si>
  <si>
    <t>Мероприятие "Ремонт и восстановление пожарных гидрантов, установка знаков, пирамид (пос. Всеволодо-Вильва, пос. Карьер Известняк)"</t>
  </si>
  <si>
    <t>Подпрограмма "Обеспечение безопасности на водных объектах"</t>
  </si>
  <si>
    <t>Основное мероприятие "Снижение количества происшествий на водных объектах"</t>
  </si>
  <si>
    <t>Приобретение и установка информационных знаков</t>
  </si>
  <si>
    <t>Мероприятия по отлову безнадзорных животных, их транспортировке, учету и регистрации, содержанию, лечению, кастрации (стериализации), эвтаназии, утилизации</t>
  </si>
  <si>
    <t>Муниципальная программа Всеволодо-Вильвенского городского поселения "Развитие транспортной инфраструктуры"</t>
  </si>
  <si>
    <t>Подпрограмма "Капитальный ремонт и ремонт автомобильных дорог общего пользования местного значения"</t>
  </si>
  <si>
    <t>Подпрограмма "Организация управления и содержание автомобильных дорог общего пользования местного значения"</t>
  </si>
  <si>
    <t>Основное мероприятие "Текущий ремонт автомобильных дорог общего пользования местного значения на территории Всеволодо-Вильвенского городского поселения"</t>
  </si>
  <si>
    <t>Текущий ремонт автомобильных дорог общего пользования местного значения на территории Всеволодо-Вильвенского городского поселения</t>
  </si>
  <si>
    <t>Основное мероприятие "Зимнее содержание автомобильных дорог общего пользования местного значения на территории Всеволодо-Вильвенского городского поселения"</t>
  </si>
  <si>
    <t>Содержание автомобильных дорог и искусственных сооружений на них</t>
  </si>
  <si>
    <t>Подпрограмма " Управление и использование муниципального имущества казны поселения"</t>
  </si>
  <si>
    <t>Основное мероприятие "Управление и использование муниципального имущества казны поселения"</t>
  </si>
  <si>
    <t>Изготовление технических и кадастровых паспортов</t>
  </si>
  <si>
    <t>Проведение мероприятий по исключению ветхих и аварийных объектов недвижимого имущества из ГКН и ЕГРП</t>
  </si>
  <si>
    <t>Подпрограмма "Переселение из аварийного жилищного фонда"</t>
  </si>
  <si>
    <t>Основное мероприятие "Снос аварийных домов, из которых переселены граждане"</t>
  </si>
  <si>
    <t>Снос аварийных домов, из которых переселены граждане</t>
  </si>
  <si>
    <t>Основное мероприятие "Уплата ежемесячных взносов на капитальный ремонт общего имущества многоквартирных домов муниципального жилищного фонда"</t>
  </si>
  <si>
    <t>Уплата ежемесячных взносов на капитальный ремонт общего имущества многоквартирных домов муниципального жилищного фонда</t>
  </si>
  <si>
    <t>Муниципальная программа Всеволодо-Вильвенского городского поселения "Развитие коммунальной инфраструктуры"</t>
  </si>
  <si>
    <t>Подпрограмма "Развитие коммунальной инфраструктуры в сфере теплоснабжения"</t>
  </si>
  <si>
    <t>Основное мероприятие "Исполнение обязательств по энергосервисному контракту"</t>
  </si>
  <si>
    <t>Исполнение обязательств по энергосервисному контракту (ИКЗ 183591104693059110100100270277112244)</t>
  </si>
  <si>
    <t>Основное мероприятие «Устройство ограждения для блочно-модульной котельной на твердом топливе в пос. Ивакинский карьер»</t>
  </si>
  <si>
    <t>Установка ограждения для блочно-модульной котельной на твердом топливе в пос. Ивакинский карьер</t>
  </si>
  <si>
    <t>Подпрограмма «Развитие коммунальной инфраструктуры в сфере водоотведения»</t>
  </si>
  <si>
    <t>Основное мероприятие «Строительство блочно-модульных очистных п. Всеволодо-Вильва»</t>
  </si>
  <si>
    <t>Строительство блочно-модульных очистных п. Всеволодо-Вильва</t>
  </si>
  <si>
    <t>Подпрограмма "Инициатива"</t>
  </si>
  <si>
    <t>Основное мероприятие "Реализация проектов инициативного бюджетирования"</t>
  </si>
  <si>
    <t>Реализация проектов инициативного бюджетирования "Восстановление Мемориального комплекса в парке Победы в пос. Всеволодо-Вильва"</t>
  </si>
  <si>
    <t>Реализация проектов инициативного бюджетирования "Здоровое поколение" (обустройство общедоступной уличной спортивно-игровой площадки)</t>
  </si>
  <si>
    <t>Подпрограмма "Мероприятия по благоустройству Всеволодо-Вильвенского городского поселения"</t>
  </si>
  <si>
    <t>Основное мероприятие "Обеспечение мероприятий по благоустройству Всеволодо-Вильвенского городского поселения"</t>
  </si>
  <si>
    <t>Благоустройство территории поселения</t>
  </si>
  <si>
    <t>Подпрограмма "Организация сбора и вывоза мусора на территории Всеволодо-Вильвенского городского поселения"</t>
  </si>
  <si>
    <t>Основное мероприятие "Ликвидация несанкционированных свалок на территории Всеволодо-Вильвенского городского поселения"</t>
  </si>
  <si>
    <t>Организация сбора и вывоза крупногабаритного мусора</t>
  </si>
  <si>
    <t>Подпрограмма "Организация ритуальных услуг и содержание мест захоронения"</t>
  </si>
  <si>
    <t>Основное мероприятие "Содержание мест захоронений на территории Всеволодо-Вильвенского городского поселения"</t>
  </si>
  <si>
    <t>Содержание мест захоронения</t>
  </si>
  <si>
    <t>Подпрограмма "Организация детской игровой площадки"</t>
  </si>
  <si>
    <t>Основное мероприятие «Организация детской игровой площадки»</t>
  </si>
  <si>
    <t>Приобретение элементов детской игровой площадки</t>
  </si>
  <si>
    <t>Подпрограмма "Формирование современной городской среды"</t>
  </si>
  <si>
    <t>Основное мероприятие "Благоустройство общественных территорий Всеволодо-Вильвенского городского поселения"</t>
  </si>
  <si>
    <t>Разработка дизайн-проекта общественной территории пос. Ивакинский карьер</t>
  </si>
  <si>
    <t>Основное мероприятие "Повышение эффективности сферы культуры"</t>
  </si>
  <si>
    <t>Предоставление субсидии на финансовое обеспечение выполнения муниципального задания на оказание муниципальных услуг</t>
  </si>
  <si>
    <t>Основное мероприятие " Осуществление деятельности МКУ "Объединение библиотек"</t>
  </si>
  <si>
    <t>Предоставление услуги по организации библиотечного обслуживания населения</t>
  </si>
  <si>
    <t>Основное мероприятие "Развитие и укрепление материально-технической базы домов культуры ВВГП (и их филиалов)"</t>
  </si>
  <si>
    <t>Развитие и укрепление материально-технической базы домов культуры ВВГП (и их филиалов)</t>
  </si>
  <si>
    <t>Основное мероприятие "Проведение культурно-массовых мероприятий"</t>
  </si>
  <si>
    <t>Общепоселковые культурно-массовые мероприятия</t>
  </si>
  <si>
    <t>Меры социальной помощи и поддержки отдельных категорий населения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</si>
  <si>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</si>
  <si>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"Улучшение жилищных условий молодых семей, постоянно проживающих (зарегистрированных) на территории Всеволодо-Вильвенского городского поселения"</t>
  </si>
  <si>
    <t>Основное мероприятие "Обслуживание муниципального долга Всеволодо-Вильвенского городского поселения"</t>
  </si>
  <si>
    <t>Исполнение обязательств по обслуживанию муниципального долга</t>
  </si>
  <si>
    <t>Основное мероприятие "Разработка проектно-сметной документации для строительства двух блочно-модульных газовых котельных"</t>
  </si>
  <si>
    <t>Проведение инженерных изысканий, разработка проектно – сметной документации и прохождение государственной экспертизы результатов инженерных изысканий, проектной документации, сметной стоимости</t>
  </si>
  <si>
    <t>основное мероприятие "Возмещение экономически обаснованного размера убытков МКП ВВГП "Вильва-Водоканал</t>
  </si>
  <si>
    <t>Возмещение экономически обоснованного размера убытков МКП ВВГП "Вильва-Водоканал", связанных со сверхнормативным потребление ТЭР при производстве тепловой энергии</t>
  </si>
  <si>
    <t>Подготовка систем теплоснабжения Всеволодо_Вильвенского городского поселения к осенне-зимнему отопительному периоду 2019-2020 годов</t>
  </si>
  <si>
    <t>Возмещение в рамках субсидиарной ответственности муниципального образования "Всеволодо-Вильвенского городского посление" задолженности за топливо-энергетические ресурсы МКП ВВГП "Вильва-Водокнал" на основании судебных актов, вступивших в законную сил</t>
  </si>
  <si>
    <t>Реализация проектов инициативного бюджетирования</t>
  </si>
  <si>
    <t>Основное мероприятие "Устройство контейнерных площадок на территории Всеволодо-Вильвенского городского поселения"</t>
  </si>
  <si>
    <t>Выполнение работ по устройству контейнерных площадок</t>
  </si>
  <si>
    <t>Благоустройство общественно-деловой зоны в пос. Ивакинский карьер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</si>
  <si>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</si>
  <si>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 (благоустройство общественно-деловой зоны в пос.Ивакинский карьер)</t>
  </si>
  <si>
    <t>01 3 02 SP080</t>
  </si>
  <si>
    <t>02 4 0 100000</t>
  </si>
  <si>
    <t>06 1 03 00200</t>
  </si>
  <si>
    <t>Приложение 3</t>
  </si>
  <si>
    <t>Приложение 4</t>
  </si>
  <si>
    <t xml:space="preserve">Расходы бюджета Всеволодо-Вильвенского городского поселения за 2019 год по ведомственной структуре расходов бюджета  </t>
  </si>
  <si>
    <t>тыс. рублей</t>
  </si>
  <si>
    <t>Расходы бюджета Всеволодо-Вильвенского городского поселения по целевым статьям (муниципальным программам и непрограммным направлениям деятельности), группам видов расходов классификации расходов бюджета за 2019 года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</si>
  <si>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</si>
  <si>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</si>
  <si>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Возмещение в рамках субсидиарной ответственности муниципального образования "Всеволодо-Вильвенского городского поселение" задолженности за топливо-энергетические ресурсы МКП ВВГП "Вильва-Водокнал" на основании судебных актов, вступивших в законную сил</t>
  </si>
  <si>
    <t>основное мероприятие "Возмещение экономически обоснованного размера убытков МКП ВВГП "Вильва-Водоканал</t>
  </si>
  <si>
    <t>Подготовка систем теплоснабжения Всеволодо-Вильвенского городского поселения к осенне-зимнему отопительному периоду 2019-2020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</si>
</sst>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-* #,##0.00\ _D_M_-;\-* #,##0.00\ _D_M_-;_-* &quot;-&quot;??\ _D_M_-;_-@_-"/>
    <numFmt numFmtId="175" formatCode="0.0"/>
    <numFmt numFmtId="176" formatCode="?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</borders>
  <cellStyleXfs count="5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3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4" fillId="25" borderId="0" applyNumberFormat="0" applyBorder="0" applyAlignment="0" applyProtection="0"/>
    <xf numFmtId="0" fontId="6" fillId="26" borderId="0" applyNumberFormat="0" applyBorder="0" applyAlignment="0" applyProtection="0"/>
    <xf numFmtId="0" fontId="54" fillId="27" borderId="0" applyNumberFormat="0" applyBorder="0" applyAlignment="0" applyProtection="0"/>
    <xf numFmtId="0" fontId="6" fillId="3" borderId="0" applyNumberFormat="0" applyBorder="0" applyAlignment="0" applyProtection="0"/>
    <xf numFmtId="0" fontId="54" fillId="20" borderId="0" applyNumberFormat="0" applyBorder="0" applyAlignment="0" applyProtection="0"/>
    <xf numFmtId="0" fontId="6" fillId="20" borderId="0" applyNumberFormat="0" applyBorder="0" applyAlignment="0" applyProtection="0"/>
    <xf numFmtId="0" fontId="54" fillId="28" borderId="0" applyNumberFormat="0" applyBorder="0" applyAlignment="0" applyProtection="0"/>
    <xf numFmtId="0" fontId="6" fillId="28" borderId="0" applyNumberFormat="0" applyBorder="0" applyAlignment="0" applyProtection="0"/>
    <xf numFmtId="0" fontId="54" fillId="29" borderId="0" applyNumberFormat="0" applyBorder="0" applyAlignment="0" applyProtection="0"/>
    <xf numFmtId="0" fontId="6" fillId="30" borderId="0" applyNumberFormat="0" applyBorder="0" applyAlignment="0" applyProtection="0"/>
    <xf numFmtId="0" fontId="54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35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6" fillId="42" borderId="0" applyNumberFormat="0" applyBorder="0" applyAlignment="0" applyProtection="0"/>
    <xf numFmtId="0" fontId="6" fillId="35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6" fillId="56" borderId="0" applyNumberFormat="0" applyBorder="0" applyAlignment="0" applyProtection="0"/>
    <xf numFmtId="0" fontId="6" fillId="55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8" fillId="58" borderId="1" applyNumberFormat="0" applyAlignment="0" applyProtection="0"/>
    <xf numFmtId="0" fontId="9" fillId="44" borderId="2" applyNumberFormat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55" borderId="1" applyNumberFormat="0" applyAlignment="0" applyProtection="0"/>
    <xf numFmtId="0" fontId="17" fillId="0" borderId="6" applyNumberFormat="0" applyFill="0" applyAlignment="0" applyProtection="0"/>
    <xf numFmtId="0" fontId="18" fillId="55" borderId="0" applyNumberFormat="0" applyBorder="0" applyAlignment="0" applyProtection="0"/>
    <xf numFmtId="0" fontId="2" fillId="0" borderId="0">
      <alignment/>
      <protection/>
    </xf>
    <xf numFmtId="0" fontId="0" fillId="54" borderId="7" applyNumberFormat="0" applyFont="0" applyAlignment="0" applyProtection="0"/>
    <xf numFmtId="0" fontId="19" fillId="58" borderId="8" applyNumberFormat="0" applyAlignment="0" applyProtection="0"/>
    <xf numFmtId="4" fontId="20" fillId="65" borderId="9" applyNumberFormat="0" applyProtection="0">
      <alignment vertical="center"/>
    </xf>
    <xf numFmtId="0" fontId="2" fillId="0" borderId="0">
      <alignment/>
      <protection/>
    </xf>
    <xf numFmtId="4" fontId="41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1" fillId="65" borderId="9" applyNumberFormat="0" applyProtection="0">
      <alignment vertical="center"/>
    </xf>
    <xf numFmtId="0" fontId="2" fillId="0" borderId="0">
      <alignment/>
      <protection/>
    </xf>
    <xf numFmtId="4" fontId="42" fillId="65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65" borderId="9" applyNumberFormat="0" applyProtection="0">
      <alignment horizontal="left" vertical="center" indent="1"/>
    </xf>
    <xf numFmtId="0" fontId="22" fillId="65" borderId="10" applyNumberFormat="0" applyProtection="0">
      <alignment horizontal="left" vertical="top" indent="1"/>
    </xf>
    <xf numFmtId="0" fontId="2" fillId="0" borderId="0">
      <alignment/>
      <protection/>
    </xf>
    <xf numFmtId="0" fontId="41" fillId="6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2" fillId="0" borderId="0">
      <alignment/>
      <protection/>
    </xf>
    <xf numFmtId="4" fontId="41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7" borderId="9" applyNumberFormat="0" applyProtection="0">
      <alignment horizontal="right" vertical="center"/>
    </xf>
    <xf numFmtId="0" fontId="2" fillId="0" borderId="0">
      <alignment/>
      <protection/>
    </xf>
    <xf numFmtId="4" fontId="4" fillId="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6" borderId="9" applyNumberFormat="0" applyProtection="0">
      <alignment horizontal="right" vertical="center"/>
    </xf>
    <xf numFmtId="0" fontId="2" fillId="0" borderId="0">
      <alignment/>
      <protection/>
    </xf>
    <xf numFmtId="4" fontId="4" fillId="3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7" borderId="11" applyNumberFormat="0" applyProtection="0">
      <alignment horizontal="right" vertical="center"/>
    </xf>
    <xf numFmtId="0" fontId="2" fillId="0" borderId="0">
      <alignment/>
      <protection/>
    </xf>
    <xf numFmtId="4" fontId="4" fillId="67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4" borderId="9" applyNumberFormat="0" applyProtection="0">
      <alignment horizontal="right" vertical="center"/>
    </xf>
    <xf numFmtId="0" fontId="2" fillId="0" borderId="0">
      <alignment/>
      <protection/>
    </xf>
    <xf numFmtId="4" fontId="4" fillId="24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1" borderId="9" applyNumberFormat="0" applyProtection="0">
      <alignment horizontal="right" vertical="center"/>
    </xf>
    <xf numFmtId="0" fontId="2" fillId="0" borderId="0">
      <alignment/>
      <protection/>
    </xf>
    <xf numFmtId="4" fontId="4" fillId="3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8" borderId="9" applyNumberFormat="0" applyProtection="0">
      <alignment horizontal="right" vertical="center"/>
    </xf>
    <xf numFmtId="0" fontId="2" fillId="0" borderId="0">
      <alignment/>
      <protection/>
    </xf>
    <xf numFmtId="4" fontId="4" fillId="68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16" borderId="9" applyNumberFormat="0" applyProtection="0">
      <alignment horizontal="right" vertical="center"/>
    </xf>
    <xf numFmtId="0" fontId="2" fillId="0" borderId="0">
      <alignment/>
      <protection/>
    </xf>
    <xf numFmtId="4" fontId="4" fillId="16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69" borderId="9" applyNumberFormat="0" applyProtection="0">
      <alignment horizontal="right" vertical="center"/>
    </xf>
    <xf numFmtId="0" fontId="2" fillId="0" borderId="0">
      <alignment/>
      <protection/>
    </xf>
    <xf numFmtId="4" fontId="4" fillId="69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20" borderId="9" applyNumberFormat="0" applyProtection="0">
      <alignment horizontal="right" vertical="center"/>
    </xf>
    <xf numFmtId="0" fontId="2" fillId="0" borderId="0">
      <alignment/>
      <protection/>
    </xf>
    <xf numFmtId="4" fontId="4" fillId="20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0" borderId="11" applyNumberFormat="0" applyProtection="0">
      <alignment horizontal="left" vertical="center" indent="1"/>
    </xf>
    <xf numFmtId="0" fontId="2" fillId="0" borderId="0">
      <alignment/>
      <protection/>
    </xf>
    <xf numFmtId="4" fontId="41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0" fontId="2" fillId="0" borderId="0">
      <alignment/>
      <protection/>
    </xf>
    <xf numFmtId="4" fontId="43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9" applyNumberFormat="0" applyProtection="0">
      <alignment horizontal="right" vertical="center"/>
    </xf>
    <xf numFmtId="0" fontId="2" fillId="0" borderId="0">
      <alignment/>
      <protection/>
    </xf>
    <xf numFmtId="4" fontId="4" fillId="2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71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0" fillId="2" borderId="11" applyNumberFormat="0" applyProtection="0">
      <alignment horizontal="left" vertical="center" indent="1"/>
    </xf>
    <xf numFmtId="0" fontId="2" fillId="0" borderId="0">
      <alignment/>
      <protection/>
    </xf>
    <xf numFmtId="4" fontId="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20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15" borderId="10" applyNumberFormat="0" applyProtection="0">
      <alignment horizontal="left" vertical="top" indent="1"/>
    </xf>
    <xf numFmtId="0" fontId="2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20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2" fillId="0" borderId="0">
      <alignment/>
      <protection/>
    </xf>
    <xf numFmtId="0" fontId="20" fillId="2" borderId="10" applyNumberFormat="0" applyProtection="0">
      <alignment horizontal="left" vertical="top" indent="1"/>
    </xf>
    <xf numFmtId="0" fontId="2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center" indent="1"/>
    </xf>
    <xf numFmtId="0" fontId="20" fillId="6" borderId="9" applyNumberFormat="0" applyProtection="0">
      <alignment horizontal="left" vertical="center" indent="1"/>
    </xf>
    <xf numFmtId="0" fontId="2" fillId="0" borderId="0">
      <alignment/>
      <protection/>
    </xf>
    <xf numFmtId="0" fontId="20" fillId="6" borderId="9" applyNumberFormat="0" applyProtection="0">
      <alignment horizontal="left" vertical="center" indent="1"/>
    </xf>
    <xf numFmtId="0" fontId="20" fillId="6" borderId="10" applyNumberFormat="0" applyProtection="0">
      <alignment horizontal="left" vertical="top" indent="1"/>
    </xf>
    <xf numFmtId="0" fontId="2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9" applyNumberFormat="0" applyProtection="0">
      <alignment horizontal="left" vertical="center" indent="1"/>
    </xf>
    <xf numFmtId="0" fontId="2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1" borderId="10" applyNumberFormat="0" applyProtection="0">
      <alignment horizontal="left" vertical="top" indent="1"/>
    </xf>
    <xf numFmtId="0" fontId="2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20" fillId="5" borderId="13" applyNumberFormat="0">
      <alignment/>
      <protection locked="0"/>
    </xf>
    <xf numFmtId="0" fontId="2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3" fillId="15" borderId="15" applyBorder="0">
      <alignment/>
      <protection/>
    </xf>
    <xf numFmtId="4" fontId="24" fillId="4" borderId="10" applyNumberFormat="0" applyProtection="0">
      <alignment vertical="center"/>
    </xf>
    <xf numFmtId="0" fontId="2" fillId="0" borderId="0">
      <alignment/>
      <protection/>
    </xf>
    <xf numFmtId="4" fontId="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1" fillId="4" borderId="14" applyNumberFormat="0" applyProtection="0">
      <alignment vertical="center"/>
    </xf>
    <xf numFmtId="0" fontId="2" fillId="0" borderId="0">
      <alignment/>
      <protection/>
    </xf>
    <xf numFmtId="4" fontId="44" fillId="4" borderId="10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4" fillId="17" borderId="10" applyNumberFormat="0" applyProtection="0">
      <alignment horizontal="left" vertical="center" indent="1"/>
    </xf>
    <xf numFmtId="0" fontId="2" fillId="0" borderId="0">
      <alignment/>
      <protection/>
    </xf>
    <xf numFmtId="4" fontId="4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4" borderId="10" applyNumberFormat="0" applyProtection="0">
      <alignment horizontal="left" vertical="top" indent="1"/>
    </xf>
    <xf numFmtId="0" fontId="2" fillId="0" borderId="0">
      <alignment/>
      <protection/>
    </xf>
    <xf numFmtId="0" fontId="4" fillId="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4" fillId="71" borderId="10" applyNumberFormat="0" applyProtection="0">
      <alignment horizontal="right" vertical="center"/>
    </xf>
    <xf numFmtId="4" fontId="20" fillId="0" borderId="9" applyNumberFormat="0" applyProtection="0">
      <alignment horizontal="right" vertical="center"/>
    </xf>
    <xf numFmtId="0" fontId="2" fillId="0" borderId="0">
      <alignment/>
      <protection/>
    </xf>
    <xf numFmtId="4" fontId="20" fillId="0" borderId="9" applyNumberFormat="0" applyProtection="0">
      <alignment horizontal="right" vertical="center"/>
    </xf>
    <xf numFmtId="4" fontId="21" fillId="5" borderId="9" applyNumberFormat="0" applyProtection="0">
      <alignment horizontal="right" vertical="center"/>
    </xf>
    <xf numFmtId="0" fontId="2" fillId="0" borderId="0">
      <alignment/>
      <protection/>
    </xf>
    <xf numFmtId="4" fontId="44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0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0" applyNumberFormat="0" applyProtection="0">
      <alignment horizontal="left" vertical="top" indent="1"/>
    </xf>
    <xf numFmtId="0" fontId="2" fillId="0" borderId="0">
      <alignment/>
      <protection/>
    </xf>
    <xf numFmtId="0" fontId="4" fillId="2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5" fillId="73" borderId="11" applyNumberFormat="0" applyProtection="0">
      <alignment horizontal="left" vertical="center" indent="1"/>
    </xf>
    <xf numFmtId="0" fontId="2" fillId="0" borderId="0">
      <alignment/>
      <protection/>
    </xf>
    <xf numFmtId="4" fontId="45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20" fillId="74" borderId="14">
      <alignment/>
      <protection/>
    </xf>
    <xf numFmtId="4" fontId="26" fillId="5" borderId="9" applyNumberFormat="0" applyProtection="0">
      <alignment horizontal="right" vertical="center"/>
    </xf>
    <xf numFmtId="0" fontId="2" fillId="0" borderId="0">
      <alignment/>
      <protection/>
    </xf>
    <xf numFmtId="4" fontId="46" fillId="71" borderId="1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54" fillId="75" borderId="0" applyNumberFormat="0" applyBorder="0" applyAlignment="0" applyProtection="0"/>
    <xf numFmtId="0" fontId="6" fillId="76" borderId="0" applyNumberFormat="0" applyBorder="0" applyAlignment="0" applyProtection="0"/>
    <xf numFmtId="0" fontId="54" fillId="77" borderId="0" applyNumberFormat="0" applyBorder="0" applyAlignment="0" applyProtection="0"/>
    <xf numFmtId="0" fontId="6" fillId="67" borderId="0" applyNumberFormat="0" applyBorder="0" applyAlignment="0" applyProtection="0"/>
    <xf numFmtId="0" fontId="54" fillId="78" borderId="0" applyNumberFormat="0" applyBorder="0" applyAlignment="0" applyProtection="0"/>
    <xf numFmtId="0" fontId="6" fillId="16" borderId="0" applyNumberFormat="0" applyBorder="0" applyAlignment="0" applyProtection="0"/>
    <xf numFmtId="0" fontId="54" fillId="79" borderId="0" applyNumberFormat="0" applyBorder="0" applyAlignment="0" applyProtection="0"/>
    <xf numFmtId="0" fontId="6" fillId="28" borderId="0" applyNumberFormat="0" applyBorder="0" applyAlignment="0" applyProtection="0"/>
    <xf numFmtId="0" fontId="54" fillId="80" borderId="0" applyNumberFormat="0" applyBorder="0" applyAlignment="0" applyProtection="0"/>
    <xf numFmtId="0" fontId="6" fillId="30" borderId="0" applyNumberFormat="0" applyBorder="0" applyAlignment="0" applyProtection="0"/>
    <xf numFmtId="0" fontId="54" fillId="81" borderId="0" applyNumberFormat="0" applyBorder="0" applyAlignment="0" applyProtection="0"/>
    <xf numFmtId="0" fontId="6" fillId="68" borderId="0" applyNumberFormat="0" applyBorder="0" applyAlignment="0" applyProtection="0"/>
    <xf numFmtId="0" fontId="55" fillId="82" borderId="17" applyNumberFormat="0" applyAlignment="0" applyProtection="0"/>
    <xf numFmtId="0" fontId="29" fillId="14" borderId="1" applyNumberFormat="0" applyAlignment="0" applyProtection="0"/>
    <xf numFmtId="0" fontId="56" fillId="83" borderId="18" applyNumberFormat="0" applyAlignment="0" applyProtection="0"/>
    <xf numFmtId="0" fontId="19" fillId="17" borderId="8" applyNumberFormat="0" applyAlignment="0" applyProtection="0"/>
    <xf numFmtId="0" fontId="57" fillId="83" borderId="17" applyNumberFormat="0" applyAlignment="0" applyProtection="0"/>
    <xf numFmtId="0" fontId="30" fillId="1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19" applyNumberFormat="0" applyFill="0" applyAlignment="0" applyProtection="0"/>
    <xf numFmtId="0" fontId="31" fillId="0" borderId="20" applyNumberFormat="0" applyFill="0" applyAlignment="0" applyProtection="0"/>
    <xf numFmtId="0" fontId="59" fillId="0" borderId="21" applyNumberFormat="0" applyFill="0" applyAlignment="0" applyProtection="0"/>
    <xf numFmtId="0" fontId="32" fillId="0" borderId="4" applyNumberFormat="0" applyFill="0" applyAlignment="0" applyProtection="0"/>
    <xf numFmtId="0" fontId="60" fillId="0" borderId="22" applyNumberFormat="0" applyFill="0" applyAlignment="0" applyProtection="0"/>
    <xf numFmtId="0" fontId="33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24" applyNumberFormat="0" applyFill="0" applyAlignment="0" applyProtection="0"/>
    <xf numFmtId="0" fontId="10" fillId="0" borderId="25" applyNumberFormat="0" applyFill="0" applyAlignment="0" applyProtection="0"/>
    <xf numFmtId="0" fontId="62" fillId="84" borderId="26" applyNumberFormat="0" applyAlignment="0" applyProtection="0"/>
    <xf numFmtId="0" fontId="9" fillId="85" borderId="2" applyNumberFormat="0" applyAlignment="0" applyProtection="0"/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86" borderId="0" applyNumberFormat="0" applyBorder="0" applyAlignment="0" applyProtection="0"/>
    <xf numFmtId="0" fontId="18" fillId="65" borderId="0" applyNumberFormat="0" applyBorder="0" applyAlignment="0" applyProtection="0"/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7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87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0" fillId="87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1" fillId="0" borderId="0" applyNumberFormat="0" applyFill="0" applyBorder="0" applyAlignment="0" applyProtection="0"/>
    <xf numFmtId="0" fontId="65" fillId="88" borderId="0" applyNumberFormat="0" applyBorder="0" applyAlignment="0" applyProtection="0"/>
    <xf numFmtId="0" fontId="35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2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28" applyNumberFormat="0" applyFill="0" applyAlignment="0" applyProtection="0"/>
    <xf numFmtId="0" fontId="37" fillId="0" borderId="29" applyNumberFormat="0" applyFill="0" applyAlignment="0" applyProtection="0"/>
    <xf numFmtId="0" fontId="38" fillId="0" borderId="0">
      <alignment/>
      <protection/>
    </xf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9" fillId="90" borderId="0" applyNumberFormat="0" applyBorder="0" applyAlignment="0" applyProtection="0"/>
    <xf numFmtId="0" fontId="12" fillId="9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9" fillId="0" borderId="0" xfId="468" applyFont="1" applyFill="1" applyAlignment="1">
      <alignment horizontal="left"/>
      <protection/>
    </xf>
    <xf numFmtId="22" fontId="39" fillId="0" borderId="0" xfId="468" applyNumberFormat="1" applyFont="1" applyFill="1" applyAlignment="1">
      <alignment horizontal="left"/>
      <protection/>
    </xf>
    <xf numFmtId="0" fontId="40" fillId="0" borderId="14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72" fontId="40" fillId="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40" fillId="0" borderId="14" xfId="406" applyNumberFormat="1" applyFont="1" applyFill="1" applyBorder="1" applyAlignment="1">
      <alignment horizontal="center" vertical="center"/>
      <protection/>
    </xf>
    <xf numFmtId="172" fontId="40" fillId="0" borderId="1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left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0" fontId="40" fillId="0" borderId="14" xfId="398" applyNumberFormat="1" applyFont="1" applyFill="1" applyBorder="1" applyAlignment="1">
      <alignment horizontal="left" vertical="top" wrapText="1"/>
      <protection/>
    </xf>
    <xf numFmtId="49" fontId="40" fillId="0" borderId="14" xfId="428" applyNumberFormat="1" applyFont="1" applyFill="1" applyBorder="1" applyAlignment="1">
      <alignment horizontal="center" vertical="center"/>
      <protection/>
    </xf>
    <xf numFmtId="0" fontId="40" fillId="0" borderId="14" xfId="468" applyFont="1" applyFill="1" applyBorder="1" applyAlignment="1">
      <alignment horizontal="left" vertical="center" wrapText="1"/>
      <protection/>
    </xf>
    <xf numFmtId="172" fontId="48" fillId="0" borderId="14" xfId="0" applyNumberFormat="1" applyFont="1" applyFill="1" applyBorder="1" applyAlignment="1">
      <alignment horizontal="center" vertical="center" wrapText="1"/>
    </xf>
    <xf numFmtId="172" fontId="40" fillId="0" borderId="14" xfId="400" applyNumberFormat="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wrapText="1"/>
    </xf>
    <xf numFmtId="49" fontId="47" fillId="0" borderId="30" xfId="398" applyNumberFormat="1" applyFont="1" applyFill="1" applyBorder="1" applyAlignment="1">
      <alignment horizontal="center" vertical="center"/>
      <protection/>
    </xf>
    <xf numFmtId="0" fontId="47" fillId="0" borderId="30" xfId="398" applyNumberFormat="1" applyFont="1" applyFill="1" applyBorder="1" applyAlignment="1">
      <alignment horizontal="center" vertical="center"/>
      <protection/>
    </xf>
    <xf numFmtId="49" fontId="3" fillId="0" borderId="30" xfId="468" applyNumberFormat="1" applyFont="1" applyFill="1" applyBorder="1" applyAlignment="1">
      <alignment horizontal="center" vertical="center" wrapText="1"/>
      <protection/>
    </xf>
    <xf numFmtId="49" fontId="3" fillId="0" borderId="14" xfId="468" applyNumberFormat="1" applyFont="1" applyFill="1" applyBorder="1" applyAlignment="1">
      <alignment horizontal="center" vertical="center" wrapText="1"/>
      <protection/>
    </xf>
    <xf numFmtId="4" fontId="40" fillId="0" borderId="14" xfId="0" applyNumberFormat="1" applyFont="1" applyFill="1" applyBorder="1" applyAlignment="1">
      <alignment horizontal="center" vertical="center"/>
    </xf>
    <xf numFmtId="0" fontId="40" fillId="0" borderId="0" xfId="468" applyFont="1">
      <alignment/>
      <protection/>
    </xf>
    <xf numFmtId="22" fontId="40" fillId="0" borderId="0" xfId="468" applyNumberFormat="1" applyFont="1" applyFill="1" applyAlignment="1">
      <alignment horizontal="left"/>
      <protection/>
    </xf>
    <xf numFmtId="49" fontId="47" fillId="0" borderId="14" xfId="400" applyNumberFormat="1" applyFont="1" applyFill="1" applyBorder="1" applyAlignment="1">
      <alignment horizontal="center" vertical="center"/>
      <protection/>
    </xf>
    <xf numFmtId="0" fontId="47" fillId="0" borderId="14" xfId="400" applyNumberFormat="1" applyFont="1" applyFill="1" applyBorder="1" applyAlignment="1">
      <alignment horizontal="center" vertical="center"/>
      <protection/>
    </xf>
    <xf numFmtId="1" fontId="47" fillId="0" borderId="14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172" fontId="40" fillId="91" borderId="14" xfId="0" applyNumberFormat="1" applyFont="1" applyFill="1" applyBorder="1" applyAlignment="1">
      <alignment horizontal="center" vertical="center"/>
    </xf>
    <xf numFmtId="172" fontId="40" fillId="91" borderId="14" xfId="0" applyNumberFormat="1" applyFont="1" applyFill="1" applyBorder="1" applyAlignment="1">
      <alignment horizontal="center" vertical="center" wrapText="1"/>
    </xf>
    <xf numFmtId="0" fontId="40" fillId="91" borderId="14" xfId="437" applyNumberFormat="1" applyFont="1" applyFill="1" applyBorder="1" applyAlignment="1">
      <alignment horizontal="left" vertical="center" wrapText="1"/>
      <protection/>
    </xf>
    <xf numFmtId="0" fontId="40" fillId="91" borderId="14" xfId="0" applyNumberFormat="1" applyFont="1" applyFill="1" applyBorder="1" applyAlignment="1">
      <alignment horizontal="left" vertical="top" wrapText="1"/>
    </xf>
    <xf numFmtId="0" fontId="40" fillId="91" borderId="14" xfId="0" applyNumberFormat="1" applyFont="1" applyFill="1" applyBorder="1" applyAlignment="1">
      <alignment horizontal="left" vertical="top" wrapText="1" shrinkToFit="1"/>
    </xf>
    <xf numFmtId="0" fontId="40" fillId="91" borderId="14" xfId="460" applyNumberFormat="1" applyFont="1" applyFill="1" applyBorder="1" applyAlignment="1">
      <alignment horizontal="left" vertical="top" wrapText="1"/>
      <protection/>
    </xf>
    <xf numFmtId="0" fontId="40" fillId="91" borderId="14" xfId="0" applyFont="1" applyFill="1" applyBorder="1" applyAlignment="1">
      <alignment horizontal="left" vertical="center" wrapText="1"/>
    </xf>
    <xf numFmtId="0" fontId="40" fillId="91" borderId="14" xfId="406" applyNumberFormat="1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horizontal="justify" vertical="center" wrapText="1"/>
    </xf>
    <xf numFmtId="0" fontId="40" fillId="91" borderId="14" xfId="468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wrapText="1"/>
    </xf>
    <xf numFmtId="0" fontId="40" fillId="91" borderId="14" xfId="0" applyFont="1" applyFill="1" applyBorder="1" applyAlignment="1">
      <alignment horizontal="left" vertical="center" wrapText="1" shrinkToFit="1"/>
    </xf>
    <xf numFmtId="49" fontId="40" fillId="91" borderId="14" xfId="0" applyNumberFormat="1" applyFont="1" applyFill="1" applyBorder="1" applyAlignment="1">
      <alignment horizontal="left" vertical="center" wrapText="1"/>
    </xf>
    <xf numFmtId="0" fontId="40" fillId="91" borderId="14" xfId="0" applyNumberFormat="1" applyFont="1" applyFill="1" applyBorder="1" applyAlignment="1">
      <alignment horizontal="left" vertical="center" wrapText="1"/>
    </xf>
    <xf numFmtId="0" fontId="40" fillId="91" borderId="14" xfId="400" applyFont="1" applyFill="1" applyBorder="1" applyAlignment="1">
      <alignment horizontal="left" vertical="center" wrapText="1"/>
      <protection/>
    </xf>
    <xf numFmtId="0" fontId="40" fillId="91" borderId="14" xfId="400" applyNumberFormat="1" applyFont="1" applyFill="1" applyBorder="1" applyAlignment="1">
      <alignment horizontal="left" vertical="center" wrapText="1"/>
      <protection/>
    </xf>
    <xf numFmtId="0" fontId="40" fillId="91" borderId="14" xfId="0" applyFont="1" applyFill="1" applyBorder="1" applyAlignment="1">
      <alignment vertical="center" wrapText="1" shrinkToFit="1"/>
    </xf>
    <xf numFmtId="0" fontId="40" fillId="91" borderId="14" xfId="400" applyNumberFormat="1" applyFont="1" applyFill="1" applyBorder="1" applyAlignment="1">
      <alignment horizontal="left" vertical="top" wrapText="1"/>
      <protection/>
    </xf>
    <xf numFmtId="0" fontId="40" fillId="91" borderId="14" xfId="398" applyNumberFormat="1" applyFont="1" applyFill="1" applyBorder="1" applyAlignment="1">
      <alignment horizontal="left" vertical="center" wrapText="1"/>
      <protection/>
    </xf>
    <xf numFmtId="49" fontId="40" fillId="91" borderId="14" xfId="400" applyNumberFormat="1" applyFont="1" applyFill="1" applyBorder="1" applyAlignment="1">
      <alignment horizontal="left" vertical="center" wrapText="1"/>
      <protection/>
    </xf>
    <xf numFmtId="0" fontId="40" fillId="0" borderId="14" xfId="417" applyNumberFormat="1" applyFont="1" applyFill="1" applyBorder="1" applyAlignment="1">
      <alignment horizontal="left" vertical="center" wrapText="1"/>
      <protection/>
    </xf>
    <xf numFmtId="0" fontId="40" fillId="91" borderId="14" xfId="465" applyNumberFormat="1" applyFont="1" applyFill="1" applyBorder="1" applyAlignment="1">
      <alignment horizontal="left" vertical="center" wrapText="1"/>
      <protection/>
    </xf>
    <xf numFmtId="0" fontId="40" fillId="91" borderId="14" xfId="398" applyNumberFormat="1" applyFont="1" applyFill="1" applyBorder="1" applyAlignment="1">
      <alignment horizontal="left" vertical="top" wrapText="1"/>
      <protection/>
    </xf>
    <xf numFmtId="0" fontId="40" fillId="91" borderId="14" xfId="428" applyNumberFormat="1" applyFont="1" applyFill="1" applyBorder="1" applyAlignment="1">
      <alignment horizontal="left" vertical="center" wrapText="1"/>
      <protection/>
    </xf>
    <xf numFmtId="0" fontId="70" fillId="91" borderId="14" xfId="0" applyFont="1" applyFill="1" applyBorder="1" applyAlignment="1">
      <alignment horizontal="left" vertical="top" wrapText="1"/>
    </xf>
    <xf numFmtId="0" fontId="70" fillId="91" borderId="14" xfId="0" applyNumberFormat="1" applyFont="1" applyFill="1" applyBorder="1" applyAlignment="1">
      <alignment horizontal="left" vertical="top" wrapText="1" shrinkToFit="1"/>
    </xf>
    <xf numFmtId="0" fontId="70" fillId="91" borderId="14" xfId="0" applyNumberFormat="1" applyFont="1" applyFill="1" applyBorder="1" applyAlignment="1">
      <alignment horizontal="left" vertical="top" wrapText="1"/>
    </xf>
    <xf numFmtId="0" fontId="40" fillId="91" borderId="14" xfId="417" applyNumberFormat="1" applyFont="1" applyFill="1" applyBorder="1" applyAlignment="1">
      <alignment horizontal="left" vertical="center" wrapText="1"/>
      <protection/>
    </xf>
    <xf numFmtId="172" fontId="40" fillId="91" borderId="14" xfId="417" applyNumberFormat="1" applyFont="1" applyFill="1" applyBorder="1" applyAlignment="1">
      <alignment horizontal="left" vertical="center" wrapText="1" shrinkToFit="1"/>
      <protection/>
    </xf>
    <xf numFmtId="2" fontId="40" fillId="91" borderId="14" xfId="400" applyNumberFormat="1" applyFont="1" applyFill="1" applyBorder="1" applyAlignment="1">
      <alignment horizontal="left" vertical="center" wrapText="1"/>
      <protection/>
    </xf>
    <xf numFmtId="0" fontId="40" fillId="91" borderId="0" xfId="0" applyFont="1" applyFill="1" applyAlignment="1">
      <alignment vertical="center" wrapText="1"/>
    </xf>
    <xf numFmtId="0" fontId="40" fillId="91" borderId="14" xfId="400" applyFont="1" applyFill="1" applyBorder="1" applyAlignment="1" applyProtection="1">
      <alignment horizontal="left" vertical="center" wrapText="1"/>
      <protection locked="0"/>
    </xf>
    <xf numFmtId="0" fontId="40" fillId="91" borderId="14" xfId="0" applyFont="1" applyFill="1" applyBorder="1" applyAlignment="1">
      <alignment horizontal="left" wrapText="1"/>
    </xf>
    <xf numFmtId="0" fontId="40" fillId="91" borderId="14" xfId="468" applyNumberFormat="1" applyFont="1" applyFill="1" applyBorder="1" applyAlignment="1">
      <alignment horizontal="left" vertical="top" wrapText="1"/>
      <protection/>
    </xf>
    <xf numFmtId="0" fontId="40" fillId="91" borderId="14" xfId="412" applyFont="1" applyFill="1" applyBorder="1" applyAlignment="1">
      <alignment horizontal="left" vertical="top" wrapText="1"/>
      <protection/>
    </xf>
    <xf numFmtId="0" fontId="39" fillId="0" borderId="0" xfId="0" applyFont="1" applyAlignment="1">
      <alignment horizontal="left"/>
    </xf>
    <xf numFmtId="175" fontId="40" fillId="0" borderId="14" xfId="0" applyNumberFormat="1" applyFont="1" applyFill="1" applyBorder="1" applyAlignment="1">
      <alignment horizontal="center" vertical="center"/>
    </xf>
    <xf numFmtId="0" fontId="40" fillId="91" borderId="14" xfId="0" applyFont="1" applyFill="1" applyBorder="1" applyAlignment="1">
      <alignment horizontal="center" vertical="center"/>
    </xf>
    <xf numFmtId="49" fontId="40" fillId="91" borderId="14" xfId="428" applyNumberFormat="1" applyFont="1" applyFill="1" applyBorder="1" applyAlignment="1">
      <alignment horizontal="center" vertical="center"/>
      <protection/>
    </xf>
    <xf numFmtId="49" fontId="40" fillId="91" borderId="14" xfId="460" applyNumberFormat="1" applyFont="1" applyFill="1" applyBorder="1" applyAlignment="1">
      <alignment horizontal="center" vertical="center" wrapText="1"/>
      <protection/>
    </xf>
    <xf numFmtId="49" fontId="40" fillId="91" borderId="14" xfId="406" applyNumberFormat="1" applyFont="1" applyFill="1" applyBorder="1" applyAlignment="1">
      <alignment horizontal="center" vertical="center" wrapText="1"/>
      <protection/>
    </xf>
    <xf numFmtId="0" fontId="40" fillId="91" borderId="14" xfId="0" applyFont="1" applyFill="1" applyBorder="1" applyAlignment="1">
      <alignment horizontal="center" vertical="center" wrapText="1"/>
    </xf>
    <xf numFmtId="49" fontId="40" fillId="91" borderId="14" xfId="428" applyNumberFormat="1" applyFont="1" applyFill="1" applyBorder="1" applyAlignment="1">
      <alignment horizontal="center" vertical="center" wrapText="1"/>
      <protection/>
    </xf>
    <xf numFmtId="49" fontId="40" fillId="91" borderId="14" xfId="398" applyNumberFormat="1" applyFont="1" applyFill="1" applyBorder="1" applyAlignment="1">
      <alignment horizontal="center" vertical="center"/>
      <protection/>
    </xf>
    <xf numFmtId="49" fontId="40" fillId="91" borderId="14" xfId="0" applyNumberFormat="1" applyFont="1" applyFill="1" applyBorder="1" applyAlignment="1">
      <alignment horizontal="center" vertical="center" wrapText="1"/>
    </xf>
    <xf numFmtId="0" fontId="3" fillId="0" borderId="14" xfId="468" applyFont="1" applyBorder="1" applyAlignment="1">
      <alignment horizontal="center" vertical="center" wrapText="1"/>
      <protection/>
    </xf>
    <xf numFmtId="49" fontId="3" fillId="0" borderId="14" xfId="468" applyNumberFormat="1" applyFont="1" applyBorder="1" applyAlignment="1">
      <alignment horizontal="center" vertical="center" wrapText="1"/>
      <protection/>
    </xf>
    <xf numFmtId="49" fontId="40" fillId="0" borderId="31" xfId="0" applyNumberFormat="1" applyFont="1" applyBorder="1" applyAlignment="1" applyProtection="1">
      <alignment horizontal="center" vertical="center" wrapText="1"/>
      <protection/>
    </xf>
    <xf numFmtId="0" fontId="40" fillId="91" borderId="14" xfId="0" applyNumberFormat="1" applyFont="1" applyFill="1" applyBorder="1" applyAlignment="1">
      <alignment vertical="top" wrapText="1"/>
    </xf>
    <xf numFmtId="49" fontId="40" fillId="0" borderId="14" xfId="400" applyNumberFormat="1" applyFont="1" applyFill="1" applyBorder="1" applyAlignment="1">
      <alignment horizontal="center" vertical="center"/>
      <protection/>
    </xf>
    <xf numFmtId="49" fontId="40" fillId="0" borderId="14" xfId="0" applyNumberFormat="1" applyFont="1" applyBorder="1" applyAlignment="1" applyProtection="1">
      <alignment horizontal="center" vertical="center" wrapText="1"/>
      <protection/>
    </xf>
    <xf numFmtId="49" fontId="40" fillId="0" borderId="14" xfId="0" applyNumberFormat="1" applyFont="1" applyBorder="1" applyAlignment="1" applyProtection="1">
      <alignment horizontal="left" vertical="center" wrapText="1"/>
      <protection/>
    </xf>
    <xf numFmtId="176" fontId="40" fillId="0" borderId="14" xfId="0" applyNumberFormat="1" applyFont="1" applyBorder="1" applyAlignment="1" applyProtection="1">
      <alignment horizontal="left" vertical="center" wrapText="1"/>
      <protection/>
    </xf>
    <xf numFmtId="2" fontId="40" fillId="0" borderId="14" xfId="400" applyNumberFormat="1" applyFont="1" applyFill="1" applyBorder="1" applyAlignment="1">
      <alignment horizontal="center" vertical="center"/>
      <protection/>
    </xf>
    <xf numFmtId="0" fontId="47" fillId="0" borderId="14" xfId="0" applyFont="1" applyFill="1" applyBorder="1" applyAlignment="1">
      <alignment horizontal="left" vertical="center" wrapText="1"/>
    </xf>
    <xf numFmtId="172" fontId="47" fillId="0" borderId="14" xfId="0" applyNumberFormat="1" applyFont="1" applyFill="1" applyBorder="1" applyAlignment="1">
      <alignment horizontal="center" vertical="center"/>
    </xf>
    <xf numFmtId="49" fontId="47" fillId="0" borderId="30" xfId="468" applyNumberFormat="1" applyFont="1" applyFill="1" applyBorder="1" applyAlignment="1">
      <alignment horizontal="center" vertical="center" wrapText="1"/>
      <protection/>
    </xf>
    <xf numFmtId="0" fontId="47" fillId="0" borderId="14" xfId="468" applyFont="1" applyBorder="1" applyAlignment="1">
      <alignment horizontal="center" vertical="center" wrapText="1"/>
      <protection/>
    </xf>
    <xf numFmtId="49" fontId="47" fillId="0" borderId="14" xfId="468" applyNumberFormat="1" applyFont="1" applyFill="1" applyBorder="1" applyAlignment="1">
      <alignment horizontal="center" vertical="center" wrapText="1"/>
      <protection/>
    </xf>
    <xf numFmtId="0" fontId="47" fillId="0" borderId="14" xfId="468" applyFont="1" applyFill="1" applyBorder="1" applyAlignment="1">
      <alignment horizontal="center" vertical="center"/>
      <protection/>
    </xf>
    <xf numFmtId="172" fontId="40" fillId="0" borderId="14" xfId="400" applyNumberFormat="1" applyFont="1" applyFill="1" applyBorder="1" applyAlignment="1">
      <alignment horizontal="center" vertical="center" wrapText="1"/>
      <protection/>
    </xf>
    <xf numFmtId="49" fontId="40" fillId="0" borderId="14" xfId="398" applyNumberFormat="1" applyFont="1" applyFill="1" applyBorder="1" applyAlignment="1">
      <alignment horizontal="center" vertical="center" wrapText="1"/>
      <protection/>
    </xf>
    <xf numFmtId="49" fontId="40" fillId="0" borderId="14" xfId="406" applyNumberFormat="1" applyFont="1" applyFill="1" applyBorder="1" applyAlignment="1">
      <alignment horizontal="center" vertical="center" wrapText="1"/>
      <protection/>
    </xf>
    <xf numFmtId="49" fontId="40" fillId="91" borderId="14" xfId="398" applyNumberFormat="1" applyFont="1" applyFill="1" applyBorder="1" applyAlignment="1">
      <alignment horizontal="center" vertical="center" wrapText="1"/>
      <protection/>
    </xf>
    <xf numFmtId="49" fontId="40" fillId="91" borderId="14" xfId="0" applyNumberFormat="1" applyFont="1" applyFill="1" applyBorder="1" applyAlignment="1">
      <alignment horizontal="center" wrapText="1"/>
    </xf>
    <xf numFmtId="49" fontId="40" fillId="91" borderId="14" xfId="412" applyNumberFormat="1" applyFont="1" applyFill="1" applyBorder="1" applyAlignment="1">
      <alignment horizontal="center" vertical="center" wrapText="1"/>
      <protection/>
    </xf>
    <xf numFmtId="172" fontId="40" fillId="0" borderId="14" xfId="412" applyNumberFormat="1" applyFont="1" applyFill="1" applyBorder="1" applyAlignment="1">
      <alignment horizontal="center" vertical="center" wrapText="1"/>
      <protection/>
    </xf>
    <xf numFmtId="0" fontId="40" fillId="91" borderId="14" xfId="412" applyFont="1" applyFill="1" applyBorder="1" applyAlignment="1">
      <alignment horizontal="center" vertical="center" wrapText="1"/>
      <protection/>
    </xf>
    <xf numFmtId="49" fontId="70" fillId="91" borderId="14" xfId="0" applyNumberFormat="1" applyFont="1" applyFill="1" applyBorder="1" applyAlignment="1">
      <alignment horizontal="center" vertical="center" wrapText="1"/>
    </xf>
    <xf numFmtId="0" fontId="70" fillId="91" borderId="14" xfId="0" applyFont="1" applyFill="1" applyBorder="1" applyAlignment="1">
      <alignment horizontal="center" vertical="center" wrapText="1"/>
    </xf>
    <xf numFmtId="172" fontId="70" fillId="0" borderId="14" xfId="0" applyNumberFormat="1" applyFont="1" applyFill="1" applyBorder="1" applyAlignment="1">
      <alignment horizontal="center" vertical="center" wrapText="1"/>
    </xf>
    <xf numFmtId="49" fontId="70" fillId="91" borderId="14" xfId="428" applyNumberFormat="1" applyFont="1" applyFill="1" applyBorder="1" applyAlignment="1">
      <alignment horizontal="center" vertical="center" wrapText="1"/>
      <protection/>
    </xf>
    <xf numFmtId="172" fontId="70" fillId="0" borderId="14" xfId="412" applyNumberFormat="1" applyFont="1" applyFill="1" applyBorder="1" applyAlignment="1">
      <alignment horizontal="center" vertical="center" wrapText="1"/>
      <protection/>
    </xf>
    <xf numFmtId="49" fontId="40" fillId="91" borderId="14" xfId="460" applyNumberFormat="1" applyFont="1" applyFill="1" applyBorder="1" applyAlignment="1">
      <alignment horizontal="center" vertical="top" wrapText="1"/>
      <protection/>
    </xf>
    <xf numFmtId="0" fontId="40" fillId="91" borderId="14" xfId="0" applyFont="1" applyFill="1" applyBorder="1" applyAlignment="1">
      <alignment horizontal="center" wrapText="1"/>
    </xf>
    <xf numFmtId="0" fontId="40" fillId="91" borderId="14" xfId="0" applyNumberFormat="1" applyFont="1" applyFill="1" applyBorder="1" applyAlignment="1">
      <alignment horizontal="center" vertical="center" wrapText="1"/>
    </xf>
    <xf numFmtId="49" fontId="40" fillId="91" borderId="14" xfId="406" applyNumberFormat="1" applyFont="1" applyFill="1" applyBorder="1" applyAlignment="1">
      <alignment horizontal="center" vertical="center"/>
      <protection/>
    </xf>
    <xf numFmtId="0" fontId="40" fillId="91" borderId="14" xfId="400" applyFont="1" applyFill="1" applyBorder="1" applyAlignment="1">
      <alignment horizontal="center" vertical="center" wrapText="1"/>
      <protection/>
    </xf>
    <xf numFmtId="49" fontId="40" fillId="91" borderId="14" xfId="400" applyNumberFormat="1" applyFont="1" applyFill="1" applyBorder="1" applyAlignment="1">
      <alignment horizontal="center" vertical="center" wrapText="1"/>
      <protection/>
    </xf>
    <xf numFmtId="172" fontId="40" fillId="0" borderId="14" xfId="418" applyNumberFormat="1" applyFont="1" applyFill="1" applyBorder="1" applyAlignment="1">
      <alignment horizontal="center" vertical="center" wrapText="1"/>
      <protection/>
    </xf>
    <xf numFmtId="49" fontId="40" fillId="91" borderId="14" xfId="0" applyNumberFormat="1" applyFont="1" applyFill="1" applyBorder="1" applyAlignment="1">
      <alignment horizontal="center" vertical="top" wrapText="1"/>
    </xf>
    <xf numFmtId="172" fontId="40" fillId="0" borderId="14" xfId="412" applyNumberFormat="1" applyFont="1" applyFill="1" applyBorder="1" applyAlignment="1">
      <alignment horizontal="center" vertical="center"/>
      <protection/>
    </xf>
    <xf numFmtId="0" fontId="40" fillId="91" borderId="14" xfId="428" applyFont="1" applyFill="1" applyBorder="1" applyAlignment="1">
      <alignment horizontal="center" vertical="center" wrapText="1"/>
      <protection/>
    </xf>
    <xf numFmtId="49" fontId="40" fillId="91" borderId="14" xfId="418" applyNumberFormat="1" applyFont="1" applyFill="1" applyBorder="1" applyAlignment="1">
      <alignment horizontal="center" vertical="center" wrapText="1"/>
      <protection/>
    </xf>
    <xf numFmtId="0" fontId="40" fillId="91" borderId="14" xfId="418" applyFont="1" applyFill="1" applyBorder="1" applyAlignment="1">
      <alignment horizontal="center" vertical="center" wrapText="1"/>
      <protection/>
    </xf>
    <xf numFmtId="172" fontId="48" fillId="0" borderId="14" xfId="0" applyNumberFormat="1" applyFont="1" applyFill="1" applyBorder="1" applyAlignment="1">
      <alignment horizontal="center" vertical="center"/>
    </xf>
    <xf numFmtId="0" fontId="40" fillId="91" borderId="14" xfId="400" applyFont="1" applyFill="1" applyBorder="1" applyAlignment="1">
      <alignment horizontal="center" vertical="center"/>
      <protection/>
    </xf>
    <xf numFmtId="49" fontId="40" fillId="91" borderId="14" xfId="0" applyNumberFormat="1" applyFont="1" applyFill="1" applyBorder="1" applyAlignment="1">
      <alignment horizontal="center" vertical="center"/>
    </xf>
    <xf numFmtId="49" fontId="40" fillId="91" borderId="14" xfId="400" applyNumberFormat="1" applyFont="1" applyFill="1" applyBorder="1" applyAlignment="1">
      <alignment horizontal="center" vertical="center"/>
      <protection/>
    </xf>
    <xf numFmtId="49" fontId="40" fillId="91" borderId="14" xfId="468" applyNumberFormat="1" applyFont="1" applyFill="1" applyBorder="1" applyAlignment="1">
      <alignment horizontal="center" vertical="center" wrapText="1"/>
      <protection/>
    </xf>
    <xf numFmtId="0" fontId="40" fillId="91" borderId="14" xfId="406" applyFont="1" applyFill="1" applyBorder="1" applyAlignment="1">
      <alignment horizontal="center" vertical="center" wrapText="1"/>
      <protection/>
    </xf>
    <xf numFmtId="0" fontId="47" fillId="0" borderId="14" xfId="428" applyNumberFormat="1" applyFont="1" applyFill="1" applyBorder="1" applyAlignment="1">
      <alignment horizontal="center" vertical="center" wrapText="1"/>
      <protection/>
    </xf>
    <xf numFmtId="172" fontId="47" fillId="0" borderId="14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/>
    </xf>
    <xf numFmtId="49" fontId="47" fillId="0" borderId="0" xfId="400" applyNumberFormat="1" applyFont="1" applyFill="1" applyAlignment="1">
      <alignment horizontal="center"/>
      <protection/>
    </xf>
    <xf numFmtId="0" fontId="39" fillId="0" borderId="0" xfId="0" applyFont="1" applyAlignment="1">
      <alignment/>
    </xf>
    <xf numFmtId="0" fontId="47" fillId="91" borderId="14" xfId="398" applyNumberFormat="1" applyFont="1" applyFill="1" applyBorder="1" applyAlignment="1">
      <alignment horizontal="left" vertical="top" wrapText="1"/>
      <protection/>
    </xf>
    <xf numFmtId="2" fontId="47" fillId="0" borderId="14" xfId="400" applyNumberFormat="1" applyFont="1" applyFill="1" applyBorder="1" applyAlignment="1">
      <alignment horizontal="center" vertical="center"/>
      <protection/>
    </xf>
    <xf numFmtId="2" fontId="47" fillId="0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Fill="1" applyBorder="1" applyAlignment="1">
      <alignment horizontal="center" vertical="center" wrapText="1"/>
    </xf>
    <xf numFmtId="0" fontId="47" fillId="91" borderId="14" xfId="0" applyFont="1" applyFill="1" applyBorder="1" applyAlignment="1">
      <alignment horizontal="left" vertical="center" wrapText="1"/>
    </xf>
    <xf numFmtId="0" fontId="47" fillId="91" borderId="14" xfId="406" applyNumberFormat="1" applyFont="1" applyFill="1" applyBorder="1" applyAlignment="1">
      <alignment horizontal="left" vertical="center" wrapText="1"/>
      <protection/>
    </xf>
    <xf numFmtId="0" fontId="47" fillId="91" borderId="14" xfId="0" applyFont="1" applyFill="1" applyBorder="1" applyAlignment="1">
      <alignment vertical="center" wrapText="1" shrinkToFit="1"/>
    </xf>
    <xf numFmtId="49" fontId="47" fillId="0" borderId="14" xfId="428" applyNumberFormat="1" applyFont="1" applyFill="1" applyBorder="1" applyAlignment="1">
      <alignment horizontal="center" vertical="center"/>
      <protection/>
    </xf>
    <xf numFmtId="49" fontId="47" fillId="91" borderId="14" xfId="0" applyNumberFormat="1" applyFont="1" applyFill="1" applyBorder="1" applyAlignment="1">
      <alignment horizontal="left" vertical="center" wrapText="1"/>
    </xf>
    <xf numFmtId="49" fontId="47" fillId="91" borderId="14" xfId="0" applyNumberFormat="1" applyFont="1" applyFill="1" applyBorder="1" applyAlignment="1">
      <alignment horizontal="center" vertical="center" wrapText="1"/>
    </xf>
    <xf numFmtId="0" fontId="47" fillId="91" borderId="14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47" fillId="0" borderId="0" xfId="400" applyNumberFormat="1" applyFont="1" applyFill="1" applyAlignment="1">
      <alignment horizontal="center"/>
      <protection/>
    </xf>
  </cellXfs>
  <cellStyles count="5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1 3" xfId="47"/>
    <cellStyle name="40% - Акцент2" xfId="48"/>
    <cellStyle name="40% - Акцент2 2" xfId="49"/>
    <cellStyle name="40% - Акцент2 3" xfId="50"/>
    <cellStyle name="40% - Акцент3" xfId="51"/>
    <cellStyle name="40% - Акцент3 2" xfId="52"/>
    <cellStyle name="40% - Акцент3 3" xfId="53"/>
    <cellStyle name="40% - Акцент4" xfId="54"/>
    <cellStyle name="40% - Акцент4 2" xfId="55"/>
    <cellStyle name="40% - Акцент4 3" xfId="56"/>
    <cellStyle name="40% - Акцент5" xfId="57"/>
    <cellStyle name="40% - Акцент5 2" xfId="58"/>
    <cellStyle name="40% - Акцент5 3" xfId="59"/>
    <cellStyle name="40% - Акцент6" xfId="60"/>
    <cellStyle name="40% - Акцент6 2" xfId="61"/>
    <cellStyle name="40% - Акцент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Accent1" xfId="81"/>
    <cellStyle name="Accent1 - 20%" xfId="82"/>
    <cellStyle name="Accent1 - 20% 2" xfId="83"/>
    <cellStyle name="Accent1 - 40%" xfId="84"/>
    <cellStyle name="Accent1 - 40% 2" xfId="85"/>
    <cellStyle name="Accent1 - 60%" xfId="86"/>
    <cellStyle name="Accent1 - 60% 2" xfId="87"/>
    <cellStyle name="Accent2" xfId="88"/>
    <cellStyle name="Accent2 - 20%" xfId="89"/>
    <cellStyle name="Accent2 - 20% 2" xfId="90"/>
    <cellStyle name="Accent2 - 40%" xfId="91"/>
    <cellStyle name="Accent2 - 40% 2" xfId="92"/>
    <cellStyle name="Accent2 - 60%" xfId="93"/>
    <cellStyle name="Accent2 - 60% 2" xfId="94"/>
    <cellStyle name="Accent3" xfId="95"/>
    <cellStyle name="Accent3 - 20%" xfId="96"/>
    <cellStyle name="Accent3 - 20% 2" xfId="97"/>
    <cellStyle name="Accent3 - 40%" xfId="98"/>
    <cellStyle name="Accent3 - 40% 2" xfId="99"/>
    <cellStyle name="Accent3 - 60%" xfId="100"/>
    <cellStyle name="Accent3 - 60% 2" xfId="101"/>
    <cellStyle name="Accent3_10" xfId="102"/>
    <cellStyle name="Accent4" xfId="103"/>
    <cellStyle name="Accent4 - 20%" xfId="104"/>
    <cellStyle name="Accent4 - 20% 2" xfId="105"/>
    <cellStyle name="Accent4 - 40%" xfId="106"/>
    <cellStyle name="Accent4 - 40% 2" xfId="107"/>
    <cellStyle name="Accent4 - 60%" xfId="108"/>
    <cellStyle name="Accent4 - 60% 2" xfId="109"/>
    <cellStyle name="Accent4_10" xfId="110"/>
    <cellStyle name="Accent5" xfId="111"/>
    <cellStyle name="Accent5 - 20%" xfId="112"/>
    <cellStyle name="Accent5 - 20% 2" xfId="113"/>
    <cellStyle name="Accent5 - 40%" xfId="114"/>
    <cellStyle name="Accent5 - 60%" xfId="115"/>
    <cellStyle name="Accent5 - 60% 2" xfId="116"/>
    <cellStyle name="Accent5_10" xfId="117"/>
    <cellStyle name="Accent6" xfId="118"/>
    <cellStyle name="Accent6 - 20%" xfId="119"/>
    <cellStyle name="Accent6 - 40%" xfId="120"/>
    <cellStyle name="Accent6 - 40% 2" xfId="121"/>
    <cellStyle name="Accent6 - 60%" xfId="122"/>
    <cellStyle name="Accent6 - 60% 2" xfId="123"/>
    <cellStyle name="Accent6_10" xfId="124"/>
    <cellStyle name="Bad" xfId="125"/>
    <cellStyle name="Calculation" xfId="126"/>
    <cellStyle name="Check Cell" xfId="127"/>
    <cellStyle name="Emphasis 1" xfId="128"/>
    <cellStyle name="Emphasis 1 2" xfId="129"/>
    <cellStyle name="Emphasis 2" xfId="130"/>
    <cellStyle name="Emphasis 2 2" xfId="131"/>
    <cellStyle name="Emphasis 3" xfId="132"/>
    <cellStyle name="Explanatory Text" xfId="133"/>
    <cellStyle name="Good" xfId="134"/>
    <cellStyle name="Heading 1" xfId="135"/>
    <cellStyle name="Heading 2" xfId="136"/>
    <cellStyle name="Heading 3" xfId="137"/>
    <cellStyle name="Heading 4" xfId="138"/>
    <cellStyle name="Input" xfId="139"/>
    <cellStyle name="Linked Cell" xfId="140"/>
    <cellStyle name="Neutral" xfId="141"/>
    <cellStyle name="Normal_Regional Data for IGR" xfId="142"/>
    <cellStyle name="Note" xfId="143"/>
    <cellStyle name="Output" xfId="144"/>
    <cellStyle name="SAPBEXaggData" xfId="145"/>
    <cellStyle name="SAPBEXaggData 2" xfId="146"/>
    <cellStyle name="SAPBEXaggData 2 2" xfId="147"/>
    <cellStyle name="SAPBEXaggData 3" xfId="148"/>
    <cellStyle name="SAPBEXaggData 3 2" xfId="149"/>
    <cellStyle name="SAPBEXaggData_Приложения к закону (поправки)" xfId="150"/>
    <cellStyle name="SAPBEXaggDataEmph" xfId="151"/>
    <cellStyle name="SAPBEXaggDataEmph 2" xfId="152"/>
    <cellStyle name="SAPBEXaggDataEmph 2 2" xfId="153"/>
    <cellStyle name="SAPBEXaggDataEmph 3" xfId="154"/>
    <cellStyle name="SAPBEXaggDataEmph 3 2" xfId="155"/>
    <cellStyle name="SAPBEXaggItem" xfId="156"/>
    <cellStyle name="SAPBEXaggItem 2" xfId="157"/>
    <cellStyle name="SAPBEXaggItem 2 2" xfId="158"/>
    <cellStyle name="SAPBEXaggItem 3" xfId="159"/>
    <cellStyle name="SAPBEXaggItem 3 2" xfId="160"/>
    <cellStyle name="SAPBEXaggItem_8" xfId="161"/>
    <cellStyle name="SAPBEXaggItemX" xfId="162"/>
    <cellStyle name="SAPBEXaggItemX 2" xfId="163"/>
    <cellStyle name="SAPBEXaggItemX 2 2" xfId="164"/>
    <cellStyle name="SAPBEXaggItemX 3" xfId="165"/>
    <cellStyle name="SAPBEXaggItemX 3 2" xfId="166"/>
    <cellStyle name="SAPBEXchaText" xfId="167"/>
    <cellStyle name="SAPBEXchaText 2" xfId="168"/>
    <cellStyle name="SAPBEXchaText 2 2" xfId="169"/>
    <cellStyle name="SAPBEXchaText 3" xfId="170"/>
    <cellStyle name="SAPBEXchaText 3 2" xfId="171"/>
    <cellStyle name="SAPBEXexcBad7" xfId="172"/>
    <cellStyle name="SAPBEXexcBad7 2" xfId="173"/>
    <cellStyle name="SAPBEXexcBad7 2 2" xfId="174"/>
    <cellStyle name="SAPBEXexcBad7 3" xfId="175"/>
    <cellStyle name="SAPBEXexcBad7 3 2" xfId="176"/>
    <cellStyle name="SAPBEXexcBad8" xfId="177"/>
    <cellStyle name="SAPBEXexcBad8 2" xfId="178"/>
    <cellStyle name="SAPBEXexcBad8 2 2" xfId="179"/>
    <cellStyle name="SAPBEXexcBad8 3" xfId="180"/>
    <cellStyle name="SAPBEXexcBad8 3 2" xfId="181"/>
    <cellStyle name="SAPBEXexcBad9" xfId="182"/>
    <cellStyle name="SAPBEXexcBad9 2" xfId="183"/>
    <cellStyle name="SAPBEXexcBad9 2 2" xfId="184"/>
    <cellStyle name="SAPBEXexcBad9 3" xfId="185"/>
    <cellStyle name="SAPBEXexcBad9 3 2" xfId="186"/>
    <cellStyle name="SAPBEXexcCritical4" xfId="187"/>
    <cellStyle name="SAPBEXexcCritical4 2" xfId="188"/>
    <cellStyle name="SAPBEXexcCritical4 2 2" xfId="189"/>
    <cellStyle name="SAPBEXexcCritical4 3" xfId="190"/>
    <cellStyle name="SAPBEXexcCritical4 3 2" xfId="191"/>
    <cellStyle name="SAPBEXexcCritical5" xfId="192"/>
    <cellStyle name="SAPBEXexcCritical5 2" xfId="193"/>
    <cellStyle name="SAPBEXexcCritical5 2 2" xfId="194"/>
    <cellStyle name="SAPBEXexcCritical5 3" xfId="195"/>
    <cellStyle name="SAPBEXexcCritical5 3 2" xfId="196"/>
    <cellStyle name="SAPBEXexcCritical6" xfId="197"/>
    <cellStyle name="SAPBEXexcCritical6 2" xfId="198"/>
    <cellStyle name="SAPBEXexcCritical6 2 2" xfId="199"/>
    <cellStyle name="SAPBEXexcCritical6 3" xfId="200"/>
    <cellStyle name="SAPBEXexcCritical6 3 2" xfId="201"/>
    <cellStyle name="SAPBEXexcGood1" xfId="202"/>
    <cellStyle name="SAPBEXexcGood1 2" xfId="203"/>
    <cellStyle name="SAPBEXexcGood1 2 2" xfId="204"/>
    <cellStyle name="SAPBEXexcGood1 3" xfId="205"/>
    <cellStyle name="SAPBEXexcGood1 3 2" xfId="206"/>
    <cellStyle name="SAPBEXexcGood2" xfId="207"/>
    <cellStyle name="SAPBEXexcGood2 2" xfId="208"/>
    <cellStyle name="SAPBEXexcGood2 2 2" xfId="209"/>
    <cellStyle name="SAPBEXexcGood2 3" xfId="210"/>
    <cellStyle name="SAPBEXexcGood2 3 2" xfId="211"/>
    <cellStyle name="SAPBEXexcGood3" xfId="212"/>
    <cellStyle name="SAPBEXexcGood3 2" xfId="213"/>
    <cellStyle name="SAPBEXexcGood3 2 2" xfId="214"/>
    <cellStyle name="SAPBEXexcGood3 3" xfId="215"/>
    <cellStyle name="SAPBEXexcGood3 3 2" xfId="216"/>
    <cellStyle name="SAPBEXfilterDrill" xfId="217"/>
    <cellStyle name="SAPBEXfilterDrill 2" xfId="218"/>
    <cellStyle name="SAPBEXfilterDrill 2 2" xfId="219"/>
    <cellStyle name="SAPBEXfilterDrill 3" xfId="220"/>
    <cellStyle name="SAPBEXfilterDrill 3 2" xfId="221"/>
    <cellStyle name="SAPBEXfilterItem" xfId="222"/>
    <cellStyle name="SAPBEXfilterItem 2" xfId="223"/>
    <cellStyle name="SAPBEXfilterItem 2 2" xfId="224"/>
    <cellStyle name="SAPBEXfilterItem 3" xfId="225"/>
    <cellStyle name="SAPBEXfilterItem 3 2" xfId="226"/>
    <cellStyle name="SAPBEXfilterText" xfId="227"/>
    <cellStyle name="SAPBEXfilterText 2" xfId="228"/>
    <cellStyle name="SAPBEXfilterText 2 2" xfId="229"/>
    <cellStyle name="SAPBEXfilterText 3" xfId="230"/>
    <cellStyle name="SAPBEXfilterText 3 2" xfId="231"/>
    <cellStyle name="SAPBEXformats" xfId="232"/>
    <cellStyle name="SAPBEXformats 2" xfId="233"/>
    <cellStyle name="SAPBEXformats 2 2" xfId="234"/>
    <cellStyle name="SAPBEXformats 3" xfId="235"/>
    <cellStyle name="SAPBEXformats 3 2" xfId="236"/>
    <cellStyle name="SAPBEXheaderItem" xfId="237"/>
    <cellStyle name="SAPBEXheaderItem 2" xfId="238"/>
    <cellStyle name="SAPBEXheaderItem 2 2" xfId="239"/>
    <cellStyle name="SAPBEXheaderItem 3" xfId="240"/>
    <cellStyle name="SAPBEXheaderItem 3 2" xfId="241"/>
    <cellStyle name="SAPBEXheaderText" xfId="242"/>
    <cellStyle name="SAPBEXheaderText 2" xfId="243"/>
    <cellStyle name="SAPBEXheaderText 2 2" xfId="244"/>
    <cellStyle name="SAPBEXheaderText 3" xfId="245"/>
    <cellStyle name="SAPBEXheaderText 3 2" xfId="246"/>
    <cellStyle name="SAPBEXHLevel0" xfId="247"/>
    <cellStyle name="SAPBEXHLevel0 2" xfId="248"/>
    <cellStyle name="SAPBEXHLevel0 2 2" xfId="249"/>
    <cellStyle name="SAPBEXHLevel0 2 2 3" xfId="250"/>
    <cellStyle name="SAPBEXHLevel0 3" xfId="251"/>
    <cellStyle name="SAPBEXHLevel0X" xfId="252"/>
    <cellStyle name="SAPBEXHLevel0X 2" xfId="253"/>
    <cellStyle name="SAPBEXHLevel0X 2 2" xfId="254"/>
    <cellStyle name="SAPBEXHLevel0X 3" xfId="255"/>
    <cellStyle name="SAPBEXHLevel0X 3 2" xfId="256"/>
    <cellStyle name="SAPBEXHLevel1" xfId="257"/>
    <cellStyle name="SAPBEXHLevel1 2" xfId="258"/>
    <cellStyle name="SAPBEXHLevel1 2 2" xfId="259"/>
    <cellStyle name="SAPBEXHLevel1 3" xfId="260"/>
    <cellStyle name="SAPBEXHLevel1X" xfId="261"/>
    <cellStyle name="SAPBEXHLevel1X 2" xfId="262"/>
    <cellStyle name="SAPBEXHLevel1X 2 2" xfId="263"/>
    <cellStyle name="SAPBEXHLevel1X 3" xfId="264"/>
    <cellStyle name="SAPBEXHLevel1X 3 2" xfId="265"/>
    <cellStyle name="SAPBEXHLevel2" xfId="266"/>
    <cellStyle name="SAPBEXHLevel2 2" xfId="267"/>
    <cellStyle name="SAPBEXHLevel2 2 2" xfId="268"/>
    <cellStyle name="SAPBEXHLevel2 3" xfId="269"/>
    <cellStyle name="SAPBEXHLevel2X" xfId="270"/>
    <cellStyle name="SAPBEXHLevel2X 2" xfId="271"/>
    <cellStyle name="SAPBEXHLevel2X 2 2" xfId="272"/>
    <cellStyle name="SAPBEXHLevel2X 3" xfId="273"/>
    <cellStyle name="SAPBEXHLevel2X 3 2" xfId="274"/>
    <cellStyle name="SAPBEXHLevel3" xfId="275"/>
    <cellStyle name="SAPBEXHLevel3 2" xfId="276"/>
    <cellStyle name="SAPBEXHLevel3 2 2" xfId="277"/>
    <cellStyle name="SAPBEXHLevel3 3" xfId="278"/>
    <cellStyle name="SAPBEXHLevel3 3 2" xfId="279"/>
    <cellStyle name="SAPBEXHLevel3X" xfId="280"/>
    <cellStyle name="SAPBEXHLevel3X 2" xfId="281"/>
    <cellStyle name="SAPBEXHLevel3X 2 2" xfId="282"/>
    <cellStyle name="SAPBEXHLevel3X 3" xfId="283"/>
    <cellStyle name="SAPBEXHLevel3X 3 2" xfId="284"/>
    <cellStyle name="SAPBEXinputData" xfId="285"/>
    <cellStyle name="SAPBEXinputData 2" xfId="286"/>
    <cellStyle name="SAPBEXinputData 2 2" xfId="287"/>
    <cellStyle name="SAPBEXinputData 3" xfId="288"/>
    <cellStyle name="SAPBEXinputData 3 2" xfId="289"/>
    <cellStyle name="SAPBEXItemHeader" xfId="290"/>
    <cellStyle name="SAPBEXresData" xfId="291"/>
    <cellStyle name="SAPBEXresData 2" xfId="292"/>
    <cellStyle name="SAPBEXresData 2 2" xfId="293"/>
    <cellStyle name="SAPBEXresData 3" xfId="294"/>
    <cellStyle name="SAPBEXresData 3 2" xfId="295"/>
    <cellStyle name="SAPBEXresDataEmph" xfId="296"/>
    <cellStyle name="SAPBEXresDataEmph 2" xfId="297"/>
    <cellStyle name="SAPBEXresDataEmph 2 2" xfId="298"/>
    <cellStyle name="SAPBEXresDataEmph 3" xfId="299"/>
    <cellStyle name="SAPBEXresDataEmph 3 2" xfId="300"/>
    <cellStyle name="SAPBEXresItem" xfId="301"/>
    <cellStyle name="SAPBEXresItem 2" xfId="302"/>
    <cellStyle name="SAPBEXresItem 2 2" xfId="303"/>
    <cellStyle name="SAPBEXresItem 3" xfId="304"/>
    <cellStyle name="SAPBEXresItem 3 2" xfId="305"/>
    <cellStyle name="SAPBEXresItemX" xfId="306"/>
    <cellStyle name="SAPBEXresItemX 2" xfId="307"/>
    <cellStyle name="SAPBEXresItemX 2 2" xfId="308"/>
    <cellStyle name="SAPBEXresItemX 3" xfId="309"/>
    <cellStyle name="SAPBEXresItemX 3 2" xfId="310"/>
    <cellStyle name="SAPBEXstdData" xfId="311"/>
    <cellStyle name="SAPBEXstdData 2" xfId="312"/>
    <cellStyle name="SAPBEXstdData 3" xfId="313"/>
    <cellStyle name="SAPBEXstdData_726-ПК (прил.)" xfId="314"/>
    <cellStyle name="SAPBEXstdDataEmph" xfId="315"/>
    <cellStyle name="SAPBEXstdDataEmph 2" xfId="316"/>
    <cellStyle name="SAPBEXstdDataEmph 2 2" xfId="317"/>
    <cellStyle name="SAPBEXstdDataEmph 3" xfId="318"/>
    <cellStyle name="SAPBEXstdDataEmph 3 2" xfId="319"/>
    <cellStyle name="SAPBEXstdItem" xfId="320"/>
    <cellStyle name="SAPBEXstdItem 2" xfId="321"/>
    <cellStyle name="SAPBEXstdItem 2 2" xfId="322"/>
    <cellStyle name="SAPBEXstdItem 2 3" xfId="323"/>
    <cellStyle name="SAPBEXstdItem 3" xfId="324"/>
    <cellStyle name="SAPBEXstdItem_726-ПК (прил.)" xfId="325"/>
    <cellStyle name="SAPBEXstdItemX" xfId="326"/>
    <cellStyle name="SAPBEXstdItemX 2" xfId="327"/>
    <cellStyle name="SAPBEXstdItemX 2 2" xfId="328"/>
    <cellStyle name="SAPBEXstdItemX 3" xfId="329"/>
    <cellStyle name="SAPBEXstdItemX 3 2" xfId="330"/>
    <cellStyle name="SAPBEXtitle" xfId="331"/>
    <cellStyle name="SAPBEXtitle 2" xfId="332"/>
    <cellStyle name="SAPBEXtitle 2 2" xfId="333"/>
    <cellStyle name="SAPBEXtitle 3" xfId="334"/>
    <cellStyle name="SAPBEXtitle 3 2" xfId="335"/>
    <cellStyle name="SAPBEXunassignedItem" xfId="336"/>
    <cellStyle name="SAPBEXundefined" xfId="337"/>
    <cellStyle name="SAPBEXundefined 2" xfId="338"/>
    <cellStyle name="SAPBEXundefined 2 2" xfId="339"/>
    <cellStyle name="SAPBEXundefined 3" xfId="340"/>
    <cellStyle name="SAPBEXundefined 3 2" xfId="341"/>
    <cellStyle name="Sheet Title" xfId="342"/>
    <cellStyle name="Title" xfId="343"/>
    <cellStyle name="Total" xfId="344"/>
    <cellStyle name="Warning Text" xfId="345"/>
    <cellStyle name="Акцент1" xfId="346"/>
    <cellStyle name="Акцент1 2" xfId="347"/>
    <cellStyle name="Акцент2" xfId="348"/>
    <cellStyle name="Акцент2 2" xfId="349"/>
    <cellStyle name="Акцент3" xfId="350"/>
    <cellStyle name="Акцент3 2" xfId="351"/>
    <cellStyle name="Акцент4" xfId="352"/>
    <cellStyle name="Акцент4 2" xfId="353"/>
    <cellStyle name="Акцент5" xfId="354"/>
    <cellStyle name="Акцент5 2" xfId="355"/>
    <cellStyle name="Акцент6" xfId="356"/>
    <cellStyle name="Акцент6 2" xfId="357"/>
    <cellStyle name="Ввод " xfId="358"/>
    <cellStyle name="Ввод  2" xfId="359"/>
    <cellStyle name="Вывод" xfId="360"/>
    <cellStyle name="Вывод 2" xfId="361"/>
    <cellStyle name="Вычисление" xfId="362"/>
    <cellStyle name="Вычисление 2" xfId="363"/>
    <cellStyle name="Hyperlink" xfId="364"/>
    <cellStyle name="Currency" xfId="365"/>
    <cellStyle name="Currency [0]" xfId="366"/>
    <cellStyle name="Заголовок 1" xfId="367"/>
    <cellStyle name="Заголовок 1 2" xfId="368"/>
    <cellStyle name="Заголовок 2" xfId="369"/>
    <cellStyle name="Заголовок 2 2" xfId="370"/>
    <cellStyle name="Заголовок 3" xfId="371"/>
    <cellStyle name="Заголовок 3 2" xfId="372"/>
    <cellStyle name="Заголовок 4" xfId="373"/>
    <cellStyle name="Заголовок 4 2" xfId="374"/>
    <cellStyle name="Итог" xfId="375"/>
    <cellStyle name="Итог 2" xfId="376"/>
    <cellStyle name="Контрольная ячейка" xfId="377"/>
    <cellStyle name="Контрольная ячейка 2" xfId="378"/>
    <cellStyle name="Название" xfId="379"/>
    <cellStyle name="Название 2" xfId="380"/>
    <cellStyle name="Нейтральный" xfId="381"/>
    <cellStyle name="Нейтральный 2" xfId="382"/>
    <cellStyle name="Обычный 10" xfId="383"/>
    <cellStyle name="Обычный 10 2" xfId="384"/>
    <cellStyle name="Обычный 10 3" xfId="385"/>
    <cellStyle name="Обычный 10 4" xfId="386"/>
    <cellStyle name="Обычный 11" xfId="387"/>
    <cellStyle name="Обычный 11 2" xfId="388"/>
    <cellStyle name="Обычный 11 2 2" xfId="389"/>
    <cellStyle name="Обычный 11 2 3" xfId="390"/>
    <cellStyle name="Обычный 11 3" xfId="391"/>
    <cellStyle name="Обычный 11 4" xfId="392"/>
    <cellStyle name="Обычный 11 4 2" xfId="393"/>
    <cellStyle name="Обычный 11 5" xfId="394"/>
    <cellStyle name="Обычный 11 5 2" xfId="395"/>
    <cellStyle name="Обычный 11 6" xfId="396"/>
    <cellStyle name="Обычный 11 7" xfId="397"/>
    <cellStyle name="Обычный 12" xfId="398"/>
    <cellStyle name="Обычный 12 2" xfId="399"/>
    <cellStyle name="Обычный 13" xfId="400"/>
    <cellStyle name="Обычный 14" xfId="401"/>
    <cellStyle name="Обычный 15" xfId="402"/>
    <cellStyle name="Обычный 16" xfId="403"/>
    <cellStyle name="Обычный 17" xfId="404"/>
    <cellStyle name="Обычный 18" xfId="405"/>
    <cellStyle name="Обычный 2" xfId="406"/>
    <cellStyle name="Обычный 2 10" xfId="407"/>
    <cellStyle name="Обычный 2 10 4" xfId="408"/>
    <cellStyle name="Обычный 2 11" xfId="409"/>
    <cellStyle name="Обычный 2 12" xfId="410"/>
    <cellStyle name="Обычный 2 13" xfId="411"/>
    <cellStyle name="Обычный 2 2" xfId="412"/>
    <cellStyle name="Обычный 2 2 2" xfId="413"/>
    <cellStyle name="Обычный 2 2 3" xfId="414"/>
    <cellStyle name="Обычный 2 2 3 2" xfId="415"/>
    <cellStyle name="Обычный 2 2 3 2 2" xfId="416"/>
    <cellStyle name="Обычный 2 2 3 3" xfId="417"/>
    <cellStyle name="Обычный 2 2 3 4" xfId="418"/>
    <cellStyle name="Обычный 2 2 3 5" xfId="419"/>
    <cellStyle name="Обычный 2 2 3 6" xfId="420"/>
    <cellStyle name="Обычный 2 2 3 7" xfId="421"/>
    <cellStyle name="Обычный 2 2 4" xfId="422"/>
    <cellStyle name="Обычный 2 2 4 2" xfId="423"/>
    <cellStyle name="Обычный 2 2 4 2 2" xfId="424"/>
    <cellStyle name="Обычный 2 2 4 2 3" xfId="425"/>
    <cellStyle name="Обычный 2 2 5" xfId="426"/>
    <cellStyle name="Обычный 2 2 6" xfId="427"/>
    <cellStyle name="Обычный 2 3" xfId="428"/>
    <cellStyle name="Обычный 2 3 10" xfId="429"/>
    <cellStyle name="Обычный 2 3 2" xfId="430"/>
    <cellStyle name="Обычный 2 3 2 2" xfId="431"/>
    <cellStyle name="Обычный 2 3 2 3" xfId="432"/>
    <cellStyle name="Обычный 2 3 2 4" xfId="433"/>
    <cellStyle name="Обычный 2 3 3" xfId="434"/>
    <cellStyle name="Обычный 2 3 3 2" xfId="435"/>
    <cellStyle name="Обычный 2 3 3 3" xfId="436"/>
    <cellStyle name="Обычный 2 3 4" xfId="437"/>
    <cellStyle name="Обычный 2 3 5" xfId="438"/>
    <cellStyle name="Обычный 2 3 6" xfId="439"/>
    <cellStyle name="Обычный 2 3 7" xfId="440"/>
    <cellStyle name="Обычный 2 3 8" xfId="441"/>
    <cellStyle name="Обычный 2 3 9" xfId="442"/>
    <cellStyle name="Обычный 2 4" xfId="443"/>
    <cellStyle name="Обычный 2 4 2" xfId="444"/>
    <cellStyle name="Обычный 2 4 3" xfId="445"/>
    <cellStyle name="Обычный 2 4 4" xfId="446"/>
    <cellStyle name="Обычный 2 4 5" xfId="447"/>
    <cellStyle name="Обычный 2 4 6" xfId="448"/>
    <cellStyle name="Обычный 2 5" xfId="449"/>
    <cellStyle name="Обычный 2 5 2" xfId="450"/>
    <cellStyle name="Обычный 2 5 3" xfId="451"/>
    <cellStyle name="Обычный 2 5 4" xfId="452"/>
    <cellStyle name="Обычный 2 5 5" xfId="453"/>
    <cellStyle name="Обычный 2 5 6" xfId="454"/>
    <cellStyle name="Обычный 2 6" xfId="455"/>
    <cellStyle name="Обычный 2 6 2" xfId="456"/>
    <cellStyle name="Обычный 2 7" xfId="457"/>
    <cellStyle name="Обычный 2 8" xfId="458"/>
    <cellStyle name="Обычный 2 9" xfId="459"/>
    <cellStyle name="Обычный 20" xfId="460"/>
    <cellStyle name="Обычный 3" xfId="461"/>
    <cellStyle name="Обычный 3 2" xfId="462"/>
    <cellStyle name="Обычный 4" xfId="463"/>
    <cellStyle name="Обычный 4 2" xfId="464"/>
    <cellStyle name="Обычный 5" xfId="465"/>
    <cellStyle name="Обычный 5 2" xfId="466"/>
    <cellStyle name="Обычный 5 3" xfId="467"/>
    <cellStyle name="Обычный 6" xfId="468"/>
    <cellStyle name="Обычный 7" xfId="469"/>
    <cellStyle name="Обычный 7 2" xfId="470"/>
    <cellStyle name="Обычный 7 2 10" xfId="471"/>
    <cellStyle name="Обычный 7 2 11" xfId="472"/>
    <cellStyle name="Обычный 7 2 2" xfId="473"/>
    <cellStyle name="Обычный 7 2 2 2" xfId="474"/>
    <cellStyle name="Обычный 7 2 2 3" xfId="475"/>
    <cellStyle name="Обычный 7 2 3" xfId="476"/>
    <cellStyle name="Обычный 7 2 3 2" xfId="477"/>
    <cellStyle name="Обычный 7 2 3 3" xfId="478"/>
    <cellStyle name="Обычный 7 2 4" xfId="479"/>
    <cellStyle name="Обычный 7 2 4 2" xfId="480"/>
    <cellStyle name="Обычный 7 2 5" xfId="481"/>
    <cellStyle name="Обычный 7 2 6" xfId="482"/>
    <cellStyle name="Обычный 7 2 7" xfId="483"/>
    <cellStyle name="Обычный 7 2 8" xfId="484"/>
    <cellStyle name="Обычный 7 2 9" xfId="485"/>
    <cellStyle name="Обычный 7 3" xfId="486"/>
    <cellStyle name="Обычный 8" xfId="487"/>
    <cellStyle name="Обычный 8 2" xfId="488"/>
    <cellStyle name="Обычный 9" xfId="489"/>
    <cellStyle name="Обычный 9 2" xfId="490"/>
    <cellStyle name="Обычный 9 2 2" xfId="491"/>
    <cellStyle name="Обычный 9 3" xfId="492"/>
    <cellStyle name="Обычный 9 4" xfId="493"/>
    <cellStyle name="Followed Hyperlink" xfId="494"/>
    <cellStyle name="Плохой" xfId="495"/>
    <cellStyle name="Плохой 2" xfId="496"/>
    <cellStyle name="Пояснение" xfId="497"/>
    <cellStyle name="Пояснение 2" xfId="498"/>
    <cellStyle name="Примечание" xfId="499"/>
    <cellStyle name="Примечание 2" xfId="500"/>
    <cellStyle name="Примечание 2 2" xfId="501"/>
    <cellStyle name="Примечание 3" xfId="502"/>
    <cellStyle name="Примечание 3 2" xfId="503"/>
    <cellStyle name="Percent" xfId="504"/>
    <cellStyle name="Процентный 2" xfId="505"/>
    <cellStyle name="Процентный 2 2" xfId="506"/>
    <cellStyle name="Процентный 3" xfId="507"/>
    <cellStyle name="Процентный 3 2" xfId="508"/>
    <cellStyle name="Процентный 3 3" xfId="509"/>
    <cellStyle name="Процентный 4" xfId="510"/>
    <cellStyle name="Процентный 5" xfId="511"/>
    <cellStyle name="Процентный 6" xfId="512"/>
    <cellStyle name="Процентный 7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2" xfId="522"/>
    <cellStyle name="Финансовый 2 3" xfId="523"/>
    <cellStyle name="Финансовый 3" xfId="524"/>
    <cellStyle name="Финансовый 4" xfId="525"/>
    <cellStyle name="Финансовый 5" xfId="526"/>
    <cellStyle name="Хороший" xfId="527"/>
    <cellStyle name="Хороший 2" xfId="5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213</xdr:row>
      <xdr:rowOff>0</xdr:rowOff>
    </xdr:from>
    <xdr:ext cx="476250" cy="161925"/>
    <xdr:grpSp>
      <xdr:nvGrpSpPr>
        <xdr:cNvPr id="1" name="Группа 46"/>
        <xdr:cNvGrpSpPr>
          <a:grpSpLocks/>
        </xdr:cNvGrpSpPr>
      </xdr:nvGrpSpPr>
      <xdr:grpSpPr>
        <a:xfrm>
          <a:off x="1285875" y="1043082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0" cy="381000"/>
    <xdr:grpSp>
      <xdr:nvGrpSpPr>
        <xdr:cNvPr id="6" name="Группа 1"/>
        <xdr:cNvGrpSpPr>
          <a:grpSpLocks/>
        </xdr:cNvGrpSpPr>
      </xdr:nvGrpSpPr>
      <xdr:grpSpPr>
        <a:xfrm>
          <a:off x="1285875" y="104308275"/>
          <a:ext cx="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85948" y="2117426936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1285948" y="2117426936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1285948" y="2117426936"/>
            <a:ext cx="0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1285948" y="-1995825927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0" cy="381000"/>
    <xdr:grpSp>
      <xdr:nvGrpSpPr>
        <xdr:cNvPr id="11" name="Группа 11"/>
        <xdr:cNvGrpSpPr>
          <a:grpSpLocks/>
        </xdr:cNvGrpSpPr>
      </xdr:nvGrpSpPr>
      <xdr:grpSpPr>
        <a:xfrm>
          <a:off x="1285875" y="104308275"/>
          <a:ext cx="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85948" y="185506245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1285948" y="185506245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1285948" y="1855062451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1285948" y="1855078168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16" name="Группа 1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21" name="Группа 21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26" name="Группа 2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31" name="Группа 31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36" name="Группа 3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41" name="Группа 4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46" name="Группа 51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51" name="Группа 5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56" name="Группа 6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0" cy="381000"/>
    <xdr:grpSp>
      <xdr:nvGrpSpPr>
        <xdr:cNvPr id="61" name="Группа 11"/>
        <xdr:cNvGrpSpPr>
          <a:grpSpLocks/>
        </xdr:cNvGrpSpPr>
      </xdr:nvGrpSpPr>
      <xdr:grpSpPr>
        <a:xfrm>
          <a:off x="1285875" y="104308275"/>
          <a:ext cx="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85948" y="-1911648278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1285948" y="-1911648278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1285948" y="-1911648278"/>
            <a:ext cx="0" cy="18073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1285948" y="-1911632561"/>
            <a:ext cx="0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213</xdr:row>
      <xdr:rowOff>0</xdr:rowOff>
    </xdr:from>
    <xdr:ext cx="476250" cy="381000"/>
    <xdr:grpSp>
      <xdr:nvGrpSpPr>
        <xdr:cNvPr id="66" name="Группа 16"/>
        <xdr:cNvGrpSpPr>
          <a:grpSpLocks/>
        </xdr:cNvGrpSpPr>
      </xdr:nvGrpSpPr>
      <xdr:grpSpPr>
        <a:xfrm>
          <a:off x="1285875" y="104308275"/>
          <a:ext cx="476250" cy="381000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50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6121"/>
            <a:ext cx="1888236" cy="14930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71" name="Группа 1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76" name="Группа 21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81" name="Группа 2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86" name="Группа 31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91" name="Группа 3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96" name="Группа 4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97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101" name="Группа 51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102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106" name="Группа 5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107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111" name="Группа 6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112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</xdr:col>
      <xdr:colOff>0</xdr:colOff>
      <xdr:row>143</xdr:row>
      <xdr:rowOff>0</xdr:rowOff>
    </xdr:from>
    <xdr:ext cx="476250" cy="400050"/>
    <xdr:grpSp>
      <xdr:nvGrpSpPr>
        <xdr:cNvPr id="116" name="Группа 16"/>
        <xdr:cNvGrpSpPr>
          <a:grpSpLocks/>
        </xdr:cNvGrpSpPr>
      </xdr:nvGrpSpPr>
      <xdr:grpSpPr>
        <a:xfrm>
          <a:off x="1285875" y="67027425"/>
          <a:ext cx="476250" cy="400050"/>
          <a:chOff x="12700" y="62141100"/>
          <a:chExt cx="5245100" cy="314325"/>
        </a:xfrm>
        <a:solidFill>
          <a:srgbClr val="FFFFFF"/>
        </a:solidFill>
      </xdr:grpSpPr>
      <xdr:sp>
        <xdr:nvSpPr>
          <xdr:cNvPr id="117" name="4893"/>
          <xdr:cNvSpPr>
            <a:spLocks/>
          </xdr:cNvSpPr>
        </xdr:nvSpPr>
        <xdr:spPr>
          <a:xfrm>
            <a:off x="12700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4894"/>
          <xdr:cNvSpPr>
            <a:spLocks/>
          </xdr:cNvSpPr>
        </xdr:nvSpPr>
        <xdr:spPr>
          <a:xfrm>
            <a:off x="2215642" y="62141100"/>
            <a:ext cx="83921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4895"/>
          <xdr:cNvSpPr>
            <a:spLocks/>
          </xdr:cNvSpPr>
        </xdr:nvSpPr>
        <xdr:spPr>
          <a:xfrm>
            <a:off x="3369564" y="62141100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4900"/>
          <xdr:cNvSpPr>
            <a:spLocks/>
          </xdr:cNvSpPr>
        </xdr:nvSpPr>
        <xdr:spPr>
          <a:xfrm>
            <a:off x="3369564" y="62298263"/>
            <a:ext cx="1888236" cy="15716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456</xdr:row>
      <xdr:rowOff>0</xdr:rowOff>
    </xdr:from>
    <xdr:ext cx="476250" cy="9896475"/>
    <xdr:grpSp>
      <xdr:nvGrpSpPr>
        <xdr:cNvPr id="1" name="Группа 41"/>
        <xdr:cNvGrpSpPr>
          <a:grpSpLocks/>
        </xdr:cNvGrpSpPr>
      </xdr:nvGrpSpPr>
      <xdr:grpSpPr>
        <a:xfrm>
          <a:off x="2390775" y="236753400"/>
          <a:ext cx="476250" cy="989647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8714"/>
            <a:ext cx="1888236" cy="14671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456</xdr:row>
      <xdr:rowOff>0</xdr:rowOff>
    </xdr:from>
    <xdr:ext cx="476250" cy="8896350"/>
    <xdr:grpSp>
      <xdr:nvGrpSpPr>
        <xdr:cNvPr id="6" name="Группа 46"/>
        <xdr:cNvGrpSpPr>
          <a:grpSpLocks/>
        </xdr:cNvGrpSpPr>
      </xdr:nvGrpSpPr>
      <xdr:grpSpPr>
        <a:xfrm>
          <a:off x="2390775" y="236753400"/>
          <a:ext cx="476250" cy="8896350"/>
          <a:chOff x="12700" y="62141100"/>
          <a:chExt cx="5245100" cy="314325"/>
        </a:xfrm>
        <a:solidFill>
          <a:srgbClr val="FFFFFF"/>
        </a:solidFill>
      </xdr:grpSpPr>
      <xdr:sp>
        <xdr:nvSpPr>
          <xdr:cNvPr id="7" name="4893"/>
          <xdr:cNvSpPr>
            <a:spLocks/>
          </xdr:cNvSpPr>
        </xdr:nvSpPr>
        <xdr:spPr>
          <a:xfrm>
            <a:off x="12700" y="62141100"/>
            <a:ext cx="188823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4894"/>
          <xdr:cNvSpPr>
            <a:spLocks/>
          </xdr:cNvSpPr>
        </xdr:nvSpPr>
        <xdr:spPr>
          <a:xfrm>
            <a:off x="2215642" y="62141100"/>
            <a:ext cx="83921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4895"/>
          <xdr:cNvSpPr>
            <a:spLocks/>
          </xdr:cNvSpPr>
        </xdr:nvSpPr>
        <xdr:spPr>
          <a:xfrm>
            <a:off x="3369564" y="62141100"/>
            <a:ext cx="1888236" cy="16289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4900"/>
          <xdr:cNvSpPr>
            <a:spLocks/>
          </xdr:cNvSpPr>
        </xdr:nvSpPr>
        <xdr:spPr>
          <a:xfrm>
            <a:off x="3369564" y="62303999"/>
            <a:ext cx="1888236" cy="1514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456</xdr:row>
      <xdr:rowOff>0</xdr:rowOff>
    </xdr:from>
    <xdr:ext cx="476250" cy="809625"/>
    <xdr:grpSp>
      <xdr:nvGrpSpPr>
        <xdr:cNvPr id="11" name="Группа 46"/>
        <xdr:cNvGrpSpPr>
          <a:grpSpLocks/>
        </xdr:cNvGrpSpPr>
      </xdr:nvGrpSpPr>
      <xdr:grpSpPr>
        <a:xfrm>
          <a:off x="2390775" y="236753400"/>
          <a:ext cx="476250" cy="809625"/>
          <a:chOff x="12700" y="62141100"/>
          <a:chExt cx="5245100" cy="314325"/>
        </a:xfrm>
        <a:solidFill>
          <a:srgbClr val="FFFFFF"/>
        </a:solidFill>
      </xdr:grpSpPr>
      <xdr:sp>
        <xdr:nvSpPr>
          <xdr:cNvPr id="12" name="4893"/>
          <xdr:cNvSpPr>
            <a:spLocks/>
          </xdr:cNvSpPr>
        </xdr:nvSpPr>
        <xdr:spPr>
          <a:xfrm>
            <a:off x="12700" y="62141100"/>
            <a:ext cx="188823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4894"/>
          <xdr:cNvSpPr>
            <a:spLocks/>
          </xdr:cNvSpPr>
        </xdr:nvSpPr>
        <xdr:spPr>
          <a:xfrm>
            <a:off x="2215642" y="62141100"/>
            <a:ext cx="83921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4895"/>
          <xdr:cNvSpPr>
            <a:spLocks/>
          </xdr:cNvSpPr>
        </xdr:nvSpPr>
        <xdr:spPr>
          <a:xfrm>
            <a:off x="3369564" y="62141100"/>
            <a:ext cx="1888236" cy="16274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900"/>
          <xdr:cNvSpPr>
            <a:spLocks/>
          </xdr:cNvSpPr>
        </xdr:nvSpPr>
        <xdr:spPr>
          <a:xfrm>
            <a:off x="3369564" y="62303842"/>
            <a:ext cx="1888236" cy="151583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456</xdr:row>
      <xdr:rowOff>0</xdr:rowOff>
    </xdr:from>
    <xdr:ext cx="476250" cy="200025"/>
    <xdr:grpSp>
      <xdr:nvGrpSpPr>
        <xdr:cNvPr id="16" name="Группа 46"/>
        <xdr:cNvGrpSpPr>
          <a:grpSpLocks/>
        </xdr:cNvGrpSpPr>
      </xdr:nvGrpSpPr>
      <xdr:grpSpPr>
        <a:xfrm>
          <a:off x="2390775" y="236753400"/>
          <a:ext cx="476250" cy="200025"/>
          <a:chOff x="12700" y="62141100"/>
          <a:chExt cx="5245100" cy="314325"/>
        </a:xfrm>
        <a:solidFill>
          <a:srgbClr val="FFFFFF"/>
        </a:solidFill>
      </xdr:grpSpPr>
      <xdr:sp>
        <xdr:nvSpPr>
          <xdr:cNvPr id="17" name="4893"/>
          <xdr:cNvSpPr>
            <a:spLocks/>
          </xdr:cNvSpPr>
        </xdr:nvSpPr>
        <xdr:spPr>
          <a:xfrm>
            <a:off x="12700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4894"/>
          <xdr:cNvSpPr>
            <a:spLocks/>
          </xdr:cNvSpPr>
        </xdr:nvSpPr>
        <xdr:spPr>
          <a:xfrm>
            <a:off x="2215642" y="62141100"/>
            <a:ext cx="83921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4895"/>
          <xdr:cNvSpPr>
            <a:spLocks/>
          </xdr:cNvSpPr>
        </xdr:nvSpPr>
        <xdr:spPr>
          <a:xfrm>
            <a:off x="3369564" y="62141100"/>
            <a:ext cx="1888236" cy="16462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4900"/>
          <xdr:cNvSpPr>
            <a:spLocks/>
          </xdr:cNvSpPr>
        </xdr:nvSpPr>
        <xdr:spPr>
          <a:xfrm>
            <a:off x="3369564" y="62305728"/>
            <a:ext cx="1888236" cy="14969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360</xdr:row>
      <xdr:rowOff>0</xdr:rowOff>
    </xdr:from>
    <xdr:ext cx="0" cy="161925"/>
    <xdr:grpSp>
      <xdr:nvGrpSpPr>
        <xdr:cNvPr id="21" name="Группа 11"/>
        <xdr:cNvGrpSpPr>
          <a:grpSpLocks/>
        </xdr:cNvGrpSpPr>
      </xdr:nvGrpSpPr>
      <xdr:grpSpPr>
        <a:xfrm>
          <a:off x="2390775" y="187623450"/>
          <a:ext cx="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2" name="4893"/>
          <xdr:cNvSpPr>
            <a:spLocks/>
          </xdr:cNvSpPr>
        </xdr:nvSpPr>
        <xdr:spPr>
          <a:xfrm>
            <a:off x="2391353" y="320595224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4894"/>
          <xdr:cNvSpPr>
            <a:spLocks/>
          </xdr:cNvSpPr>
        </xdr:nvSpPr>
        <xdr:spPr>
          <a:xfrm>
            <a:off x="2391353" y="320595224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4895"/>
          <xdr:cNvSpPr>
            <a:spLocks/>
          </xdr:cNvSpPr>
        </xdr:nvSpPr>
        <xdr:spPr>
          <a:xfrm>
            <a:off x="2391353" y="320595224"/>
            <a:ext cx="0" cy="18490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4900"/>
          <xdr:cNvSpPr>
            <a:spLocks/>
          </xdr:cNvSpPr>
        </xdr:nvSpPr>
        <xdr:spPr>
          <a:xfrm>
            <a:off x="2391353" y="320613769"/>
            <a:ext cx="0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360</xdr:row>
      <xdr:rowOff>0</xdr:rowOff>
    </xdr:from>
    <xdr:ext cx="476250" cy="161925"/>
    <xdr:grpSp>
      <xdr:nvGrpSpPr>
        <xdr:cNvPr id="26" name="Группа 16"/>
        <xdr:cNvGrpSpPr>
          <a:grpSpLocks/>
        </xdr:cNvGrpSpPr>
      </xdr:nvGrpSpPr>
      <xdr:grpSpPr>
        <a:xfrm>
          <a:off x="2390775" y="18762345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7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0" cy="571500"/>
    <xdr:grpSp>
      <xdr:nvGrpSpPr>
        <xdr:cNvPr id="31" name="Группа 1"/>
        <xdr:cNvGrpSpPr>
          <a:grpSpLocks/>
        </xdr:cNvGrpSpPr>
      </xdr:nvGrpSpPr>
      <xdr:grpSpPr>
        <a:xfrm>
          <a:off x="2390775" y="189337950"/>
          <a:ext cx="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32" name="4893"/>
          <xdr:cNvSpPr>
            <a:spLocks/>
          </xdr:cNvSpPr>
        </xdr:nvSpPr>
        <xdr:spPr>
          <a:xfrm>
            <a:off x="2391353" y="-1645596054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4894"/>
          <xdr:cNvSpPr>
            <a:spLocks/>
          </xdr:cNvSpPr>
        </xdr:nvSpPr>
        <xdr:spPr>
          <a:xfrm>
            <a:off x="2391353" y="-1645596054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4895"/>
          <xdr:cNvSpPr>
            <a:spLocks/>
          </xdr:cNvSpPr>
        </xdr:nvSpPr>
        <xdr:spPr>
          <a:xfrm>
            <a:off x="2391353" y="-1645596054"/>
            <a:ext cx="0" cy="16761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4900"/>
          <xdr:cNvSpPr>
            <a:spLocks/>
          </xdr:cNvSpPr>
        </xdr:nvSpPr>
        <xdr:spPr>
          <a:xfrm>
            <a:off x="2391353" y="-1783915006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0" cy="571500"/>
    <xdr:grpSp>
      <xdr:nvGrpSpPr>
        <xdr:cNvPr id="36" name="Группа 11"/>
        <xdr:cNvGrpSpPr>
          <a:grpSpLocks/>
        </xdr:cNvGrpSpPr>
      </xdr:nvGrpSpPr>
      <xdr:grpSpPr>
        <a:xfrm>
          <a:off x="2390775" y="189337950"/>
          <a:ext cx="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37" name="4893"/>
          <xdr:cNvSpPr>
            <a:spLocks/>
          </xdr:cNvSpPr>
        </xdr:nvSpPr>
        <xdr:spPr>
          <a:xfrm>
            <a:off x="2391353" y="1331014704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4894"/>
          <xdr:cNvSpPr>
            <a:spLocks/>
          </xdr:cNvSpPr>
        </xdr:nvSpPr>
        <xdr:spPr>
          <a:xfrm>
            <a:off x="2391353" y="1331014704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4895"/>
          <xdr:cNvSpPr>
            <a:spLocks/>
          </xdr:cNvSpPr>
        </xdr:nvSpPr>
        <xdr:spPr>
          <a:xfrm>
            <a:off x="2391353" y="1331014704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4900"/>
          <xdr:cNvSpPr>
            <a:spLocks/>
          </xdr:cNvSpPr>
        </xdr:nvSpPr>
        <xdr:spPr>
          <a:xfrm>
            <a:off x="2391353" y="1331030420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41" name="Группа 1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4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46" name="Группа 21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4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51" name="Группа 2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5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56" name="Группа 31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5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61" name="Группа 3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6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66" name="Группа 4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6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71" name="Группа 51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7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76" name="Группа 5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77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81" name="Группа 6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8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0" cy="571500"/>
    <xdr:grpSp>
      <xdr:nvGrpSpPr>
        <xdr:cNvPr id="86" name="Группа 11"/>
        <xdr:cNvGrpSpPr>
          <a:grpSpLocks/>
        </xdr:cNvGrpSpPr>
      </xdr:nvGrpSpPr>
      <xdr:grpSpPr>
        <a:xfrm>
          <a:off x="2390775" y="189337950"/>
          <a:ext cx="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87" name="4893"/>
          <xdr:cNvSpPr>
            <a:spLocks/>
          </xdr:cNvSpPr>
        </xdr:nvSpPr>
        <xdr:spPr>
          <a:xfrm>
            <a:off x="2391353" y="-1398004373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4894"/>
          <xdr:cNvSpPr>
            <a:spLocks/>
          </xdr:cNvSpPr>
        </xdr:nvSpPr>
        <xdr:spPr>
          <a:xfrm>
            <a:off x="2391353" y="-1398004373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4895"/>
          <xdr:cNvSpPr>
            <a:spLocks/>
          </xdr:cNvSpPr>
        </xdr:nvSpPr>
        <xdr:spPr>
          <a:xfrm>
            <a:off x="2391353" y="-1398004373"/>
            <a:ext cx="0" cy="1833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4900"/>
          <xdr:cNvSpPr>
            <a:spLocks/>
          </xdr:cNvSpPr>
        </xdr:nvSpPr>
        <xdr:spPr>
          <a:xfrm>
            <a:off x="2391353" y="-1397988657"/>
            <a:ext cx="0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364</xdr:row>
      <xdr:rowOff>0</xdr:rowOff>
    </xdr:from>
    <xdr:ext cx="476250" cy="571500"/>
    <xdr:grpSp>
      <xdr:nvGrpSpPr>
        <xdr:cNvPr id="91" name="Группа 16"/>
        <xdr:cNvGrpSpPr>
          <a:grpSpLocks/>
        </xdr:cNvGrpSpPr>
      </xdr:nvGrpSpPr>
      <xdr:grpSpPr>
        <a:xfrm>
          <a:off x="2390775" y="189337950"/>
          <a:ext cx="476250" cy="571500"/>
          <a:chOff x="12700" y="62141100"/>
          <a:chExt cx="5245100" cy="314325"/>
        </a:xfrm>
        <a:solidFill>
          <a:srgbClr val="FFFFFF"/>
        </a:solidFill>
      </xdr:grpSpPr>
      <xdr:sp>
        <xdr:nvSpPr>
          <xdr:cNvPr id="92" name="4893"/>
          <xdr:cNvSpPr>
            <a:spLocks/>
          </xdr:cNvSpPr>
        </xdr:nvSpPr>
        <xdr:spPr>
          <a:xfrm>
            <a:off x="12700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4894"/>
          <xdr:cNvSpPr>
            <a:spLocks/>
          </xdr:cNvSpPr>
        </xdr:nvSpPr>
        <xdr:spPr>
          <a:xfrm>
            <a:off x="2215642" y="62141100"/>
            <a:ext cx="83921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4895"/>
          <xdr:cNvSpPr>
            <a:spLocks/>
          </xdr:cNvSpPr>
        </xdr:nvSpPr>
        <xdr:spPr>
          <a:xfrm>
            <a:off x="3369564" y="62141100"/>
            <a:ext cx="1888236" cy="16242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4900"/>
          <xdr:cNvSpPr>
            <a:spLocks/>
          </xdr:cNvSpPr>
        </xdr:nvSpPr>
        <xdr:spPr>
          <a:xfrm>
            <a:off x="3369564" y="62303527"/>
            <a:ext cx="1888236" cy="15189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view="pageBreakPreview" zoomScaleSheetLayoutView="100" zoomScalePageLayoutView="0" workbookViewId="0" topLeftCell="A204">
      <selection activeCell="C206" sqref="C206"/>
    </sheetView>
  </sheetViews>
  <sheetFormatPr defaultColWidth="9.140625" defaultRowHeight="12.75"/>
  <cols>
    <col min="1" max="1" width="14.7109375" style="0" customWidth="1"/>
    <col min="2" max="2" width="4.57421875" style="0" customWidth="1"/>
    <col min="3" max="3" width="45.8515625" style="0" customWidth="1"/>
    <col min="4" max="4" width="11.140625" style="0" customWidth="1"/>
    <col min="5" max="5" width="12.00390625" style="0" bestFit="1" customWidth="1"/>
    <col min="6" max="6" width="11.7109375" style="0" customWidth="1"/>
    <col min="7" max="7" width="10.57421875" style="0" customWidth="1"/>
    <col min="8" max="8" width="10.7109375" style="0" customWidth="1"/>
  </cols>
  <sheetData>
    <row r="1" ht="15">
      <c r="F1" s="27" t="s">
        <v>363</v>
      </c>
    </row>
    <row r="2" spans="4:6" ht="15">
      <c r="D2" s="1"/>
      <c r="F2" s="28" t="s">
        <v>125</v>
      </c>
    </row>
    <row r="3" spans="1:6" ht="15">
      <c r="A3" s="10"/>
      <c r="B3" s="10"/>
      <c r="C3" s="10"/>
      <c r="D3" s="2"/>
      <c r="E3" s="10"/>
      <c r="F3" s="28"/>
    </row>
    <row r="4" spans="1:6" ht="12.75">
      <c r="A4" s="10"/>
      <c r="B4" s="10"/>
      <c r="C4" s="10"/>
      <c r="D4" s="10"/>
      <c r="E4" s="10"/>
      <c r="F4" s="68" t="s">
        <v>126</v>
      </c>
    </row>
    <row r="5" spans="1:8" ht="50.25" customHeight="1">
      <c r="A5" s="141" t="s">
        <v>367</v>
      </c>
      <c r="B5" s="141"/>
      <c r="C5" s="141"/>
      <c r="D5" s="141"/>
      <c r="E5" s="141"/>
      <c r="F5" s="141"/>
      <c r="G5" s="141"/>
      <c r="H5" s="141"/>
    </row>
    <row r="6" spans="1:8" ht="12.75">
      <c r="A6" s="10"/>
      <c r="B6" s="10"/>
      <c r="C6" s="10"/>
      <c r="D6" s="10"/>
      <c r="E6" s="10"/>
      <c r="F6" s="10"/>
      <c r="H6" s="128" t="s">
        <v>366</v>
      </c>
    </row>
    <row r="7" spans="1:8" ht="135" customHeight="1">
      <c r="A7" s="22" t="s">
        <v>14</v>
      </c>
      <c r="B7" s="22" t="s">
        <v>15</v>
      </c>
      <c r="C7" s="23" t="s">
        <v>16</v>
      </c>
      <c r="D7" s="24" t="s">
        <v>87</v>
      </c>
      <c r="E7" s="79" t="s">
        <v>120</v>
      </c>
      <c r="F7" s="78" t="s">
        <v>88</v>
      </c>
      <c r="G7" s="78" t="s">
        <v>116</v>
      </c>
      <c r="H7" s="25" t="s">
        <v>117</v>
      </c>
    </row>
    <row r="8" spans="1:8" ht="14.25">
      <c r="A8" s="29" t="s">
        <v>82</v>
      </c>
      <c r="B8" s="29" t="s">
        <v>83</v>
      </c>
      <c r="C8" s="30">
        <v>3</v>
      </c>
      <c r="D8" s="29" t="s">
        <v>84</v>
      </c>
      <c r="E8" s="31">
        <v>5</v>
      </c>
      <c r="F8" s="31">
        <v>7</v>
      </c>
      <c r="G8" s="32">
        <v>8</v>
      </c>
      <c r="H8" s="32">
        <v>9</v>
      </c>
    </row>
    <row r="9" spans="1:8" ht="42.75">
      <c r="A9" s="29" t="s">
        <v>74</v>
      </c>
      <c r="B9" s="29"/>
      <c r="C9" s="129" t="s">
        <v>241</v>
      </c>
      <c r="D9" s="130">
        <f>D10+D26</f>
        <v>11636.4</v>
      </c>
      <c r="E9" s="131">
        <f>E10+E26+E41</f>
        <v>14207.1</v>
      </c>
      <c r="F9" s="131">
        <f>F10+F26+F41</f>
        <v>14109.7</v>
      </c>
      <c r="G9" s="126">
        <f>F9/E9*100</f>
        <v>99.31442729339555</v>
      </c>
      <c r="H9" s="88">
        <f aca="true" t="shared" si="0" ref="H9:H72">F9-E9</f>
        <v>-97.39999999999964</v>
      </c>
    </row>
    <row r="10" spans="1:8" ht="15">
      <c r="A10" s="82" t="s">
        <v>75</v>
      </c>
      <c r="B10" s="29"/>
      <c r="C10" s="51" t="s">
        <v>246</v>
      </c>
      <c r="D10" s="86">
        <f>D11+D14+D22+D19+D41</f>
        <v>11120.8</v>
      </c>
      <c r="E10" s="86">
        <f>E11+E14+E22+E19</f>
        <v>11780.7</v>
      </c>
      <c r="F10" s="86">
        <f>F11+F14+F22+F19</f>
        <v>11715.2</v>
      </c>
      <c r="G10" s="26">
        <f>F10/E10*100</f>
        <v>99.44400587401428</v>
      </c>
      <c r="H10" s="8">
        <f t="shared" si="0"/>
        <v>-65.5</v>
      </c>
    </row>
    <row r="11" spans="1:8" ht="30">
      <c r="A11" s="83" t="s">
        <v>76</v>
      </c>
      <c r="B11" s="11"/>
      <c r="C11" s="45" t="s">
        <v>335</v>
      </c>
      <c r="D11" s="15">
        <f aca="true" t="shared" si="1" ref="D11:F12">D12</f>
        <v>7812.9</v>
      </c>
      <c r="E11" s="15">
        <f t="shared" si="1"/>
        <v>8655.7</v>
      </c>
      <c r="F11" s="15">
        <f t="shared" si="1"/>
        <v>8600.2</v>
      </c>
      <c r="G11" s="26">
        <f>F11/E11*100</f>
        <v>99.35880402509329</v>
      </c>
      <c r="H11" s="8">
        <f t="shared" si="0"/>
        <v>-55.5</v>
      </c>
    </row>
    <row r="12" spans="1:8" ht="45">
      <c r="A12" s="83" t="s">
        <v>158</v>
      </c>
      <c r="B12" s="7"/>
      <c r="C12" s="36" t="s">
        <v>336</v>
      </c>
      <c r="D12" s="34">
        <f t="shared" si="1"/>
        <v>7812.9</v>
      </c>
      <c r="E12" s="34">
        <f t="shared" si="1"/>
        <v>8655.7</v>
      </c>
      <c r="F12" s="34">
        <f t="shared" si="1"/>
        <v>8600.2</v>
      </c>
      <c r="G12" s="26">
        <f aca="true" t="shared" si="2" ref="G12:G214">F12/E12*100</f>
        <v>99.35880402509329</v>
      </c>
      <c r="H12" s="8">
        <f t="shared" si="0"/>
        <v>-55.5</v>
      </c>
    </row>
    <row r="13" spans="1:8" ht="45">
      <c r="A13" s="83"/>
      <c r="B13" s="7" t="s">
        <v>4</v>
      </c>
      <c r="C13" s="36" t="s">
        <v>10</v>
      </c>
      <c r="D13" s="34">
        <v>7812.9</v>
      </c>
      <c r="E13" s="34">
        <f>'2019(4)'!G206+'2019(4)'!G423</f>
        <v>8655.7</v>
      </c>
      <c r="F13" s="34">
        <f>'2019(4)'!H206+'2019(4)'!H423</f>
        <v>8600.2</v>
      </c>
      <c r="G13" s="26">
        <f t="shared" si="2"/>
        <v>99.35880402509329</v>
      </c>
      <c r="H13" s="8">
        <f t="shared" si="0"/>
        <v>-55.5</v>
      </c>
    </row>
    <row r="14" spans="1:8" ht="30">
      <c r="A14" s="83" t="s">
        <v>159</v>
      </c>
      <c r="B14" s="7"/>
      <c r="C14" s="37" t="s">
        <v>337</v>
      </c>
      <c r="D14" s="34">
        <f>D15</f>
        <v>3025</v>
      </c>
      <c r="E14" s="34">
        <f>E15</f>
        <v>3025</v>
      </c>
      <c r="F14" s="34">
        <f>F15</f>
        <v>3015</v>
      </c>
      <c r="G14" s="26">
        <f t="shared" si="2"/>
        <v>99.6694214876033</v>
      </c>
      <c r="H14" s="8">
        <f t="shared" si="0"/>
        <v>-10</v>
      </c>
    </row>
    <row r="15" spans="1:8" ht="30">
      <c r="A15" s="83" t="s">
        <v>160</v>
      </c>
      <c r="B15" s="7"/>
      <c r="C15" s="84" t="s">
        <v>338</v>
      </c>
      <c r="D15" s="15">
        <f>D16+D17+D18</f>
        <v>3025</v>
      </c>
      <c r="E15" s="15">
        <f>E16+E17+E18</f>
        <v>3025</v>
      </c>
      <c r="F15" s="15">
        <f>F16+F17+F18</f>
        <v>3015</v>
      </c>
      <c r="G15" s="26">
        <f t="shared" si="2"/>
        <v>99.6694214876033</v>
      </c>
      <c r="H15" s="8">
        <f t="shared" si="0"/>
        <v>-10</v>
      </c>
    </row>
    <row r="16" spans="1:8" ht="75">
      <c r="A16" s="83"/>
      <c r="B16" s="7" t="s">
        <v>0</v>
      </c>
      <c r="C16" s="36" t="s">
        <v>25</v>
      </c>
      <c r="D16" s="15">
        <f>'2019(4)'!F209</f>
        <v>2380</v>
      </c>
      <c r="E16" s="15">
        <f>'2019(4)'!G209+'2019(4)'!G426</f>
        <v>2380</v>
      </c>
      <c r="F16" s="15">
        <f>'2019(4)'!H209+'2019(4)'!H426</f>
        <v>2380</v>
      </c>
      <c r="G16" s="26">
        <f t="shared" si="2"/>
        <v>100</v>
      </c>
      <c r="H16" s="8">
        <f t="shared" si="0"/>
        <v>0</v>
      </c>
    </row>
    <row r="17" spans="1:8" ht="30">
      <c r="A17" s="83"/>
      <c r="B17" s="7" t="s">
        <v>1</v>
      </c>
      <c r="C17" s="36" t="s">
        <v>26</v>
      </c>
      <c r="D17" s="15">
        <f>'2019(4)'!F210</f>
        <v>644.4</v>
      </c>
      <c r="E17" s="15">
        <f>'2019(4)'!G210+'2019(4)'!G427</f>
        <v>644.4000000000001</v>
      </c>
      <c r="F17" s="15">
        <f>'2019(4)'!H210+'2019(4)'!H427</f>
        <v>634.9000000000001</v>
      </c>
      <c r="G17" s="26">
        <f t="shared" si="2"/>
        <v>98.52576039726878</v>
      </c>
      <c r="H17" s="8">
        <f t="shared" si="0"/>
        <v>-9.5</v>
      </c>
    </row>
    <row r="18" spans="1:8" ht="15">
      <c r="A18" s="83"/>
      <c r="B18" s="7" t="s">
        <v>5</v>
      </c>
      <c r="C18" s="45" t="s">
        <v>6</v>
      </c>
      <c r="D18" s="15">
        <f>'2019(4)'!F211</f>
        <v>0.6</v>
      </c>
      <c r="E18" s="15">
        <f>'2019(4)'!G211+'2019(4)'!G428</f>
        <v>0.6</v>
      </c>
      <c r="F18" s="15">
        <f>'2019(4)'!H211+'2019(4)'!H428</f>
        <v>0.1</v>
      </c>
      <c r="G18" s="26">
        <f t="shared" si="2"/>
        <v>16.666666666666668</v>
      </c>
      <c r="H18" s="8">
        <f t="shared" si="0"/>
        <v>-0.5</v>
      </c>
    </row>
    <row r="19" spans="1:8" ht="45">
      <c r="A19" s="83" t="s">
        <v>77</v>
      </c>
      <c r="B19" s="7"/>
      <c r="C19" s="37" t="s">
        <v>339</v>
      </c>
      <c r="D19" s="15">
        <f aca="true" t="shared" si="3" ref="D19:F20">D20</f>
        <v>150</v>
      </c>
      <c r="E19" s="15">
        <f t="shared" si="3"/>
        <v>0</v>
      </c>
      <c r="F19" s="15">
        <f t="shared" si="3"/>
        <v>0</v>
      </c>
      <c r="G19" s="26">
        <v>0</v>
      </c>
      <c r="H19" s="8">
        <f t="shared" si="0"/>
        <v>0</v>
      </c>
    </row>
    <row r="20" spans="1:8" ht="45">
      <c r="A20" s="83" t="s">
        <v>201</v>
      </c>
      <c r="B20" s="7"/>
      <c r="C20" s="37" t="s">
        <v>340</v>
      </c>
      <c r="D20" s="15">
        <f t="shared" si="3"/>
        <v>150</v>
      </c>
      <c r="E20" s="15">
        <f t="shared" si="3"/>
        <v>0</v>
      </c>
      <c r="F20" s="15">
        <f t="shared" si="3"/>
        <v>0</v>
      </c>
      <c r="G20" s="26">
        <v>0</v>
      </c>
      <c r="H20" s="8">
        <f t="shared" si="0"/>
        <v>0</v>
      </c>
    </row>
    <row r="21" spans="1:8" ht="30">
      <c r="A21" s="83"/>
      <c r="B21" s="7" t="s">
        <v>1</v>
      </c>
      <c r="C21" s="36" t="s">
        <v>26</v>
      </c>
      <c r="D21" s="15">
        <f>'2019(4)'!F214</f>
        <v>150</v>
      </c>
      <c r="E21" s="15">
        <f>'2019(4)'!G214</f>
        <v>0</v>
      </c>
      <c r="F21" s="15">
        <f>'2019(4)'!H214</f>
        <v>0</v>
      </c>
      <c r="G21" s="26">
        <v>0</v>
      </c>
      <c r="H21" s="8">
        <f t="shared" si="0"/>
        <v>0</v>
      </c>
    </row>
    <row r="22" spans="1:8" ht="30">
      <c r="A22" s="83" t="s">
        <v>161</v>
      </c>
      <c r="B22" s="11"/>
      <c r="C22" s="37" t="s">
        <v>341</v>
      </c>
      <c r="D22" s="8">
        <f>D23</f>
        <v>100</v>
      </c>
      <c r="E22" s="8">
        <f>E23</f>
        <v>100</v>
      </c>
      <c r="F22" s="8">
        <f>F23</f>
        <v>100</v>
      </c>
      <c r="G22" s="26">
        <f t="shared" si="2"/>
        <v>100</v>
      </c>
      <c r="H22" s="8">
        <f t="shared" si="0"/>
        <v>0</v>
      </c>
    </row>
    <row r="23" spans="1:8" ht="30">
      <c r="A23" s="83" t="s">
        <v>162</v>
      </c>
      <c r="B23" s="11"/>
      <c r="C23" s="84" t="s">
        <v>342</v>
      </c>
      <c r="D23" s="8">
        <f>D24</f>
        <v>100</v>
      </c>
      <c r="E23" s="8">
        <f>E24+E25</f>
        <v>100</v>
      </c>
      <c r="F23" s="8">
        <f>F24+F25</f>
        <v>100</v>
      </c>
      <c r="G23" s="26">
        <f t="shared" si="2"/>
        <v>100</v>
      </c>
      <c r="H23" s="8">
        <f t="shared" si="0"/>
        <v>0</v>
      </c>
    </row>
    <row r="24" spans="1:8" ht="30">
      <c r="A24" s="83"/>
      <c r="B24" s="11" t="s">
        <v>1</v>
      </c>
      <c r="C24" s="36" t="s">
        <v>26</v>
      </c>
      <c r="D24" s="8">
        <f>'2019(4)'!F217</f>
        <v>100</v>
      </c>
      <c r="E24" s="8">
        <f>'2019(4)'!G217+'2019(4)'!G431</f>
        <v>90</v>
      </c>
      <c r="F24" s="8">
        <f>'2019(4)'!H217+'2019(4)'!H431</f>
        <v>90</v>
      </c>
      <c r="G24" s="26">
        <f t="shared" si="2"/>
        <v>100</v>
      </c>
      <c r="H24" s="8">
        <f t="shared" si="0"/>
        <v>0</v>
      </c>
    </row>
    <row r="25" spans="1:8" ht="30">
      <c r="A25" s="83"/>
      <c r="B25" s="11" t="s">
        <v>2</v>
      </c>
      <c r="C25" s="14" t="s">
        <v>3</v>
      </c>
      <c r="D25" s="8" t="s">
        <v>89</v>
      </c>
      <c r="E25" s="8">
        <f>'2019(4)'!G432</f>
        <v>10</v>
      </c>
      <c r="F25" s="8">
        <f>'2019(4)'!H432</f>
        <v>10</v>
      </c>
      <c r="G25" s="26">
        <f t="shared" si="2"/>
        <v>100</v>
      </c>
      <c r="H25" s="8">
        <f t="shared" si="0"/>
        <v>0</v>
      </c>
    </row>
    <row r="26" spans="1:8" ht="30">
      <c r="A26" s="83" t="s">
        <v>78</v>
      </c>
      <c r="B26" s="11"/>
      <c r="C26" s="36" t="s">
        <v>249</v>
      </c>
      <c r="D26" s="8">
        <f>D27+D32+D37</f>
        <v>515.6</v>
      </c>
      <c r="E26" s="8">
        <f>E27+E32+E37</f>
        <v>524.3</v>
      </c>
      <c r="F26" s="8">
        <f>F27+F32+F37</f>
        <v>492.4</v>
      </c>
      <c r="G26" s="26">
        <f t="shared" si="2"/>
        <v>93.9156971199695</v>
      </c>
      <c r="H26" s="8">
        <f t="shared" si="0"/>
        <v>-31.899999999999977</v>
      </c>
    </row>
    <row r="27" spans="1:8" ht="75">
      <c r="A27" s="83" t="s">
        <v>79</v>
      </c>
      <c r="B27" s="11"/>
      <c r="C27" s="55" t="s">
        <v>29</v>
      </c>
      <c r="D27" s="8">
        <f>D28</f>
        <v>255.5</v>
      </c>
      <c r="E27" s="8">
        <f>E28</f>
        <v>298.9</v>
      </c>
      <c r="F27" s="8">
        <f>F28</f>
        <v>267</v>
      </c>
      <c r="G27" s="26">
        <f t="shared" si="2"/>
        <v>89.3275342924055</v>
      </c>
      <c r="H27" s="8">
        <f t="shared" si="0"/>
        <v>-31.899999999999977</v>
      </c>
    </row>
    <row r="28" spans="1:8" ht="90">
      <c r="A28" s="83" t="s">
        <v>164</v>
      </c>
      <c r="B28" s="11"/>
      <c r="C28" s="84" t="s">
        <v>344</v>
      </c>
      <c r="D28" s="8">
        <f>D29+D30</f>
        <v>255.5</v>
      </c>
      <c r="E28" s="8">
        <f>E29+E30+E31</f>
        <v>298.9</v>
      </c>
      <c r="F28" s="8">
        <f>F29+F30+F31</f>
        <v>267</v>
      </c>
      <c r="G28" s="26">
        <f t="shared" si="2"/>
        <v>89.3275342924055</v>
      </c>
      <c r="H28" s="8">
        <f t="shared" si="0"/>
        <v>-31.899999999999977</v>
      </c>
    </row>
    <row r="29" spans="1:8" ht="75">
      <c r="A29" s="83"/>
      <c r="B29" s="11" t="s">
        <v>0</v>
      </c>
      <c r="C29" s="36" t="s">
        <v>25</v>
      </c>
      <c r="D29" s="8">
        <f>'2019(4)'!F229</f>
        <v>217</v>
      </c>
      <c r="E29" s="8">
        <f>'2019(4)'!G229+'2019(4)'!G444</f>
        <v>111.5</v>
      </c>
      <c r="F29" s="8">
        <f>'2019(4)'!H229+'2019(4)'!H444</f>
        <v>101.6</v>
      </c>
      <c r="G29" s="26">
        <f t="shared" si="2"/>
        <v>91.12107623318386</v>
      </c>
      <c r="H29" s="8">
        <f t="shared" si="0"/>
        <v>-9.900000000000006</v>
      </c>
    </row>
    <row r="30" spans="1:8" ht="30">
      <c r="A30" s="83"/>
      <c r="B30" s="11" t="s">
        <v>2</v>
      </c>
      <c r="C30" s="14" t="s">
        <v>3</v>
      </c>
      <c r="D30" s="8">
        <f>'2019(4)'!F230</f>
        <v>38.5</v>
      </c>
      <c r="E30" s="8">
        <f>'2019(4)'!G230+'2019(4)'!G445</f>
        <v>57.4</v>
      </c>
      <c r="F30" s="8">
        <f>'2019(4)'!H230+'2019(4)'!H445</f>
        <v>45.4</v>
      </c>
      <c r="G30" s="26">
        <f t="shared" si="2"/>
        <v>79.09407665505226</v>
      </c>
      <c r="H30" s="8">
        <f t="shared" si="0"/>
        <v>-12</v>
      </c>
    </row>
    <row r="31" spans="1:8" ht="45">
      <c r="A31" s="83"/>
      <c r="B31" s="11" t="s">
        <v>4</v>
      </c>
      <c r="C31" s="36" t="s">
        <v>10</v>
      </c>
      <c r="D31" s="8" t="s">
        <v>89</v>
      </c>
      <c r="E31" s="8">
        <f>'2019(4)'!G231+'2019(4)'!G446</f>
        <v>130</v>
      </c>
      <c r="F31" s="8">
        <f>'2019(4)'!H231+'2019(4)'!H446</f>
        <v>120</v>
      </c>
      <c r="G31" s="26">
        <f t="shared" si="2"/>
        <v>92.3076923076923</v>
      </c>
      <c r="H31" s="8">
        <f t="shared" si="0"/>
        <v>-10</v>
      </c>
    </row>
    <row r="32" spans="1:8" ht="15">
      <c r="A32" s="83" t="s">
        <v>119</v>
      </c>
      <c r="B32" s="11"/>
      <c r="C32" s="40" t="s">
        <v>265</v>
      </c>
      <c r="D32" s="8">
        <f>D33+D35</f>
        <v>50</v>
      </c>
      <c r="E32" s="8">
        <f>E33+E35</f>
        <v>50</v>
      </c>
      <c r="F32" s="8">
        <f>F33+F35</f>
        <v>50</v>
      </c>
      <c r="G32" s="26">
        <f t="shared" si="2"/>
        <v>100</v>
      </c>
      <c r="H32" s="8">
        <f t="shared" si="0"/>
        <v>0</v>
      </c>
    </row>
    <row r="33" spans="1:8" ht="60">
      <c r="A33" s="83" t="s">
        <v>173</v>
      </c>
      <c r="B33" s="11"/>
      <c r="C33" s="84" t="s">
        <v>266</v>
      </c>
      <c r="D33" s="8">
        <f>D34</f>
        <v>25</v>
      </c>
      <c r="E33" s="8">
        <f>E34</f>
        <v>25</v>
      </c>
      <c r="F33" s="8">
        <f>F34</f>
        <v>25</v>
      </c>
      <c r="G33" s="26">
        <f t="shared" si="2"/>
        <v>100</v>
      </c>
      <c r="H33" s="8">
        <f t="shared" si="0"/>
        <v>0</v>
      </c>
    </row>
    <row r="34" spans="1:8" ht="45">
      <c r="A34" s="83"/>
      <c r="B34" s="11" t="s">
        <v>4</v>
      </c>
      <c r="C34" s="36" t="s">
        <v>10</v>
      </c>
      <c r="D34" s="8">
        <f>'2019(4)'!F70</f>
        <v>25</v>
      </c>
      <c r="E34" s="8">
        <f>'2019(4)'!G70+'2019(4)'!G301</f>
        <v>25</v>
      </c>
      <c r="F34" s="8">
        <f>'2019(4)'!H70+'2019(4)'!H301</f>
        <v>25</v>
      </c>
      <c r="G34" s="26">
        <f t="shared" si="2"/>
        <v>100</v>
      </c>
      <c r="H34" s="8">
        <f t="shared" si="0"/>
        <v>0</v>
      </c>
    </row>
    <row r="35" spans="1:8" ht="30">
      <c r="A35" s="83" t="s">
        <v>174</v>
      </c>
      <c r="B35" s="11"/>
      <c r="C35" s="84" t="s">
        <v>267</v>
      </c>
      <c r="D35" s="8">
        <f>D36</f>
        <v>25</v>
      </c>
      <c r="E35" s="8">
        <f>E36</f>
        <v>25</v>
      </c>
      <c r="F35" s="8">
        <f>F36</f>
        <v>25</v>
      </c>
      <c r="G35" s="26">
        <f t="shared" si="2"/>
        <v>100</v>
      </c>
      <c r="H35" s="8">
        <f t="shared" si="0"/>
        <v>0</v>
      </c>
    </row>
    <row r="36" spans="1:8" ht="45">
      <c r="A36" s="83"/>
      <c r="B36" s="11" t="s">
        <v>4</v>
      </c>
      <c r="C36" s="36" t="s">
        <v>10</v>
      </c>
      <c r="D36" s="8">
        <f>'2019(4)'!F72</f>
        <v>25</v>
      </c>
      <c r="E36" s="33">
        <f>'2019(4)'!G72+'2019(4)'!G303</f>
        <v>25</v>
      </c>
      <c r="F36" s="33">
        <f>'2019(4)'!H72+'2019(4)'!H303</f>
        <v>25</v>
      </c>
      <c r="G36" s="26">
        <f t="shared" si="2"/>
        <v>100</v>
      </c>
      <c r="H36" s="8">
        <f t="shared" si="0"/>
        <v>0</v>
      </c>
    </row>
    <row r="37" spans="1:8" ht="75">
      <c r="A37" s="83" t="s">
        <v>80</v>
      </c>
      <c r="B37" s="11"/>
      <c r="C37" s="61" t="s">
        <v>345</v>
      </c>
      <c r="D37" s="8">
        <f>D38</f>
        <v>210.1</v>
      </c>
      <c r="E37" s="8">
        <f>E38</f>
        <v>175.4</v>
      </c>
      <c r="F37" s="8">
        <f>F38</f>
        <v>175.4</v>
      </c>
      <c r="G37" s="26">
        <f t="shared" si="2"/>
        <v>100</v>
      </c>
      <c r="H37" s="8">
        <f t="shared" si="0"/>
        <v>0</v>
      </c>
    </row>
    <row r="38" spans="1:8" ht="15">
      <c r="A38" s="83" t="s">
        <v>202</v>
      </c>
      <c r="B38" s="11"/>
      <c r="C38" s="61" t="s">
        <v>98</v>
      </c>
      <c r="D38" s="8">
        <f>D39</f>
        <v>210.1</v>
      </c>
      <c r="E38" s="8">
        <f>E39+E40</f>
        <v>175.4</v>
      </c>
      <c r="F38" s="8">
        <f>F39+F40</f>
        <v>175.4</v>
      </c>
      <c r="G38" s="26">
        <f t="shared" si="2"/>
        <v>100</v>
      </c>
      <c r="H38" s="8">
        <f t="shared" si="0"/>
        <v>0</v>
      </c>
    </row>
    <row r="39" spans="1:8" ht="30">
      <c r="A39" s="83"/>
      <c r="B39" s="11" t="s">
        <v>2</v>
      </c>
      <c r="C39" s="14" t="s">
        <v>3</v>
      </c>
      <c r="D39" s="8">
        <f>'2019(4)'!F234</f>
        <v>210.1</v>
      </c>
      <c r="E39" s="8">
        <f>'2019(4)'!G234</f>
        <v>0</v>
      </c>
      <c r="F39" s="8">
        <f>'2019(4)'!H234</f>
        <v>0</v>
      </c>
      <c r="G39" s="26">
        <v>0</v>
      </c>
      <c r="H39" s="8">
        <f t="shared" si="0"/>
        <v>0</v>
      </c>
    </row>
    <row r="40" spans="1:8" ht="15">
      <c r="A40" s="83"/>
      <c r="B40" s="11" t="s">
        <v>7</v>
      </c>
      <c r="C40" s="3" t="s">
        <v>8</v>
      </c>
      <c r="D40" s="8" t="s">
        <v>89</v>
      </c>
      <c r="E40" s="8">
        <f>'2019(4)'!G449</f>
        <v>175.4</v>
      </c>
      <c r="F40" s="8">
        <f>'2019(4)'!H449</f>
        <v>175.4</v>
      </c>
      <c r="G40" s="26">
        <f t="shared" si="2"/>
        <v>100</v>
      </c>
      <c r="H40" s="8">
        <f t="shared" si="0"/>
        <v>0</v>
      </c>
    </row>
    <row r="41" spans="1:8" ht="15">
      <c r="A41" s="83" t="s">
        <v>81</v>
      </c>
      <c r="B41" s="11"/>
      <c r="C41" s="39" t="s">
        <v>316</v>
      </c>
      <c r="D41" s="8">
        <f>D42</f>
        <v>32.9</v>
      </c>
      <c r="E41" s="8">
        <f>E42</f>
        <v>1902.1</v>
      </c>
      <c r="F41" s="8">
        <f>F42</f>
        <v>1902.1</v>
      </c>
      <c r="G41" s="26">
        <f t="shared" si="2"/>
        <v>100</v>
      </c>
      <c r="H41" s="8">
        <f t="shared" si="0"/>
        <v>0</v>
      </c>
    </row>
    <row r="42" spans="1:8" ht="30">
      <c r="A42" s="83" t="s">
        <v>118</v>
      </c>
      <c r="B42" s="11"/>
      <c r="C42" s="39" t="s">
        <v>317</v>
      </c>
      <c r="D42" s="8">
        <f>D43+D45</f>
        <v>32.9</v>
      </c>
      <c r="E42" s="8">
        <f>E47</f>
        <v>1902.1</v>
      </c>
      <c r="F42" s="8">
        <f>F47</f>
        <v>1902.1</v>
      </c>
      <c r="G42" s="26">
        <f t="shared" si="2"/>
        <v>100</v>
      </c>
      <c r="H42" s="8">
        <f t="shared" si="0"/>
        <v>0</v>
      </c>
    </row>
    <row r="43" spans="1:8" ht="60">
      <c r="A43" s="83" t="s">
        <v>199</v>
      </c>
      <c r="B43" s="11"/>
      <c r="C43" s="39" t="s">
        <v>318</v>
      </c>
      <c r="D43" s="8">
        <f>D44</f>
        <v>31.9</v>
      </c>
      <c r="E43" s="8">
        <f>E44</f>
        <v>0</v>
      </c>
      <c r="F43" s="8">
        <f>F44</f>
        <v>0</v>
      </c>
      <c r="G43" s="26">
        <v>0</v>
      </c>
      <c r="H43" s="8">
        <f t="shared" si="0"/>
        <v>0</v>
      </c>
    </row>
    <row r="44" spans="1:8" ht="30">
      <c r="A44" s="83"/>
      <c r="B44" s="11" t="s">
        <v>1</v>
      </c>
      <c r="C44" s="36" t="s">
        <v>26</v>
      </c>
      <c r="D44" s="8">
        <f>'2019(4)'!F176</f>
        <v>31.9</v>
      </c>
      <c r="E44" s="8">
        <f>'2019(4)'!G176</f>
        <v>0</v>
      </c>
      <c r="F44" s="8">
        <f>'2019(4)'!H176</f>
        <v>0</v>
      </c>
      <c r="G44" s="26">
        <v>0</v>
      </c>
      <c r="H44" s="8">
        <f t="shared" si="0"/>
        <v>0</v>
      </c>
    </row>
    <row r="45" spans="1:8" ht="60">
      <c r="A45" s="83" t="s">
        <v>200</v>
      </c>
      <c r="B45" s="11"/>
      <c r="C45" s="39" t="s">
        <v>319</v>
      </c>
      <c r="D45" s="8">
        <f>D46</f>
        <v>1</v>
      </c>
      <c r="E45" s="8">
        <f>E46</f>
        <v>0</v>
      </c>
      <c r="F45" s="8">
        <f>F46</f>
        <v>0</v>
      </c>
      <c r="G45" s="26">
        <v>0</v>
      </c>
      <c r="H45" s="8">
        <f t="shared" si="0"/>
        <v>0</v>
      </c>
    </row>
    <row r="46" spans="1:8" ht="30">
      <c r="A46" s="83"/>
      <c r="B46" s="11" t="s">
        <v>1</v>
      </c>
      <c r="C46" s="36" t="s">
        <v>26</v>
      </c>
      <c r="D46" s="8">
        <f>'2019(4)'!F178</f>
        <v>1</v>
      </c>
      <c r="E46" s="8">
        <f>'2019(4)'!G178</f>
        <v>0</v>
      </c>
      <c r="F46" s="8">
        <f>'2019(4)'!H178</f>
        <v>0</v>
      </c>
      <c r="G46" s="26">
        <v>0</v>
      </c>
      <c r="H46" s="8">
        <f t="shared" si="0"/>
        <v>0</v>
      </c>
    </row>
    <row r="47" spans="1:8" ht="30">
      <c r="A47" s="83" t="s">
        <v>360</v>
      </c>
      <c r="B47" s="11"/>
      <c r="C47" s="84" t="s">
        <v>354</v>
      </c>
      <c r="D47" s="8" t="s">
        <v>89</v>
      </c>
      <c r="E47" s="8">
        <f>E48</f>
        <v>1902.1</v>
      </c>
      <c r="F47" s="8">
        <f>F48</f>
        <v>1902.1</v>
      </c>
      <c r="G47" s="26">
        <f t="shared" si="2"/>
        <v>100</v>
      </c>
      <c r="H47" s="8">
        <f t="shared" si="0"/>
        <v>0</v>
      </c>
    </row>
    <row r="48" spans="1:8" ht="30">
      <c r="A48" s="83"/>
      <c r="B48" s="11" t="s">
        <v>1</v>
      </c>
      <c r="C48" s="36" t="s">
        <v>26</v>
      </c>
      <c r="D48" s="8" t="s">
        <v>89</v>
      </c>
      <c r="E48" s="8">
        <f>'2019(4)'!G387</f>
        <v>1902.1</v>
      </c>
      <c r="F48" s="8">
        <f>'2019(4)'!H387</f>
        <v>1902.1</v>
      </c>
      <c r="G48" s="26">
        <f t="shared" si="2"/>
        <v>100</v>
      </c>
      <c r="H48" s="8">
        <f t="shared" si="0"/>
        <v>0</v>
      </c>
    </row>
    <row r="49" spans="1:8" ht="42.75">
      <c r="A49" s="132" t="s">
        <v>18</v>
      </c>
      <c r="B49" s="133"/>
      <c r="C49" s="134" t="s">
        <v>243</v>
      </c>
      <c r="D49" s="88">
        <f>D50+D59+D69+D65</f>
        <v>853.2</v>
      </c>
      <c r="E49" s="88">
        <f>E50+E59+E69+E65</f>
        <v>410.5</v>
      </c>
      <c r="F49" s="88">
        <f>F50+F59+F69+F65</f>
        <v>401.5</v>
      </c>
      <c r="G49" s="126">
        <f t="shared" si="2"/>
        <v>97.80755176613886</v>
      </c>
      <c r="H49" s="88">
        <f t="shared" si="0"/>
        <v>-9</v>
      </c>
    </row>
    <row r="50" spans="1:8" ht="75">
      <c r="A50" s="83" t="s">
        <v>140</v>
      </c>
      <c r="B50" s="11"/>
      <c r="C50" s="39" t="s">
        <v>248</v>
      </c>
      <c r="D50" s="8">
        <f>D51+D54</f>
        <v>190</v>
      </c>
      <c r="E50" s="8">
        <f>E51+E54</f>
        <v>189</v>
      </c>
      <c r="F50" s="8">
        <f>F51+F54</f>
        <v>180</v>
      </c>
      <c r="G50" s="26">
        <f t="shared" si="2"/>
        <v>95.23809523809523</v>
      </c>
      <c r="H50" s="8">
        <f t="shared" si="0"/>
        <v>-9</v>
      </c>
    </row>
    <row r="51" spans="1:8" ht="30">
      <c r="A51" s="83" t="s">
        <v>179</v>
      </c>
      <c r="B51" s="11"/>
      <c r="C51" s="39" t="s">
        <v>281</v>
      </c>
      <c r="D51" s="8">
        <f aca="true" t="shared" si="4" ref="D51:F52">D52</f>
        <v>10</v>
      </c>
      <c r="E51" s="8">
        <f t="shared" si="4"/>
        <v>9</v>
      </c>
      <c r="F51" s="8">
        <f t="shared" si="4"/>
        <v>0</v>
      </c>
      <c r="G51" s="26">
        <f t="shared" si="2"/>
        <v>0</v>
      </c>
      <c r="H51" s="8">
        <f t="shared" si="0"/>
        <v>-9</v>
      </c>
    </row>
    <row r="52" spans="1:8" ht="30">
      <c r="A52" s="83" t="s">
        <v>180</v>
      </c>
      <c r="B52" s="7"/>
      <c r="C52" s="39" t="s">
        <v>282</v>
      </c>
      <c r="D52" s="8">
        <f t="shared" si="4"/>
        <v>10</v>
      </c>
      <c r="E52" s="8">
        <f t="shared" si="4"/>
        <v>9</v>
      </c>
      <c r="F52" s="8">
        <f t="shared" si="4"/>
        <v>0</v>
      </c>
      <c r="G52" s="26">
        <f t="shared" si="2"/>
        <v>0</v>
      </c>
      <c r="H52" s="8">
        <f t="shared" si="0"/>
        <v>-9</v>
      </c>
    </row>
    <row r="53" spans="1:8" ht="30">
      <c r="A53" s="83"/>
      <c r="B53" s="7" t="s">
        <v>1</v>
      </c>
      <c r="C53" s="36" t="s">
        <v>26</v>
      </c>
      <c r="D53" s="8">
        <f>'2019(4)'!F108</f>
        <v>10</v>
      </c>
      <c r="E53" s="8">
        <f>'2019(4)'!G108+'2019(4)'!G334</f>
        <v>9</v>
      </c>
      <c r="F53" s="8">
        <f>'2019(4)'!H108+'2019(4)'!H334</f>
        <v>0</v>
      </c>
      <c r="G53" s="26">
        <f t="shared" si="2"/>
        <v>0</v>
      </c>
      <c r="H53" s="8">
        <f t="shared" si="0"/>
        <v>-9</v>
      </c>
    </row>
    <row r="54" spans="1:8" ht="45">
      <c r="A54" s="83" t="s">
        <v>30</v>
      </c>
      <c r="B54" s="7"/>
      <c r="C54" s="39" t="s">
        <v>263</v>
      </c>
      <c r="D54" s="8">
        <f>D57+D55</f>
        <v>180</v>
      </c>
      <c r="E54" s="8">
        <f>E57+E55</f>
        <v>180</v>
      </c>
      <c r="F54" s="8">
        <f>F57+F55</f>
        <v>180</v>
      </c>
      <c r="G54" s="26">
        <f t="shared" si="2"/>
        <v>100</v>
      </c>
      <c r="H54" s="8">
        <f t="shared" si="0"/>
        <v>0</v>
      </c>
    </row>
    <row r="55" spans="1:8" ht="45">
      <c r="A55" s="83" t="s">
        <v>172</v>
      </c>
      <c r="B55" s="7"/>
      <c r="C55" s="39" t="s">
        <v>264</v>
      </c>
      <c r="D55" s="8">
        <f>D56</f>
        <v>100</v>
      </c>
      <c r="E55" s="8">
        <f>E56</f>
        <v>0</v>
      </c>
      <c r="F55" s="8">
        <f>F56</f>
        <v>0</v>
      </c>
      <c r="G55" s="26">
        <v>0</v>
      </c>
      <c r="H55" s="8">
        <f t="shared" si="0"/>
        <v>0</v>
      </c>
    </row>
    <row r="56" spans="1:8" ht="15">
      <c r="A56" s="83"/>
      <c r="B56" s="7" t="s">
        <v>5</v>
      </c>
      <c r="C56" s="45" t="s">
        <v>6</v>
      </c>
      <c r="D56" s="8">
        <f>'2019(4)'!F64</f>
        <v>100</v>
      </c>
      <c r="E56" s="8">
        <f>'2019(4)'!G64</f>
        <v>0</v>
      </c>
      <c r="F56" s="8">
        <f>'2019(4)'!H64</f>
        <v>0</v>
      </c>
      <c r="G56" s="26">
        <v>0</v>
      </c>
      <c r="H56" s="8">
        <f t="shared" si="0"/>
        <v>0</v>
      </c>
    </row>
    <row r="57" spans="1:8" ht="15">
      <c r="A57" s="83" t="s">
        <v>141</v>
      </c>
      <c r="B57" s="13"/>
      <c r="C57" s="84" t="s">
        <v>283</v>
      </c>
      <c r="D57" s="8">
        <f>D58</f>
        <v>80</v>
      </c>
      <c r="E57" s="8">
        <f>E58</f>
        <v>180</v>
      </c>
      <c r="F57" s="8">
        <f>F58</f>
        <v>180</v>
      </c>
      <c r="G57" s="26">
        <f t="shared" si="2"/>
        <v>100</v>
      </c>
      <c r="H57" s="8">
        <f t="shared" si="0"/>
        <v>0</v>
      </c>
    </row>
    <row r="58" spans="1:8" ht="30">
      <c r="A58" s="83"/>
      <c r="B58" s="13">
        <v>200</v>
      </c>
      <c r="C58" s="36" t="s">
        <v>26</v>
      </c>
      <c r="D58" s="8">
        <f>'2019(4)'!F111</f>
        <v>80</v>
      </c>
      <c r="E58" s="8">
        <f>'2019(4)'!G111+'2019(4)'!G337</f>
        <v>180</v>
      </c>
      <c r="F58" s="8">
        <f>'2019(4)'!H111+'2019(4)'!H337</f>
        <v>180</v>
      </c>
      <c r="G58" s="26">
        <f t="shared" si="2"/>
        <v>100</v>
      </c>
      <c r="H58" s="8">
        <f t="shared" si="0"/>
        <v>0</v>
      </c>
    </row>
    <row r="59" spans="1:8" ht="30">
      <c r="A59" s="83" t="s">
        <v>142</v>
      </c>
      <c r="B59" s="13"/>
      <c r="C59" s="45" t="s">
        <v>284</v>
      </c>
      <c r="D59" s="8">
        <f>D60</f>
        <v>432.4</v>
      </c>
      <c r="E59" s="8">
        <f>E60</f>
        <v>0.7</v>
      </c>
      <c r="F59" s="8">
        <f>F60</f>
        <v>0.7</v>
      </c>
      <c r="G59" s="26">
        <f t="shared" si="2"/>
        <v>100</v>
      </c>
      <c r="H59" s="8">
        <f t="shared" si="0"/>
        <v>0</v>
      </c>
    </row>
    <row r="60" spans="1:8" ht="30">
      <c r="A60" s="83" t="s">
        <v>143</v>
      </c>
      <c r="B60" s="13"/>
      <c r="C60" s="36" t="s">
        <v>285</v>
      </c>
      <c r="D60" s="8">
        <f>D63+D61</f>
        <v>432.4</v>
      </c>
      <c r="E60" s="8">
        <f>E63+E61</f>
        <v>0.7</v>
      </c>
      <c r="F60" s="8">
        <f>F63+F61</f>
        <v>0.7</v>
      </c>
      <c r="G60" s="26">
        <f t="shared" si="2"/>
        <v>100</v>
      </c>
      <c r="H60" s="8">
        <f t="shared" si="0"/>
        <v>0</v>
      </c>
    </row>
    <row r="61" spans="1:8" ht="60">
      <c r="A61" s="83" t="s">
        <v>181</v>
      </c>
      <c r="B61" s="13"/>
      <c r="C61" s="36" t="s">
        <v>286</v>
      </c>
      <c r="D61" s="8">
        <f>D62</f>
        <v>365.4</v>
      </c>
      <c r="E61" s="8">
        <f>E62</f>
        <v>0</v>
      </c>
      <c r="F61" s="8">
        <f>F62</f>
        <v>0</v>
      </c>
      <c r="G61" s="26">
        <v>0</v>
      </c>
      <c r="H61" s="8">
        <f t="shared" si="0"/>
        <v>0</v>
      </c>
    </row>
    <row r="62" spans="1:8" ht="30">
      <c r="A62" s="83"/>
      <c r="B62" s="13">
        <v>200</v>
      </c>
      <c r="C62" s="36" t="s">
        <v>26</v>
      </c>
      <c r="D62" s="8">
        <f>'2019(4)'!F115</f>
        <v>365.4</v>
      </c>
      <c r="E62" s="8">
        <f>'2019(4)'!G115</f>
        <v>0</v>
      </c>
      <c r="F62" s="8">
        <f>'2019(4)'!H115</f>
        <v>0</v>
      </c>
      <c r="G62" s="26">
        <v>0</v>
      </c>
      <c r="H62" s="8">
        <f t="shared" si="0"/>
        <v>0</v>
      </c>
    </row>
    <row r="63" spans="1:8" ht="15">
      <c r="A63" s="83" t="s">
        <v>144</v>
      </c>
      <c r="B63" s="17"/>
      <c r="C63" s="84" t="s">
        <v>261</v>
      </c>
      <c r="D63" s="69">
        <f>D64</f>
        <v>67</v>
      </c>
      <c r="E63" s="69">
        <f>E64</f>
        <v>0.7</v>
      </c>
      <c r="F63" s="69">
        <f>F64</f>
        <v>0.7</v>
      </c>
      <c r="G63" s="26">
        <f t="shared" si="2"/>
        <v>100</v>
      </c>
      <c r="H63" s="8">
        <f t="shared" si="0"/>
        <v>0</v>
      </c>
    </row>
    <row r="64" spans="1:8" ht="30">
      <c r="A64" s="83"/>
      <c r="B64" s="17" t="s">
        <v>1</v>
      </c>
      <c r="C64" s="36" t="s">
        <v>26</v>
      </c>
      <c r="D64" s="69">
        <f>'2019(4)'!F117</f>
        <v>67</v>
      </c>
      <c r="E64" s="69">
        <f>'2019(4)'!G117</f>
        <v>0.7</v>
      </c>
      <c r="F64" s="69">
        <f>'2019(4)'!H117</f>
        <v>0.7</v>
      </c>
      <c r="G64" s="26">
        <f t="shared" si="2"/>
        <v>100</v>
      </c>
      <c r="H64" s="8">
        <f t="shared" si="0"/>
        <v>0</v>
      </c>
    </row>
    <row r="65" spans="1:8" ht="30">
      <c r="A65" s="83" t="s">
        <v>182</v>
      </c>
      <c r="B65" s="17"/>
      <c r="C65" s="36" t="s">
        <v>287</v>
      </c>
      <c r="D65" s="69">
        <f>D66</f>
        <v>10</v>
      </c>
      <c r="E65" s="69">
        <f aca="true" t="shared" si="5" ref="E65:F67">E66</f>
        <v>0</v>
      </c>
      <c r="F65" s="69">
        <f t="shared" si="5"/>
        <v>0</v>
      </c>
      <c r="G65" s="26">
        <v>0</v>
      </c>
      <c r="H65" s="8">
        <f t="shared" si="0"/>
        <v>0</v>
      </c>
    </row>
    <row r="66" spans="1:8" ht="30">
      <c r="A66" s="83" t="s">
        <v>183</v>
      </c>
      <c r="B66" s="17"/>
      <c r="C66" s="36" t="s">
        <v>288</v>
      </c>
      <c r="D66" s="69">
        <f>D67</f>
        <v>10</v>
      </c>
      <c r="E66" s="69">
        <f t="shared" si="5"/>
        <v>0</v>
      </c>
      <c r="F66" s="69">
        <f t="shared" si="5"/>
        <v>0</v>
      </c>
      <c r="G66" s="26">
        <v>0</v>
      </c>
      <c r="H66" s="8">
        <f t="shared" si="0"/>
        <v>0</v>
      </c>
    </row>
    <row r="67" spans="1:8" ht="30">
      <c r="A67" s="83" t="s">
        <v>184</v>
      </c>
      <c r="B67" s="17"/>
      <c r="C67" s="36" t="s">
        <v>289</v>
      </c>
      <c r="D67" s="69">
        <f>D68</f>
        <v>10</v>
      </c>
      <c r="E67" s="69">
        <f t="shared" si="5"/>
        <v>0</v>
      </c>
      <c r="F67" s="69">
        <f t="shared" si="5"/>
        <v>0</v>
      </c>
      <c r="G67" s="26">
        <v>0</v>
      </c>
      <c r="H67" s="8">
        <f t="shared" si="0"/>
        <v>0</v>
      </c>
    </row>
    <row r="68" spans="1:8" ht="30">
      <c r="A68" s="83"/>
      <c r="B68" s="17" t="s">
        <v>1</v>
      </c>
      <c r="C68" s="36" t="s">
        <v>26</v>
      </c>
      <c r="D68" s="69">
        <f>'2019(4)'!F121</f>
        <v>10</v>
      </c>
      <c r="E68" s="69">
        <f>'2019(4)'!G121</f>
        <v>0</v>
      </c>
      <c r="F68" s="69">
        <f>'2019(4)'!H121</f>
        <v>0</v>
      </c>
      <c r="G68" s="26">
        <v>0</v>
      </c>
      <c r="H68" s="8">
        <f t="shared" si="0"/>
        <v>0</v>
      </c>
    </row>
    <row r="69" spans="1:8" ht="30">
      <c r="A69" s="83" t="s">
        <v>137</v>
      </c>
      <c r="B69" s="17"/>
      <c r="C69" s="56" t="s">
        <v>279</v>
      </c>
      <c r="D69" s="69">
        <f aca="true" t="shared" si="6" ref="D69:F71">D70</f>
        <v>220.8</v>
      </c>
      <c r="E69" s="69">
        <f t="shared" si="6"/>
        <v>220.8</v>
      </c>
      <c r="F69" s="69">
        <f t="shared" si="6"/>
        <v>220.8</v>
      </c>
      <c r="G69" s="26">
        <f t="shared" si="2"/>
        <v>100</v>
      </c>
      <c r="H69" s="8">
        <f t="shared" si="0"/>
        <v>0</v>
      </c>
    </row>
    <row r="70" spans="1:8" ht="30">
      <c r="A70" s="83" t="s">
        <v>361</v>
      </c>
      <c r="B70" s="13"/>
      <c r="C70" s="56" t="s">
        <v>280</v>
      </c>
      <c r="D70" s="8">
        <f t="shared" si="6"/>
        <v>220.8</v>
      </c>
      <c r="E70" s="8">
        <f t="shared" si="6"/>
        <v>220.8</v>
      </c>
      <c r="F70" s="8">
        <f t="shared" si="6"/>
        <v>220.8</v>
      </c>
      <c r="G70" s="26">
        <f t="shared" si="2"/>
        <v>100</v>
      </c>
      <c r="H70" s="8">
        <f t="shared" si="0"/>
        <v>0</v>
      </c>
    </row>
    <row r="71" spans="1:8" ht="45">
      <c r="A71" s="83" t="s">
        <v>139</v>
      </c>
      <c r="B71" s="11"/>
      <c r="C71" s="84" t="s">
        <v>124</v>
      </c>
      <c r="D71" s="8">
        <f t="shared" si="6"/>
        <v>220.8</v>
      </c>
      <c r="E71" s="8">
        <f t="shared" si="6"/>
        <v>220.8</v>
      </c>
      <c r="F71" s="8">
        <f t="shared" si="6"/>
        <v>220.8</v>
      </c>
      <c r="G71" s="26">
        <f t="shared" si="2"/>
        <v>100</v>
      </c>
      <c r="H71" s="8">
        <f t="shared" si="0"/>
        <v>0</v>
      </c>
    </row>
    <row r="72" spans="1:8" ht="75">
      <c r="A72" s="83"/>
      <c r="B72" s="11" t="s">
        <v>0</v>
      </c>
      <c r="C72" s="36" t="s">
        <v>25</v>
      </c>
      <c r="D72" s="8">
        <f>'2019(4)'!F101</f>
        <v>220.8</v>
      </c>
      <c r="E72" s="8">
        <f>'2019(4)'!G101+'2019(4)'!G327</f>
        <v>220.8</v>
      </c>
      <c r="F72" s="8">
        <f>'2019(4)'!H101+'2019(4)'!H327</f>
        <v>220.8</v>
      </c>
      <c r="G72" s="26">
        <f t="shared" si="2"/>
        <v>100</v>
      </c>
      <c r="H72" s="8">
        <f t="shared" si="0"/>
        <v>0</v>
      </c>
    </row>
    <row r="73" spans="1:8" ht="57">
      <c r="A73" s="132" t="s">
        <v>129</v>
      </c>
      <c r="B73" s="133"/>
      <c r="C73" s="135" t="s">
        <v>240</v>
      </c>
      <c r="D73" s="88">
        <f>D74+D83</f>
        <v>174</v>
      </c>
      <c r="E73" s="88">
        <f>E74+E83</f>
        <v>188</v>
      </c>
      <c r="F73" s="88">
        <f>F74+F83</f>
        <v>97.4</v>
      </c>
      <c r="G73" s="126">
        <f t="shared" si="2"/>
        <v>51.808510638297875</v>
      </c>
      <c r="H73" s="88">
        <f aca="true" t="shared" si="7" ref="H73:H136">F73-E73</f>
        <v>-90.6</v>
      </c>
    </row>
    <row r="74" spans="1:8" ht="30">
      <c r="A74" s="83" t="s">
        <v>19</v>
      </c>
      <c r="B74" s="11"/>
      <c r="C74" s="40" t="s">
        <v>247</v>
      </c>
      <c r="D74" s="8">
        <f>D75+D80</f>
        <v>84</v>
      </c>
      <c r="E74" s="8">
        <f>E75+E80</f>
        <v>98</v>
      </c>
      <c r="F74" s="8">
        <f>F75+F80</f>
        <v>97.4</v>
      </c>
      <c r="G74" s="26">
        <f t="shared" si="2"/>
        <v>99.38775510204081</v>
      </c>
      <c r="H74" s="8">
        <f t="shared" si="7"/>
        <v>-0.5999999999999943</v>
      </c>
    </row>
    <row r="75" spans="1:8" ht="30">
      <c r="A75" s="83" t="s">
        <v>175</v>
      </c>
      <c r="B75" s="11"/>
      <c r="C75" s="40" t="s">
        <v>268</v>
      </c>
      <c r="D75" s="8">
        <f>D76+D78</f>
        <v>80</v>
      </c>
      <c r="E75" s="8">
        <f>E76+E78</f>
        <v>94</v>
      </c>
      <c r="F75" s="8">
        <f>F76+F78</f>
        <v>94</v>
      </c>
      <c r="G75" s="26">
        <f t="shared" si="2"/>
        <v>100</v>
      </c>
      <c r="H75" s="8">
        <f t="shared" si="7"/>
        <v>0</v>
      </c>
    </row>
    <row r="76" spans="1:8" ht="30">
      <c r="A76" s="83" t="s">
        <v>176</v>
      </c>
      <c r="B76" s="7"/>
      <c r="C76" s="84" t="s">
        <v>269</v>
      </c>
      <c r="D76" s="8">
        <f>D77</f>
        <v>30</v>
      </c>
      <c r="E76" s="8">
        <f>E77</f>
        <v>24</v>
      </c>
      <c r="F76" s="8">
        <f>F77</f>
        <v>24</v>
      </c>
      <c r="G76" s="26">
        <f t="shared" si="2"/>
        <v>100</v>
      </c>
      <c r="H76" s="8">
        <f t="shared" si="7"/>
        <v>0</v>
      </c>
    </row>
    <row r="77" spans="1:8" ht="30">
      <c r="A77" s="83"/>
      <c r="B77" s="7" t="s">
        <v>1</v>
      </c>
      <c r="C77" s="36" t="s">
        <v>26</v>
      </c>
      <c r="D77" s="8">
        <f>'2019(4)'!F77</f>
        <v>30</v>
      </c>
      <c r="E77" s="8">
        <f>'2019(4)'!G76+'2019(4)'!G308</f>
        <v>24</v>
      </c>
      <c r="F77" s="8">
        <f>'2019(4)'!H76+'2019(4)'!H308</f>
        <v>24</v>
      </c>
      <c r="G77" s="26">
        <f t="shared" si="2"/>
        <v>100</v>
      </c>
      <c r="H77" s="8">
        <f t="shared" si="7"/>
        <v>0</v>
      </c>
    </row>
    <row r="78" spans="1:8" ht="45">
      <c r="A78" s="83" t="s">
        <v>177</v>
      </c>
      <c r="B78" s="7"/>
      <c r="C78" s="84" t="s">
        <v>270</v>
      </c>
      <c r="D78" s="8">
        <f>D79</f>
        <v>50</v>
      </c>
      <c r="E78" s="8">
        <f>E79</f>
        <v>70</v>
      </c>
      <c r="F78" s="8">
        <f>F79</f>
        <v>70</v>
      </c>
      <c r="G78" s="26">
        <f t="shared" si="2"/>
        <v>100</v>
      </c>
      <c r="H78" s="8">
        <f t="shared" si="7"/>
        <v>0</v>
      </c>
    </row>
    <row r="79" spans="1:8" ht="30">
      <c r="A79" s="83"/>
      <c r="B79" s="7" t="s">
        <v>1</v>
      </c>
      <c r="C79" s="36" t="s">
        <v>26</v>
      </c>
      <c r="D79" s="8">
        <f>'2019(4)'!F79</f>
        <v>50</v>
      </c>
      <c r="E79" s="8">
        <f>'2019(4)'!G79+'2019(4)'!G310</f>
        <v>70</v>
      </c>
      <c r="F79" s="8">
        <f>'2019(4)'!H79+'2019(4)'!H310</f>
        <v>70</v>
      </c>
      <c r="G79" s="26">
        <f t="shared" si="2"/>
        <v>100</v>
      </c>
      <c r="H79" s="8">
        <f t="shared" si="7"/>
        <v>0</v>
      </c>
    </row>
    <row r="80" spans="1:8" ht="45">
      <c r="A80" s="83" t="s">
        <v>92</v>
      </c>
      <c r="B80" s="7"/>
      <c r="C80" s="51" t="s">
        <v>256</v>
      </c>
      <c r="D80" s="8">
        <f aca="true" t="shared" si="8" ref="D80:F81">D81</f>
        <v>4</v>
      </c>
      <c r="E80" s="8">
        <f t="shared" si="8"/>
        <v>4</v>
      </c>
      <c r="F80" s="8">
        <f t="shared" si="8"/>
        <v>3.4</v>
      </c>
      <c r="G80" s="26">
        <f t="shared" si="2"/>
        <v>85</v>
      </c>
      <c r="H80" s="8">
        <f t="shared" si="7"/>
        <v>-0.6000000000000001</v>
      </c>
    </row>
    <row r="81" spans="1:8" ht="30">
      <c r="A81" s="83" t="s">
        <v>130</v>
      </c>
      <c r="B81" s="11"/>
      <c r="C81" s="84" t="s">
        <v>257</v>
      </c>
      <c r="D81" s="8">
        <f t="shared" si="8"/>
        <v>4</v>
      </c>
      <c r="E81" s="8">
        <f t="shared" si="8"/>
        <v>4</v>
      </c>
      <c r="F81" s="8">
        <f t="shared" si="8"/>
        <v>3.4</v>
      </c>
      <c r="G81" s="26">
        <f t="shared" si="2"/>
        <v>85</v>
      </c>
      <c r="H81" s="8">
        <f t="shared" si="7"/>
        <v>-0.6000000000000001</v>
      </c>
    </row>
    <row r="82" spans="1:8" ht="30">
      <c r="A82" s="83"/>
      <c r="B82" s="11" t="s">
        <v>1</v>
      </c>
      <c r="C82" s="36" t="s">
        <v>26</v>
      </c>
      <c r="D82" s="8">
        <f>'2019(4)'!F30</f>
        <v>4</v>
      </c>
      <c r="E82" s="8">
        <f>'2019(4)'!G30+'2019(4)'!G277</f>
        <v>4</v>
      </c>
      <c r="F82" s="8">
        <f>'2019(4)'!H30+'2019(4)'!H277</f>
        <v>3.4</v>
      </c>
      <c r="G82" s="26">
        <f t="shared" si="2"/>
        <v>85</v>
      </c>
      <c r="H82" s="8">
        <f t="shared" si="7"/>
        <v>-0.6000000000000001</v>
      </c>
    </row>
    <row r="83" spans="1:8" ht="30">
      <c r="A83" s="83" t="s">
        <v>20</v>
      </c>
      <c r="B83" s="11"/>
      <c r="C83" s="40" t="s">
        <v>271</v>
      </c>
      <c r="D83" s="8">
        <f aca="true" t="shared" si="9" ref="D83:F85">D84</f>
        <v>90</v>
      </c>
      <c r="E83" s="8">
        <f t="shared" si="9"/>
        <v>90</v>
      </c>
      <c r="F83" s="8">
        <f t="shared" si="9"/>
        <v>0</v>
      </c>
      <c r="G83" s="26">
        <f t="shared" si="2"/>
        <v>0</v>
      </c>
      <c r="H83" s="8">
        <f t="shared" si="7"/>
        <v>-90</v>
      </c>
    </row>
    <row r="84" spans="1:8" ht="45">
      <c r="A84" s="83" t="s">
        <v>21</v>
      </c>
      <c r="B84" s="11"/>
      <c r="C84" s="40" t="s">
        <v>272</v>
      </c>
      <c r="D84" s="8">
        <f t="shared" si="9"/>
        <v>90</v>
      </c>
      <c r="E84" s="8">
        <f t="shared" si="9"/>
        <v>90</v>
      </c>
      <c r="F84" s="8">
        <f t="shared" si="9"/>
        <v>0</v>
      </c>
      <c r="G84" s="26">
        <f t="shared" si="2"/>
        <v>0</v>
      </c>
      <c r="H84" s="8">
        <f t="shared" si="7"/>
        <v>-90</v>
      </c>
    </row>
    <row r="85" spans="1:8" ht="45">
      <c r="A85" s="83" t="s">
        <v>178</v>
      </c>
      <c r="B85" s="11"/>
      <c r="C85" s="84" t="s">
        <v>273</v>
      </c>
      <c r="D85" s="8">
        <f t="shared" si="9"/>
        <v>90</v>
      </c>
      <c r="E85" s="8">
        <f t="shared" si="9"/>
        <v>90</v>
      </c>
      <c r="F85" s="8">
        <f t="shared" si="9"/>
        <v>0</v>
      </c>
      <c r="G85" s="26">
        <f t="shared" si="2"/>
        <v>0</v>
      </c>
      <c r="H85" s="8">
        <f t="shared" si="7"/>
        <v>-90</v>
      </c>
    </row>
    <row r="86" spans="1:8" ht="30">
      <c r="A86" s="83"/>
      <c r="B86" s="11" t="s">
        <v>1</v>
      </c>
      <c r="C86" s="36" t="s">
        <v>26</v>
      </c>
      <c r="D86" s="8">
        <f>'2019(4)'!F83</f>
        <v>90</v>
      </c>
      <c r="E86" s="8">
        <f>'2019(4)'!G83+'2019(4)'!G314</f>
        <v>90</v>
      </c>
      <c r="F86" s="8">
        <f>'2019(4)'!H83+'2019(4)'!H314</f>
        <v>0</v>
      </c>
      <c r="G86" s="26">
        <f t="shared" si="2"/>
        <v>0</v>
      </c>
      <c r="H86" s="8">
        <f t="shared" si="7"/>
        <v>-90</v>
      </c>
    </row>
    <row r="87" spans="1:8" ht="85.5">
      <c r="A87" s="132" t="s">
        <v>22</v>
      </c>
      <c r="B87" s="133"/>
      <c r="C87" s="134" t="s">
        <v>242</v>
      </c>
      <c r="D87" s="88">
        <f>D88+D96+D100</f>
        <v>385.1</v>
      </c>
      <c r="E87" s="88">
        <f>E88</f>
        <v>69</v>
      </c>
      <c r="F87" s="88">
        <f>F88</f>
        <v>19.3</v>
      </c>
      <c r="G87" s="126">
        <f t="shared" si="2"/>
        <v>27.971014492753625</v>
      </c>
      <c r="H87" s="88">
        <f t="shared" si="7"/>
        <v>-49.7</v>
      </c>
    </row>
    <row r="88" spans="1:8" ht="30">
      <c r="A88" s="83" t="s">
        <v>23</v>
      </c>
      <c r="B88" s="11"/>
      <c r="C88" s="39" t="s">
        <v>298</v>
      </c>
      <c r="D88" s="8">
        <f>D89</f>
        <v>69</v>
      </c>
      <c r="E88" s="8">
        <f>E89</f>
        <v>69</v>
      </c>
      <c r="F88" s="8">
        <f>F89</f>
        <v>19.3</v>
      </c>
      <c r="G88" s="26">
        <f t="shared" si="2"/>
        <v>27.971014492753625</v>
      </c>
      <c r="H88" s="8">
        <f t="shared" si="7"/>
        <v>-49.7</v>
      </c>
    </row>
    <row r="89" spans="1:8" ht="45">
      <c r="A89" s="83" t="s">
        <v>24</v>
      </c>
      <c r="B89" s="11"/>
      <c r="C89" s="39" t="s">
        <v>299</v>
      </c>
      <c r="D89" s="8">
        <f>D90+D92+D94</f>
        <v>69</v>
      </c>
      <c r="E89" s="8">
        <f>E90+E92+E94</f>
        <v>69</v>
      </c>
      <c r="F89" s="8">
        <f>F90+F92+F94</f>
        <v>19.3</v>
      </c>
      <c r="G89" s="26">
        <f t="shared" si="2"/>
        <v>27.971014492753625</v>
      </c>
      <c r="H89" s="8">
        <f t="shared" si="7"/>
        <v>-49.7</v>
      </c>
    </row>
    <row r="90" spans="1:8" ht="45">
      <c r="A90" s="83" t="s">
        <v>207</v>
      </c>
      <c r="B90" s="11"/>
      <c r="C90" s="84" t="s">
        <v>91</v>
      </c>
      <c r="D90" s="8">
        <f>D91</f>
        <v>25</v>
      </c>
      <c r="E90" s="8">
        <f>E91</f>
        <v>25</v>
      </c>
      <c r="F90" s="8">
        <f>F91</f>
        <v>0</v>
      </c>
      <c r="G90" s="26">
        <f t="shared" si="2"/>
        <v>0</v>
      </c>
      <c r="H90" s="8">
        <f t="shared" si="7"/>
        <v>-25</v>
      </c>
    </row>
    <row r="91" spans="1:8" ht="30">
      <c r="A91" s="83"/>
      <c r="B91" s="11" t="s">
        <v>1</v>
      </c>
      <c r="C91" s="36" t="s">
        <v>26</v>
      </c>
      <c r="D91" s="8">
        <f>'2019(4)'!F145</f>
        <v>25</v>
      </c>
      <c r="E91" s="8">
        <f>'2019(4)'!G145+'2019(4)'!G357</f>
        <v>25</v>
      </c>
      <c r="F91" s="8">
        <f>'2019(4)'!H145+'2019(4)'!H357</f>
        <v>0</v>
      </c>
      <c r="G91" s="26">
        <f t="shared" si="2"/>
        <v>0</v>
      </c>
      <c r="H91" s="8">
        <f t="shared" si="7"/>
        <v>-25</v>
      </c>
    </row>
    <row r="92" spans="1:8" ht="30">
      <c r="A92" s="83" t="s">
        <v>189</v>
      </c>
      <c r="B92" s="11"/>
      <c r="C92" s="84" t="s">
        <v>300</v>
      </c>
      <c r="D92" s="8">
        <f>D93</f>
        <v>24</v>
      </c>
      <c r="E92" s="8">
        <f>E93</f>
        <v>24</v>
      </c>
      <c r="F92" s="8">
        <f>F93</f>
        <v>4.3</v>
      </c>
      <c r="G92" s="26">
        <f t="shared" si="2"/>
        <v>17.916666666666668</v>
      </c>
      <c r="H92" s="8">
        <f t="shared" si="7"/>
        <v>-19.7</v>
      </c>
    </row>
    <row r="93" spans="1:8" ht="30">
      <c r="A93" s="83"/>
      <c r="B93" s="11" t="s">
        <v>1</v>
      </c>
      <c r="C93" s="36" t="s">
        <v>26</v>
      </c>
      <c r="D93" s="8">
        <f>'2019(4)'!F147</f>
        <v>24</v>
      </c>
      <c r="E93" s="8">
        <f>'2019(4)'!G147+'2019(4)'!G359</f>
        <v>24</v>
      </c>
      <c r="F93" s="8">
        <f>'2019(4)'!H147+'2019(4)'!H359</f>
        <v>4.3</v>
      </c>
      <c r="G93" s="26">
        <f t="shared" si="2"/>
        <v>17.916666666666668</v>
      </c>
      <c r="H93" s="8">
        <f t="shared" si="7"/>
        <v>-19.7</v>
      </c>
    </row>
    <row r="94" spans="1:8" ht="45">
      <c r="A94" s="83" t="s">
        <v>190</v>
      </c>
      <c r="B94" s="11"/>
      <c r="C94" s="84" t="s">
        <v>301</v>
      </c>
      <c r="D94" s="8">
        <f>D95</f>
        <v>20</v>
      </c>
      <c r="E94" s="8">
        <f>E95</f>
        <v>20</v>
      </c>
      <c r="F94" s="8">
        <f>F95</f>
        <v>15</v>
      </c>
      <c r="G94" s="26">
        <f t="shared" si="2"/>
        <v>75</v>
      </c>
      <c r="H94" s="8">
        <f t="shared" si="7"/>
        <v>-5</v>
      </c>
    </row>
    <row r="95" spans="1:8" ht="30">
      <c r="A95" s="83"/>
      <c r="B95" s="11" t="s">
        <v>1</v>
      </c>
      <c r="C95" s="36" t="s">
        <v>26</v>
      </c>
      <c r="D95" s="8">
        <f>'2019(4)'!F149</f>
        <v>20</v>
      </c>
      <c r="E95" s="8">
        <f>'2019(4)'!G149+'2019(4)'!G361</f>
        <v>20</v>
      </c>
      <c r="F95" s="8">
        <f>'2019(4)'!H149+'2019(4)'!H361</f>
        <v>15</v>
      </c>
      <c r="G95" s="26">
        <f t="shared" si="2"/>
        <v>75</v>
      </c>
      <c r="H95" s="8">
        <f t="shared" si="7"/>
        <v>-5</v>
      </c>
    </row>
    <row r="96" spans="1:8" ht="30">
      <c r="A96" s="83" t="s">
        <v>191</v>
      </c>
      <c r="B96" s="11"/>
      <c r="C96" s="39" t="s">
        <v>302</v>
      </c>
      <c r="D96" s="8">
        <f aca="true" t="shared" si="10" ref="D96:F98">D97</f>
        <v>30</v>
      </c>
      <c r="E96" s="8">
        <f t="shared" si="10"/>
        <v>0</v>
      </c>
      <c r="F96" s="8">
        <f t="shared" si="10"/>
        <v>0</v>
      </c>
      <c r="G96" s="26">
        <v>0</v>
      </c>
      <c r="H96" s="8">
        <f t="shared" si="7"/>
        <v>0</v>
      </c>
    </row>
    <row r="97" spans="1:8" ht="30">
      <c r="A97" s="83" t="s">
        <v>192</v>
      </c>
      <c r="B97" s="11"/>
      <c r="C97" s="39" t="s">
        <v>303</v>
      </c>
      <c r="D97" s="8">
        <f t="shared" si="10"/>
        <v>30</v>
      </c>
      <c r="E97" s="8">
        <f t="shared" si="10"/>
        <v>0</v>
      </c>
      <c r="F97" s="8">
        <f t="shared" si="10"/>
        <v>0</v>
      </c>
      <c r="G97" s="26">
        <v>0</v>
      </c>
      <c r="H97" s="8">
        <f t="shared" si="7"/>
        <v>0</v>
      </c>
    </row>
    <row r="98" spans="1:8" ht="30">
      <c r="A98" s="83" t="s">
        <v>193</v>
      </c>
      <c r="B98" s="11"/>
      <c r="C98" s="39" t="s">
        <v>304</v>
      </c>
      <c r="D98" s="8">
        <f t="shared" si="10"/>
        <v>30</v>
      </c>
      <c r="E98" s="8">
        <f t="shared" si="10"/>
        <v>0</v>
      </c>
      <c r="F98" s="8">
        <f t="shared" si="10"/>
        <v>0</v>
      </c>
      <c r="G98" s="26">
        <v>0</v>
      </c>
      <c r="H98" s="8">
        <f t="shared" si="7"/>
        <v>0</v>
      </c>
    </row>
    <row r="99" spans="1:8" ht="30">
      <c r="A99" s="83"/>
      <c r="B99" s="11" t="s">
        <v>1</v>
      </c>
      <c r="C99" s="36" t="s">
        <v>26</v>
      </c>
      <c r="D99" s="8">
        <f>'2019(4)'!F153</f>
        <v>30</v>
      </c>
      <c r="E99" s="8">
        <f>'2019(4)'!G153</f>
        <v>0</v>
      </c>
      <c r="F99" s="8">
        <f>'2019(4)'!H153</f>
        <v>0</v>
      </c>
      <c r="G99" s="26">
        <v>0</v>
      </c>
      <c r="H99" s="8">
        <f t="shared" si="7"/>
        <v>0</v>
      </c>
    </row>
    <row r="100" spans="1:8" ht="30">
      <c r="A100" s="83" t="s">
        <v>165</v>
      </c>
      <c r="B100" s="11"/>
      <c r="C100" s="39" t="s">
        <v>253</v>
      </c>
      <c r="D100" s="8">
        <f>D101+D104</f>
        <v>286.1</v>
      </c>
      <c r="E100" s="8">
        <f>E101+E104</f>
        <v>0</v>
      </c>
      <c r="F100" s="8">
        <f>F101+F104</f>
        <v>0</v>
      </c>
      <c r="G100" s="26">
        <v>0</v>
      </c>
      <c r="H100" s="8">
        <f t="shared" si="7"/>
        <v>0</v>
      </c>
    </row>
    <row r="101" spans="1:8" ht="60">
      <c r="A101" s="83" t="s">
        <v>194</v>
      </c>
      <c r="B101" s="11"/>
      <c r="C101" s="39" t="s">
        <v>305</v>
      </c>
      <c r="D101" s="8">
        <f aca="true" t="shared" si="11" ref="D101:F102">D102</f>
        <v>284.1</v>
      </c>
      <c r="E101" s="8">
        <f t="shared" si="11"/>
        <v>0</v>
      </c>
      <c r="F101" s="8">
        <f t="shared" si="11"/>
        <v>0</v>
      </c>
      <c r="G101" s="26">
        <v>0</v>
      </c>
      <c r="H101" s="8">
        <f t="shared" si="7"/>
        <v>0</v>
      </c>
    </row>
    <row r="102" spans="1:8" ht="45">
      <c r="A102" s="83" t="s">
        <v>195</v>
      </c>
      <c r="B102" s="11"/>
      <c r="C102" s="39" t="s">
        <v>306</v>
      </c>
      <c r="D102" s="8">
        <f t="shared" si="11"/>
        <v>284.1</v>
      </c>
      <c r="E102" s="8">
        <f t="shared" si="11"/>
        <v>0</v>
      </c>
      <c r="F102" s="8">
        <f t="shared" si="11"/>
        <v>0</v>
      </c>
      <c r="G102" s="26">
        <v>0</v>
      </c>
      <c r="H102" s="8">
        <f t="shared" si="7"/>
        <v>0</v>
      </c>
    </row>
    <row r="103" spans="1:8" ht="30">
      <c r="A103" s="83"/>
      <c r="B103" s="11" t="s">
        <v>1</v>
      </c>
      <c r="C103" s="36" t="s">
        <v>26</v>
      </c>
      <c r="D103" s="8">
        <f>'2019(4)'!F157</f>
        <v>284.1</v>
      </c>
      <c r="E103" s="8">
        <f>'2019(4)'!G157</f>
        <v>0</v>
      </c>
      <c r="F103" s="8">
        <f>'2019(4)'!H157</f>
        <v>0</v>
      </c>
      <c r="G103" s="26">
        <v>0</v>
      </c>
      <c r="H103" s="8">
        <f t="shared" si="7"/>
        <v>0</v>
      </c>
    </row>
    <row r="104" spans="1:8" ht="30">
      <c r="A104" s="83" t="s">
        <v>166</v>
      </c>
      <c r="B104" s="11"/>
      <c r="C104" s="36" t="s">
        <v>254</v>
      </c>
      <c r="D104" s="8">
        <f aca="true" t="shared" si="12" ref="D104:F105">D105</f>
        <v>2</v>
      </c>
      <c r="E104" s="8">
        <f t="shared" si="12"/>
        <v>0</v>
      </c>
      <c r="F104" s="8">
        <f t="shared" si="12"/>
        <v>0</v>
      </c>
      <c r="G104" s="26">
        <v>0</v>
      </c>
      <c r="H104" s="8">
        <f t="shared" si="7"/>
        <v>0</v>
      </c>
    </row>
    <row r="105" spans="1:8" ht="15">
      <c r="A105" s="83" t="s">
        <v>167</v>
      </c>
      <c r="B105" s="11"/>
      <c r="C105" s="36" t="s">
        <v>255</v>
      </c>
      <c r="D105" s="8">
        <f t="shared" si="12"/>
        <v>2</v>
      </c>
      <c r="E105" s="8">
        <f t="shared" si="12"/>
        <v>0</v>
      </c>
      <c r="F105" s="8">
        <f t="shared" si="12"/>
        <v>0</v>
      </c>
      <c r="G105" s="26">
        <v>0</v>
      </c>
      <c r="H105" s="8">
        <f t="shared" si="7"/>
        <v>0</v>
      </c>
    </row>
    <row r="106" spans="1:8" ht="30">
      <c r="A106" s="83"/>
      <c r="B106" s="11" t="s">
        <v>1</v>
      </c>
      <c r="C106" s="36" t="s">
        <v>26</v>
      </c>
      <c r="D106" s="8">
        <f>'2019(4)'!F35</f>
        <v>2</v>
      </c>
      <c r="E106" s="8">
        <f>'2019(4)'!G35</f>
        <v>0</v>
      </c>
      <c r="F106" s="8">
        <f>'2019(4)'!H35</f>
        <v>0</v>
      </c>
      <c r="G106" s="26">
        <v>0</v>
      </c>
      <c r="H106" s="8">
        <f t="shared" si="7"/>
        <v>0</v>
      </c>
    </row>
    <row r="107" spans="1:8" ht="42.75">
      <c r="A107" s="132" t="s">
        <v>31</v>
      </c>
      <c r="B107" s="133"/>
      <c r="C107" s="136" t="s">
        <v>245</v>
      </c>
      <c r="D107" s="88">
        <f>D108+D112+D119+D123+D129</f>
        <v>2779.6</v>
      </c>
      <c r="E107" s="88">
        <f>E108+E112+E119+E123+E129+E133</f>
        <v>4582.599999999999</v>
      </c>
      <c r="F107" s="88">
        <f>F108+F112+F119+F123+F129+F133</f>
        <v>3860.2</v>
      </c>
      <c r="G107" s="126">
        <f t="shared" si="2"/>
        <v>84.23602321826039</v>
      </c>
      <c r="H107" s="88">
        <f t="shared" si="7"/>
        <v>-722.3999999999996</v>
      </c>
    </row>
    <row r="108" spans="1:8" ht="45">
      <c r="A108" s="83" t="s">
        <v>146</v>
      </c>
      <c r="B108" s="11"/>
      <c r="C108" s="51" t="s">
        <v>320</v>
      </c>
      <c r="D108" s="8">
        <f aca="true" t="shared" si="13" ref="D108:F110">D109</f>
        <v>2182</v>
      </c>
      <c r="E108" s="8">
        <f t="shared" si="13"/>
        <v>3393.8999999999996</v>
      </c>
      <c r="F108" s="8">
        <f t="shared" si="13"/>
        <v>3361.3999999999996</v>
      </c>
      <c r="G108" s="26">
        <f t="shared" si="2"/>
        <v>99.04239959928105</v>
      </c>
      <c r="H108" s="8">
        <f t="shared" si="7"/>
        <v>-32.5</v>
      </c>
    </row>
    <row r="109" spans="1:8" ht="45">
      <c r="A109" s="83" t="s">
        <v>70</v>
      </c>
      <c r="B109" s="11"/>
      <c r="C109" s="57" t="s">
        <v>321</v>
      </c>
      <c r="D109" s="8">
        <f t="shared" si="13"/>
        <v>2182</v>
      </c>
      <c r="E109" s="8">
        <f t="shared" si="13"/>
        <v>3393.8999999999996</v>
      </c>
      <c r="F109" s="8">
        <f t="shared" si="13"/>
        <v>3361.3999999999996</v>
      </c>
      <c r="G109" s="26">
        <f t="shared" si="2"/>
        <v>99.04239959928105</v>
      </c>
      <c r="H109" s="8">
        <f t="shared" si="7"/>
        <v>-32.5</v>
      </c>
    </row>
    <row r="110" spans="1:8" ht="15">
      <c r="A110" s="83" t="s">
        <v>147</v>
      </c>
      <c r="B110" s="11"/>
      <c r="C110" s="84" t="s">
        <v>322</v>
      </c>
      <c r="D110" s="8">
        <f t="shared" si="13"/>
        <v>2182</v>
      </c>
      <c r="E110" s="8">
        <f t="shared" si="13"/>
        <v>3393.8999999999996</v>
      </c>
      <c r="F110" s="8">
        <f t="shared" si="13"/>
        <v>3361.3999999999996</v>
      </c>
      <c r="G110" s="26">
        <f t="shared" si="2"/>
        <v>99.04239959928105</v>
      </c>
      <c r="H110" s="8">
        <f t="shared" si="7"/>
        <v>-32.5</v>
      </c>
    </row>
    <row r="111" spans="1:8" ht="30">
      <c r="A111" s="83"/>
      <c r="B111" s="11" t="s">
        <v>1</v>
      </c>
      <c r="C111" s="36" t="s">
        <v>26</v>
      </c>
      <c r="D111" s="8">
        <f>'2019(4)'!F183</f>
        <v>2182</v>
      </c>
      <c r="E111" s="8">
        <f>'2019(4)'!G183+'2019(4)'!G392</f>
        <v>3393.8999999999996</v>
      </c>
      <c r="F111" s="8">
        <f>'2019(4)'!H183+'2019(4)'!H392</f>
        <v>3361.3999999999996</v>
      </c>
      <c r="G111" s="26">
        <f t="shared" si="2"/>
        <v>99.04239959928105</v>
      </c>
      <c r="H111" s="8">
        <f t="shared" si="7"/>
        <v>-32.5</v>
      </c>
    </row>
    <row r="112" spans="1:8" ht="45">
      <c r="A112" s="83" t="s">
        <v>113</v>
      </c>
      <c r="B112" s="11"/>
      <c r="C112" s="36" t="s">
        <v>323</v>
      </c>
      <c r="D112" s="8">
        <f>D113</f>
        <v>250</v>
      </c>
      <c r="E112" s="8">
        <f>E113+E116</f>
        <v>250</v>
      </c>
      <c r="F112" s="8">
        <f>F113+F116</f>
        <v>101.39999999999999</v>
      </c>
      <c r="G112" s="26">
        <f t="shared" si="2"/>
        <v>40.559999999999995</v>
      </c>
      <c r="H112" s="8">
        <f t="shared" si="7"/>
        <v>-148.60000000000002</v>
      </c>
    </row>
    <row r="113" spans="1:8" ht="45">
      <c r="A113" s="83" t="s">
        <v>114</v>
      </c>
      <c r="B113" s="11"/>
      <c r="C113" s="36" t="s">
        <v>324</v>
      </c>
      <c r="D113" s="8">
        <f>D114</f>
        <v>250</v>
      </c>
      <c r="E113" s="8">
        <f>E114</f>
        <v>150</v>
      </c>
      <c r="F113" s="8">
        <f>F114</f>
        <v>101.39999999999999</v>
      </c>
      <c r="G113" s="26">
        <f t="shared" si="2"/>
        <v>67.6</v>
      </c>
      <c r="H113" s="8">
        <f t="shared" si="7"/>
        <v>-48.60000000000001</v>
      </c>
    </row>
    <row r="114" spans="1:8" ht="30">
      <c r="A114" s="83" t="s">
        <v>148</v>
      </c>
      <c r="B114" s="11"/>
      <c r="C114" s="84" t="s">
        <v>325</v>
      </c>
      <c r="D114" s="8">
        <f>D115</f>
        <v>250</v>
      </c>
      <c r="E114" s="8">
        <f>E115</f>
        <v>150</v>
      </c>
      <c r="F114" s="8">
        <f>F115</f>
        <v>101.39999999999999</v>
      </c>
      <c r="G114" s="26">
        <f t="shared" si="2"/>
        <v>67.6</v>
      </c>
      <c r="H114" s="8">
        <f t="shared" si="7"/>
        <v>-48.60000000000001</v>
      </c>
    </row>
    <row r="115" spans="1:8" ht="30">
      <c r="A115" s="83"/>
      <c r="B115" s="11" t="s">
        <v>1</v>
      </c>
      <c r="C115" s="36" t="s">
        <v>26</v>
      </c>
      <c r="D115" s="8">
        <f>'2019(4)'!F187</f>
        <v>250</v>
      </c>
      <c r="E115" s="8">
        <f>'2019(4)'!G187+'2019(4)'!G396</f>
        <v>150</v>
      </c>
      <c r="F115" s="8">
        <f>'2019(4)'!H187+'2019(4)'!H396</f>
        <v>101.39999999999999</v>
      </c>
      <c r="G115" s="26">
        <f t="shared" si="2"/>
        <v>67.6</v>
      </c>
      <c r="H115" s="8">
        <f t="shared" si="7"/>
        <v>-48.60000000000001</v>
      </c>
    </row>
    <row r="116" spans="1:8" ht="45">
      <c r="A116" s="83" t="s">
        <v>218</v>
      </c>
      <c r="B116" s="11"/>
      <c r="C116" s="42" t="s">
        <v>355</v>
      </c>
      <c r="D116" s="8" t="s">
        <v>89</v>
      </c>
      <c r="E116" s="8">
        <f>E117</f>
        <v>100</v>
      </c>
      <c r="F116" s="8">
        <f>F117</f>
        <v>0</v>
      </c>
      <c r="G116" s="26">
        <f t="shared" si="2"/>
        <v>0</v>
      </c>
      <c r="H116" s="8">
        <f t="shared" si="7"/>
        <v>-100</v>
      </c>
    </row>
    <row r="117" spans="1:8" ht="30">
      <c r="A117" s="83" t="s">
        <v>219</v>
      </c>
      <c r="B117" s="73"/>
      <c r="C117" s="84" t="s">
        <v>356</v>
      </c>
      <c r="D117" s="8" t="s">
        <v>89</v>
      </c>
      <c r="E117" s="8">
        <f>E118</f>
        <v>100</v>
      </c>
      <c r="F117" s="8">
        <f>F118</f>
        <v>0</v>
      </c>
      <c r="G117" s="26">
        <f t="shared" si="2"/>
        <v>0</v>
      </c>
      <c r="H117" s="8">
        <f t="shared" si="7"/>
        <v>-100</v>
      </c>
    </row>
    <row r="118" spans="1:8" ht="30">
      <c r="A118" s="83"/>
      <c r="B118" s="73" t="s">
        <v>1</v>
      </c>
      <c r="C118" s="36" t="s">
        <v>26</v>
      </c>
      <c r="D118" s="8" t="s">
        <v>89</v>
      </c>
      <c r="E118" s="8">
        <f>'2019(4)'!G399</f>
        <v>100</v>
      </c>
      <c r="F118" s="8">
        <f>'2019(4)'!H399</f>
        <v>0</v>
      </c>
      <c r="G118" s="26">
        <f t="shared" si="2"/>
        <v>0</v>
      </c>
      <c r="H118" s="8">
        <f t="shared" si="7"/>
        <v>-100</v>
      </c>
    </row>
    <row r="119" spans="1:8" ht="30">
      <c r="A119" s="83" t="s">
        <v>149</v>
      </c>
      <c r="B119" s="73"/>
      <c r="C119" s="58" t="s">
        <v>326</v>
      </c>
      <c r="D119" s="8">
        <f aca="true" t="shared" si="14" ref="D119:F121">D120</f>
        <v>115</v>
      </c>
      <c r="E119" s="8">
        <f t="shared" si="14"/>
        <v>115</v>
      </c>
      <c r="F119" s="8">
        <f t="shared" si="14"/>
        <v>85.80000000000001</v>
      </c>
      <c r="G119" s="26">
        <f t="shared" si="2"/>
        <v>74.60869565217392</v>
      </c>
      <c r="H119" s="8">
        <f t="shared" si="7"/>
        <v>-29.19999999999999</v>
      </c>
    </row>
    <row r="120" spans="1:8" ht="45">
      <c r="A120" s="83" t="s">
        <v>150</v>
      </c>
      <c r="B120" s="73"/>
      <c r="C120" s="59" t="s">
        <v>327</v>
      </c>
      <c r="D120" s="8">
        <f t="shared" si="14"/>
        <v>115</v>
      </c>
      <c r="E120" s="8">
        <f t="shared" si="14"/>
        <v>115</v>
      </c>
      <c r="F120" s="8">
        <f t="shared" si="14"/>
        <v>85.80000000000001</v>
      </c>
      <c r="G120" s="26">
        <f t="shared" si="2"/>
        <v>74.60869565217392</v>
      </c>
      <c r="H120" s="8">
        <f t="shared" si="7"/>
        <v>-29.19999999999999</v>
      </c>
    </row>
    <row r="121" spans="1:8" ht="15">
      <c r="A121" s="83" t="s">
        <v>151</v>
      </c>
      <c r="B121" s="73"/>
      <c r="C121" s="84" t="s">
        <v>328</v>
      </c>
      <c r="D121" s="8">
        <f t="shared" si="14"/>
        <v>115</v>
      </c>
      <c r="E121" s="8">
        <f t="shared" si="14"/>
        <v>115</v>
      </c>
      <c r="F121" s="8">
        <f t="shared" si="14"/>
        <v>85.80000000000001</v>
      </c>
      <c r="G121" s="26">
        <f t="shared" si="2"/>
        <v>74.60869565217392</v>
      </c>
      <c r="H121" s="8">
        <f t="shared" si="7"/>
        <v>-29.19999999999999</v>
      </c>
    </row>
    <row r="122" spans="1:8" ht="30">
      <c r="A122" s="83"/>
      <c r="B122" s="73" t="s">
        <v>1</v>
      </c>
      <c r="C122" s="36" t="s">
        <v>26</v>
      </c>
      <c r="D122" s="8">
        <f>'2019(4)'!F191</f>
        <v>115</v>
      </c>
      <c r="E122" s="8">
        <f>'2019(4)'!G191+'2019(4)'!G403</f>
        <v>115</v>
      </c>
      <c r="F122" s="8">
        <f>'2019(4)'!H191+'2019(4)'!H403</f>
        <v>85.80000000000001</v>
      </c>
      <c r="G122" s="26">
        <f t="shared" si="2"/>
        <v>74.60869565217392</v>
      </c>
      <c r="H122" s="8">
        <f t="shared" si="7"/>
        <v>-29.19999999999999</v>
      </c>
    </row>
    <row r="123" spans="1:8" ht="45">
      <c r="A123" s="83" t="s">
        <v>169</v>
      </c>
      <c r="B123" s="73"/>
      <c r="C123" s="45" t="s">
        <v>250</v>
      </c>
      <c r="D123" s="8">
        <f>D124</f>
        <v>32.6</v>
      </c>
      <c r="E123" s="8">
        <f>E124</f>
        <v>32.6</v>
      </c>
      <c r="F123" s="8">
        <f>F124</f>
        <v>0</v>
      </c>
      <c r="G123" s="26">
        <f t="shared" si="2"/>
        <v>0</v>
      </c>
      <c r="H123" s="8">
        <f t="shared" si="7"/>
        <v>-32.6</v>
      </c>
    </row>
    <row r="124" spans="1:8" ht="30">
      <c r="A124" s="83" t="s">
        <v>170</v>
      </c>
      <c r="B124" s="73"/>
      <c r="C124" s="45" t="s">
        <v>251</v>
      </c>
      <c r="D124" s="8">
        <f>D125+D127</f>
        <v>32.6</v>
      </c>
      <c r="E124" s="8">
        <f>E125+E127</f>
        <v>32.6</v>
      </c>
      <c r="F124" s="8">
        <f>F125+F127</f>
        <v>0</v>
      </c>
      <c r="G124" s="26">
        <f t="shared" si="2"/>
        <v>0</v>
      </c>
      <c r="H124" s="8">
        <f t="shared" si="7"/>
        <v>-32.6</v>
      </c>
    </row>
    <row r="125" spans="1:8" ht="60">
      <c r="A125" s="83" t="s">
        <v>185</v>
      </c>
      <c r="B125" s="73"/>
      <c r="C125" s="84" t="s">
        <v>290</v>
      </c>
      <c r="D125" s="8">
        <f>D126</f>
        <v>30.6</v>
      </c>
      <c r="E125" s="8">
        <f>E126</f>
        <v>30.6</v>
      </c>
      <c r="F125" s="8">
        <f>F126</f>
        <v>0</v>
      </c>
      <c r="G125" s="26">
        <f t="shared" si="2"/>
        <v>0</v>
      </c>
      <c r="H125" s="8">
        <f t="shared" si="7"/>
        <v>-30.6</v>
      </c>
    </row>
    <row r="126" spans="1:8" ht="30">
      <c r="A126" s="83"/>
      <c r="B126" s="73" t="s">
        <v>1</v>
      </c>
      <c r="C126" s="36" t="s">
        <v>26</v>
      </c>
      <c r="D126" s="8">
        <f>'2019(4)'!F128</f>
        <v>30.6</v>
      </c>
      <c r="E126" s="8">
        <f>'2019(4)'!G128+'2019(4)'!G344</f>
        <v>30.6</v>
      </c>
      <c r="F126" s="8">
        <f>'2019(4)'!H128+'2019(4)'!H344</f>
        <v>0</v>
      </c>
      <c r="G126" s="26">
        <f t="shared" si="2"/>
        <v>0</v>
      </c>
      <c r="H126" s="8">
        <f t="shared" si="7"/>
        <v>-30.6</v>
      </c>
    </row>
    <row r="127" spans="1:8" ht="90">
      <c r="A127" s="83" t="s">
        <v>171</v>
      </c>
      <c r="B127" s="11"/>
      <c r="C127" s="84" t="s">
        <v>252</v>
      </c>
      <c r="D127" s="8">
        <f>D128</f>
        <v>2</v>
      </c>
      <c r="E127" s="8">
        <f>E128</f>
        <v>2</v>
      </c>
      <c r="F127" s="8">
        <f>F128</f>
        <v>0</v>
      </c>
      <c r="G127" s="26">
        <f t="shared" si="2"/>
        <v>0</v>
      </c>
      <c r="H127" s="8">
        <f t="shared" si="7"/>
        <v>-2</v>
      </c>
    </row>
    <row r="128" spans="1:8" ht="30">
      <c r="A128" s="83"/>
      <c r="B128" s="11" t="s">
        <v>1</v>
      </c>
      <c r="C128" s="84" t="s">
        <v>26</v>
      </c>
      <c r="D128" s="8">
        <f>'2019(4)'!F40</f>
        <v>2</v>
      </c>
      <c r="E128" s="8">
        <f>'2019(4)'!G40+'2019(4)'!G282</f>
        <v>2</v>
      </c>
      <c r="F128" s="8">
        <f>'2019(4)'!H40+'2019(4)'!H282</f>
        <v>0</v>
      </c>
      <c r="G128" s="26">
        <f t="shared" si="2"/>
        <v>0</v>
      </c>
      <c r="H128" s="8">
        <f t="shared" si="7"/>
        <v>-2</v>
      </c>
    </row>
    <row r="129" spans="1:8" ht="30">
      <c r="A129" s="83" t="s">
        <v>152</v>
      </c>
      <c r="B129" s="11"/>
      <c r="C129" s="45" t="s">
        <v>329</v>
      </c>
      <c r="D129" s="8">
        <f aca="true" t="shared" si="15" ref="D129:F131">D130</f>
        <v>200</v>
      </c>
      <c r="E129" s="8">
        <f t="shared" si="15"/>
        <v>302.3</v>
      </c>
      <c r="F129" s="8">
        <f t="shared" si="15"/>
        <v>298.9</v>
      </c>
      <c r="G129" s="26">
        <f t="shared" si="2"/>
        <v>98.87528944756863</v>
      </c>
      <c r="H129" s="8">
        <f t="shared" si="7"/>
        <v>-3.400000000000034</v>
      </c>
    </row>
    <row r="130" spans="1:8" ht="30">
      <c r="A130" s="83" t="s">
        <v>153</v>
      </c>
      <c r="B130" s="11"/>
      <c r="C130" s="36" t="s">
        <v>330</v>
      </c>
      <c r="D130" s="8">
        <f t="shared" si="15"/>
        <v>200</v>
      </c>
      <c r="E130" s="8">
        <f t="shared" si="15"/>
        <v>302.3</v>
      </c>
      <c r="F130" s="8">
        <f t="shared" si="15"/>
        <v>298.9</v>
      </c>
      <c r="G130" s="26">
        <f t="shared" si="2"/>
        <v>98.87528944756863</v>
      </c>
      <c r="H130" s="8">
        <f t="shared" si="7"/>
        <v>-3.400000000000034</v>
      </c>
    </row>
    <row r="131" spans="1:8" ht="30">
      <c r="A131" s="83" t="s">
        <v>154</v>
      </c>
      <c r="B131" s="11"/>
      <c r="C131" s="84" t="s">
        <v>331</v>
      </c>
      <c r="D131" s="8">
        <f t="shared" si="15"/>
        <v>200</v>
      </c>
      <c r="E131" s="8">
        <f t="shared" si="15"/>
        <v>302.3</v>
      </c>
      <c r="F131" s="8">
        <f t="shared" si="15"/>
        <v>298.9</v>
      </c>
      <c r="G131" s="26">
        <f t="shared" si="2"/>
        <v>98.87528944756863</v>
      </c>
      <c r="H131" s="8">
        <f t="shared" si="7"/>
        <v>-3.400000000000034</v>
      </c>
    </row>
    <row r="132" spans="1:8" ht="30">
      <c r="A132" s="83"/>
      <c r="B132" s="11" t="s">
        <v>1</v>
      </c>
      <c r="C132" s="84" t="s">
        <v>26</v>
      </c>
      <c r="D132" s="8">
        <f>'2019(4)'!F195</f>
        <v>200</v>
      </c>
      <c r="E132" s="8">
        <f>'2019(4)'!G195+'2019(4)'!G407</f>
        <v>302.3</v>
      </c>
      <c r="F132" s="8">
        <f>'2019(4)'!H195+'2019(4)'!H407</f>
        <v>298.9</v>
      </c>
      <c r="G132" s="26">
        <f t="shared" si="2"/>
        <v>98.87528944756863</v>
      </c>
      <c r="H132" s="8">
        <f t="shared" si="7"/>
        <v>-3.400000000000034</v>
      </c>
    </row>
    <row r="133" spans="1:8" ht="30">
      <c r="A133" s="83" t="s">
        <v>155</v>
      </c>
      <c r="B133" s="11"/>
      <c r="C133" s="39" t="s">
        <v>332</v>
      </c>
      <c r="D133" s="8" t="s">
        <v>89</v>
      </c>
      <c r="E133" s="8">
        <f>E134+E139</f>
        <v>488.8</v>
      </c>
      <c r="F133" s="8">
        <f>F134+F139</f>
        <v>12.7</v>
      </c>
      <c r="G133" s="26">
        <f t="shared" si="2"/>
        <v>2.5981996726677576</v>
      </c>
      <c r="H133" s="8">
        <f t="shared" si="7"/>
        <v>-476.1</v>
      </c>
    </row>
    <row r="134" spans="1:8" ht="45">
      <c r="A134" s="83" t="s">
        <v>156</v>
      </c>
      <c r="B134" s="11"/>
      <c r="C134" s="55" t="s">
        <v>333</v>
      </c>
      <c r="D134" s="8" t="s">
        <v>89</v>
      </c>
      <c r="E134" s="8">
        <f>E135+E137</f>
        <v>488.7</v>
      </c>
      <c r="F134" s="8">
        <f>F135+F137</f>
        <v>12.7</v>
      </c>
      <c r="G134" s="26">
        <f t="shared" si="2"/>
        <v>2.5987313280130957</v>
      </c>
      <c r="H134" s="8">
        <f t="shared" si="7"/>
        <v>-476</v>
      </c>
    </row>
    <row r="135" spans="1:8" ht="30">
      <c r="A135" s="83" t="s">
        <v>157</v>
      </c>
      <c r="B135" s="11"/>
      <c r="C135" s="84" t="s">
        <v>334</v>
      </c>
      <c r="D135" s="8" t="s">
        <v>89</v>
      </c>
      <c r="E135" s="8">
        <f>E136</f>
        <v>25.4</v>
      </c>
      <c r="F135" s="8">
        <f>F136</f>
        <v>12.7</v>
      </c>
      <c r="G135" s="26">
        <f t="shared" si="2"/>
        <v>50</v>
      </c>
      <c r="H135" s="8">
        <f t="shared" si="7"/>
        <v>-12.7</v>
      </c>
    </row>
    <row r="136" spans="1:8" ht="30">
      <c r="A136" s="83"/>
      <c r="B136" s="11" t="s">
        <v>1</v>
      </c>
      <c r="C136" s="84" t="s">
        <v>26</v>
      </c>
      <c r="D136" s="8" t="s">
        <v>89</v>
      </c>
      <c r="E136" s="8">
        <f>'2019(4)'!G199+'2019(4)'!G411</f>
        <v>25.4</v>
      </c>
      <c r="F136" s="8">
        <f>'2019(4)'!H199+'2019(4)'!H411</f>
        <v>12.7</v>
      </c>
      <c r="G136" s="26">
        <f t="shared" si="2"/>
        <v>50</v>
      </c>
      <c r="H136" s="8">
        <f t="shared" si="7"/>
        <v>-12.7</v>
      </c>
    </row>
    <row r="137" spans="1:8" ht="30">
      <c r="A137" s="83" t="s">
        <v>220</v>
      </c>
      <c r="B137" s="17"/>
      <c r="C137" s="84" t="s">
        <v>357</v>
      </c>
      <c r="D137" s="8" t="s">
        <v>89</v>
      </c>
      <c r="E137" s="8">
        <f>E138</f>
        <v>463.3</v>
      </c>
      <c r="F137" s="8">
        <f>F138</f>
        <v>0</v>
      </c>
      <c r="G137" s="26">
        <f t="shared" si="2"/>
        <v>0</v>
      </c>
      <c r="H137" s="8">
        <f aca="true" t="shared" si="16" ref="H137:H200">F137-E137</f>
        <v>-463.3</v>
      </c>
    </row>
    <row r="138" spans="1:8" ht="30">
      <c r="A138" s="83"/>
      <c r="B138" s="17" t="s">
        <v>1</v>
      </c>
      <c r="C138" s="84" t="s">
        <v>26</v>
      </c>
      <c r="D138" s="8" t="s">
        <v>89</v>
      </c>
      <c r="E138" s="8">
        <f>'2019(4)'!G412</f>
        <v>463.3</v>
      </c>
      <c r="F138" s="8">
        <f>'2019(4)'!H412</f>
        <v>0</v>
      </c>
      <c r="G138" s="26">
        <f t="shared" si="2"/>
        <v>0</v>
      </c>
      <c r="H138" s="8">
        <f t="shared" si="16"/>
        <v>-463.3</v>
      </c>
    </row>
    <row r="139" spans="1:8" ht="30">
      <c r="A139" s="83" t="s">
        <v>221</v>
      </c>
      <c r="B139" s="17"/>
      <c r="C139" s="36" t="s">
        <v>358</v>
      </c>
      <c r="D139" s="8" t="s">
        <v>89</v>
      </c>
      <c r="E139" s="8">
        <f>E140</f>
        <v>0.1</v>
      </c>
      <c r="F139" s="8">
        <f>F140</f>
        <v>0</v>
      </c>
      <c r="G139" s="26">
        <f t="shared" si="2"/>
        <v>0</v>
      </c>
      <c r="H139" s="8">
        <f t="shared" si="16"/>
        <v>-0.1</v>
      </c>
    </row>
    <row r="140" spans="1:8" ht="60">
      <c r="A140" s="83" t="s">
        <v>222</v>
      </c>
      <c r="B140" s="17"/>
      <c r="C140" s="84" t="s">
        <v>359</v>
      </c>
      <c r="D140" s="8" t="s">
        <v>89</v>
      </c>
      <c r="E140" s="8">
        <f>E141</f>
        <v>0.1</v>
      </c>
      <c r="F140" s="8">
        <f>F141</f>
        <v>0</v>
      </c>
      <c r="G140" s="26">
        <f t="shared" si="2"/>
        <v>0</v>
      </c>
      <c r="H140" s="8">
        <f t="shared" si="16"/>
        <v>-0.1</v>
      </c>
    </row>
    <row r="141" spans="1:8" ht="30">
      <c r="A141" s="83"/>
      <c r="B141" s="17" t="s">
        <v>1</v>
      </c>
      <c r="C141" s="84" t="s">
        <v>26</v>
      </c>
      <c r="D141" s="8"/>
      <c r="E141" s="8">
        <f>'2019(4)'!G416</f>
        <v>0.1</v>
      </c>
      <c r="F141" s="8">
        <f>'2019(4)'!H416</f>
        <v>0</v>
      </c>
      <c r="G141" s="26">
        <f t="shared" si="2"/>
        <v>0</v>
      </c>
      <c r="H141" s="8">
        <f t="shared" si="16"/>
        <v>-0.1</v>
      </c>
    </row>
    <row r="142" spans="1:8" ht="57">
      <c r="A142" s="132" t="s">
        <v>62</v>
      </c>
      <c r="B142" s="137"/>
      <c r="C142" s="134" t="s">
        <v>307</v>
      </c>
      <c r="D142" s="88">
        <f>D143+D164</f>
        <v>2664.5</v>
      </c>
      <c r="E142" s="88">
        <f>E143+E164</f>
        <v>20908.300000000003</v>
      </c>
      <c r="F142" s="88">
        <f>F143+F164</f>
        <v>19261.9</v>
      </c>
      <c r="G142" s="126">
        <f t="shared" si="2"/>
        <v>92.12561518631355</v>
      </c>
      <c r="H142" s="88">
        <f t="shared" si="16"/>
        <v>-1646.4000000000015</v>
      </c>
    </row>
    <row r="143" spans="1:8" ht="30">
      <c r="A143" s="83" t="s">
        <v>63</v>
      </c>
      <c r="B143" s="17"/>
      <c r="C143" s="39" t="s">
        <v>308</v>
      </c>
      <c r="D143" s="8">
        <f>D144+D147</f>
        <v>2270.8</v>
      </c>
      <c r="E143" s="8">
        <f>E144+E150+E153+E156+E159</f>
        <v>20908.300000000003</v>
      </c>
      <c r="F143" s="8">
        <f>F144+F150+F153+F156+F159</f>
        <v>19261.9</v>
      </c>
      <c r="G143" s="26">
        <f t="shared" si="2"/>
        <v>92.12561518631355</v>
      </c>
      <c r="H143" s="8">
        <f t="shared" si="16"/>
        <v>-1646.4000000000015</v>
      </c>
    </row>
    <row r="144" spans="1:8" ht="45">
      <c r="A144" s="83" t="s">
        <v>85</v>
      </c>
      <c r="B144" s="17"/>
      <c r="C144" s="39" t="s">
        <v>309</v>
      </c>
      <c r="D144" s="8">
        <f aca="true" t="shared" si="17" ref="D144:F145">D145</f>
        <v>2000</v>
      </c>
      <c r="E144" s="8">
        <f t="shared" si="17"/>
        <v>741.7</v>
      </c>
      <c r="F144" s="8">
        <f t="shared" si="17"/>
        <v>0</v>
      </c>
      <c r="G144" s="26">
        <f t="shared" si="2"/>
        <v>0</v>
      </c>
      <c r="H144" s="8">
        <f t="shared" si="16"/>
        <v>-741.7</v>
      </c>
    </row>
    <row r="145" spans="1:8" ht="45">
      <c r="A145" s="83" t="s">
        <v>196</v>
      </c>
      <c r="B145" s="11"/>
      <c r="C145" s="84" t="s">
        <v>310</v>
      </c>
      <c r="D145" s="33">
        <f t="shared" si="17"/>
        <v>2000</v>
      </c>
      <c r="E145" s="33">
        <f t="shared" si="17"/>
        <v>741.7</v>
      </c>
      <c r="F145" s="33">
        <f t="shared" si="17"/>
        <v>0</v>
      </c>
      <c r="G145" s="26">
        <f t="shared" si="2"/>
        <v>0</v>
      </c>
      <c r="H145" s="8">
        <f t="shared" si="16"/>
        <v>-741.7</v>
      </c>
    </row>
    <row r="146" spans="1:8" ht="30">
      <c r="A146" s="83"/>
      <c r="B146" s="11" t="s">
        <v>1</v>
      </c>
      <c r="C146" s="84" t="s">
        <v>26</v>
      </c>
      <c r="D146" s="33">
        <f>'2019(4)'!F163</f>
        <v>2000</v>
      </c>
      <c r="E146" s="33">
        <f>'2019(4)'!G163+'2019(4)'!G367</f>
        <v>741.7</v>
      </c>
      <c r="F146" s="33">
        <f>'2019(4)'!H163+'2019(4)'!H367</f>
        <v>0</v>
      </c>
      <c r="G146" s="26">
        <f t="shared" si="2"/>
        <v>0</v>
      </c>
      <c r="H146" s="8">
        <f t="shared" si="16"/>
        <v>-741.7</v>
      </c>
    </row>
    <row r="147" spans="1:8" ht="45">
      <c r="A147" s="83" t="s">
        <v>86</v>
      </c>
      <c r="B147" s="11"/>
      <c r="C147" s="39" t="s">
        <v>311</v>
      </c>
      <c r="D147" s="33">
        <f>D148</f>
        <v>270.8</v>
      </c>
      <c r="E147" s="33">
        <f>E148</f>
        <v>0</v>
      </c>
      <c r="F147" s="33">
        <f>F148</f>
        <v>0</v>
      </c>
      <c r="G147" s="26">
        <v>0</v>
      </c>
      <c r="H147" s="8">
        <f t="shared" si="16"/>
        <v>0</v>
      </c>
    </row>
    <row r="148" spans="1:8" ht="45">
      <c r="A148" s="83" t="s">
        <v>197</v>
      </c>
      <c r="B148" s="11"/>
      <c r="C148" s="39" t="s">
        <v>312</v>
      </c>
      <c r="D148" s="33">
        <f>D149</f>
        <v>270.8</v>
      </c>
      <c r="E148" s="33">
        <f>E1502</f>
        <v>0</v>
      </c>
      <c r="F148" s="33">
        <f>F1502</f>
        <v>0</v>
      </c>
      <c r="G148" s="26">
        <v>0</v>
      </c>
      <c r="H148" s="8">
        <f t="shared" si="16"/>
        <v>0</v>
      </c>
    </row>
    <row r="149" spans="1:8" ht="30">
      <c r="A149" s="83"/>
      <c r="B149" s="11" t="s">
        <v>1</v>
      </c>
      <c r="C149" s="36" t="s">
        <v>26</v>
      </c>
      <c r="D149" s="33">
        <f>'2019(4)'!F166</f>
        <v>270.8</v>
      </c>
      <c r="E149" s="33">
        <f>'2019(4)'!G166</f>
        <v>0</v>
      </c>
      <c r="F149" s="33">
        <f>'2019(4)'!H166</f>
        <v>0</v>
      </c>
      <c r="G149" s="26">
        <v>0</v>
      </c>
      <c r="H149" s="8">
        <f t="shared" si="16"/>
        <v>0</v>
      </c>
    </row>
    <row r="150" spans="1:8" ht="45">
      <c r="A150" s="83" t="s">
        <v>208</v>
      </c>
      <c r="B150" s="11"/>
      <c r="C150" s="41" t="s">
        <v>348</v>
      </c>
      <c r="D150" s="33" t="s">
        <v>89</v>
      </c>
      <c r="E150" s="33">
        <f>E151</f>
        <v>889.8</v>
      </c>
      <c r="F150" s="33">
        <f>F151</f>
        <v>0</v>
      </c>
      <c r="G150" s="26">
        <f t="shared" si="2"/>
        <v>0</v>
      </c>
      <c r="H150" s="8">
        <f t="shared" si="16"/>
        <v>-889.8</v>
      </c>
    </row>
    <row r="151" spans="1:8" ht="45" customHeight="1">
      <c r="A151" s="83" t="s">
        <v>362</v>
      </c>
      <c r="B151" s="11"/>
      <c r="C151" s="84" t="s">
        <v>349</v>
      </c>
      <c r="D151" s="8" t="s">
        <v>89</v>
      </c>
      <c r="E151" s="8">
        <f>E152</f>
        <v>889.8</v>
      </c>
      <c r="F151" s="8">
        <f>F152</f>
        <v>0</v>
      </c>
      <c r="G151" s="26">
        <f t="shared" si="2"/>
        <v>0</v>
      </c>
      <c r="H151" s="8">
        <f t="shared" si="16"/>
        <v>-889.8</v>
      </c>
    </row>
    <row r="152" spans="1:8" ht="30">
      <c r="A152" s="83"/>
      <c r="B152" s="11" t="s">
        <v>1</v>
      </c>
      <c r="C152" s="84" t="s">
        <v>26</v>
      </c>
      <c r="D152" s="8" t="s">
        <v>89</v>
      </c>
      <c r="E152" s="8">
        <f>'2019(4)'!G370</f>
        <v>889.8</v>
      </c>
      <c r="F152" s="8">
        <f>'2019(4)'!H370</f>
        <v>0</v>
      </c>
      <c r="G152" s="26">
        <f t="shared" si="2"/>
        <v>0</v>
      </c>
      <c r="H152" s="8">
        <f t="shared" si="16"/>
        <v>-889.8</v>
      </c>
    </row>
    <row r="153" spans="1:8" ht="45">
      <c r="A153" s="83" t="s">
        <v>210</v>
      </c>
      <c r="B153" s="11"/>
      <c r="C153" s="36" t="s">
        <v>350</v>
      </c>
      <c r="D153" s="8" t="s">
        <v>89</v>
      </c>
      <c r="E153" s="8">
        <f>E154</f>
        <v>2279.6</v>
      </c>
      <c r="F153" s="8">
        <f>F154</f>
        <v>2279.6</v>
      </c>
      <c r="G153" s="26">
        <f t="shared" si="2"/>
        <v>100</v>
      </c>
      <c r="H153" s="8">
        <f t="shared" si="16"/>
        <v>0</v>
      </c>
    </row>
    <row r="154" spans="1:8" ht="45" customHeight="1">
      <c r="A154" s="83" t="s">
        <v>211</v>
      </c>
      <c r="B154" s="73"/>
      <c r="C154" s="84" t="s">
        <v>351</v>
      </c>
      <c r="D154" s="8" t="s">
        <v>89</v>
      </c>
      <c r="E154" s="8">
        <f>E155</f>
        <v>2279.6</v>
      </c>
      <c r="F154" s="8">
        <f>F155</f>
        <v>2279.6</v>
      </c>
      <c r="G154" s="26">
        <f t="shared" si="2"/>
        <v>100</v>
      </c>
      <c r="H154" s="8">
        <f t="shared" si="16"/>
        <v>0</v>
      </c>
    </row>
    <row r="155" spans="1:8" ht="45" customHeight="1">
      <c r="A155" s="83"/>
      <c r="B155" s="73" t="s">
        <v>4</v>
      </c>
      <c r="C155" s="36" t="s">
        <v>10</v>
      </c>
      <c r="D155" s="8" t="s">
        <v>89</v>
      </c>
      <c r="E155" s="8">
        <f>'2019(4)'!G373</f>
        <v>2279.6</v>
      </c>
      <c r="F155" s="8">
        <f>'2019(4)'!H373</f>
        <v>2279.6</v>
      </c>
      <c r="G155" s="26">
        <f t="shared" si="2"/>
        <v>100</v>
      </c>
      <c r="H155" s="8">
        <f t="shared" si="16"/>
        <v>0</v>
      </c>
    </row>
    <row r="156" spans="1:8" ht="45" customHeight="1">
      <c r="A156" s="83" t="s">
        <v>213</v>
      </c>
      <c r="B156" s="73"/>
      <c r="C156" s="39" t="s">
        <v>352</v>
      </c>
      <c r="D156" s="8" t="s">
        <v>89</v>
      </c>
      <c r="E156" s="8">
        <f>E157</f>
        <v>4657.9</v>
      </c>
      <c r="F156" s="8">
        <f>F157</f>
        <v>4643</v>
      </c>
      <c r="G156" s="26">
        <f t="shared" si="2"/>
        <v>99.68011335580412</v>
      </c>
      <c r="H156" s="8">
        <f t="shared" si="16"/>
        <v>-14.899999999999636</v>
      </c>
    </row>
    <row r="157" spans="1:8" ht="45" customHeight="1">
      <c r="A157" s="83" t="s">
        <v>212</v>
      </c>
      <c r="B157" s="73"/>
      <c r="C157" s="84" t="s">
        <v>111</v>
      </c>
      <c r="D157" s="8" t="s">
        <v>89</v>
      </c>
      <c r="E157" s="8">
        <f>E158</f>
        <v>4657.9</v>
      </c>
      <c r="F157" s="8">
        <f>F158</f>
        <v>4643</v>
      </c>
      <c r="G157" s="26">
        <f t="shared" si="2"/>
        <v>99.68011335580412</v>
      </c>
      <c r="H157" s="8">
        <f t="shared" si="16"/>
        <v>-14.899999999999636</v>
      </c>
    </row>
    <row r="158" spans="1:8" ht="45" customHeight="1">
      <c r="A158" s="83"/>
      <c r="B158" s="73" t="s">
        <v>1</v>
      </c>
      <c r="C158" s="36" t="s">
        <v>26</v>
      </c>
      <c r="D158" s="8" t="s">
        <v>89</v>
      </c>
      <c r="E158" s="8">
        <f>'2019(4)'!G376</f>
        <v>4657.9</v>
      </c>
      <c r="F158" s="8">
        <f>'2019(4)'!H376</f>
        <v>4643</v>
      </c>
      <c r="G158" s="26">
        <f t="shared" si="2"/>
        <v>99.68011335580412</v>
      </c>
      <c r="H158" s="8">
        <f t="shared" si="16"/>
        <v>-14.899999999999636</v>
      </c>
    </row>
    <row r="159" spans="1:8" ht="105">
      <c r="A159" s="83" t="s">
        <v>214</v>
      </c>
      <c r="B159" s="73"/>
      <c r="C159" s="42" t="s">
        <v>353</v>
      </c>
      <c r="D159" s="8" t="s">
        <v>89</v>
      </c>
      <c r="E159" s="8">
        <f>E160+E162</f>
        <v>12339.300000000001</v>
      </c>
      <c r="F159" s="8">
        <f>F160+F162</f>
        <v>12339.300000000001</v>
      </c>
      <c r="G159" s="26">
        <f t="shared" si="2"/>
        <v>100</v>
      </c>
      <c r="H159" s="8">
        <f t="shared" si="16"/>
        <v>0</v>
      </c>
    </row>
    <row r="160" spans="1:8" ht="105">
      <c r="A160" s="83" t="s">
        <v>215</v>
      </c>
      <c r="B160" s="17"/>
      <c r="C160" s="84" t="s">
        <v>353</v>
      </c>
      <c r="D160" s="8" t="s">
        <v>89</v>
      </c>
      <c r="E160" s="8">
        <f>E161</f>
        <v>72.7</v>
      </c>
      <c r="F160" s="8">
        <f>F161</f>
        <v>72.7</v>
      </c>
      <c r="G160" s="26">
        <f t="shared" si="2"/>
        <v>100</v>
      </c>
      <c r="H160" s="8">
        <f t="shared" si="16"/>
        <v>0</v>
      </c>
    </row>
    <row r="161" spans="1:8" ht="15">
      <c r="A161" s="83"/>
      <c r="B161" s="17" t="s">
        <v>7</v>
      </c>
      <c r="C161" s="3" t="s">
        <v>8</v>
      </c>
      <c r="D161" s="8" t="s">
        <v>89</v>
      </c>
      <c r="E161" s="8">
        <f>'2019(4)'!G379</f>
        <v>72.7</v>
      </c>
      <c r="F161" s="8">
        <f>'2019(4)'!H379</f>
        <v>72.7</v>
      </c>
      <c r="G161" s="26">
        <f t="shared" si="2"/>
        <v>100</v>
      </c>
      <c r="H161" s="8">
        <f t="shared" si="16"/>
        <v>0</v>
      </c>
    </row>
    <row r="162" spans="1:8" ht="45">
      <c r="A162" s="83" t="s">
        <v>216</v>
      </c>
      <c r="B162" s="17"/>
      <c r="C162" s="84" t="s">
        <v>111</v>
      </c>
      <c r="D162" s="8" t="s">
        <v>89</v>
      </c>
      <c r="E162" s="8">
        <f>E163</f>
        <v>12266.6</v>
      </c>
      <c r="F162" s="8">
        <f>F163</f>
        <v>12266.6</v>
      </c>
      <c r="G162" s="26">
        <f t="shared" si="2"/>
        <v>100</v>
      </c>
      <c r="H162" s="8">
        <f t="shared" si="16"/>
        <v>0</v>
      </c>
    </row>
    <row r="163" spans="1:8" ht="15">
      <c r="A163" s="83"/>
      <c r="B163" s="17" t="s">
        <v>5</v>
      </c>
      <c r="C163" s="45" t="s">
        <v>6</v>
      </c>
      <c r="D163" s="8" t="s">
        <v>89</v>
      </c>
      <c r="E163" s="8">
        <f>'2019(4)'!G381</f>
        <v>12266.6</v>
      </c>
      <c r="F163" s="8">
        <f>'2019(4)'!H381</f>
        <v>12266.6</v>
      </c>
      <c r="G163" s="26">
        <f t="shared" si="2"/>
        <v>100</v>
      </c>
      <c r="H163" s="8">
        <f t="shared" si="16"/>
        <v>0</v>
      </c>
    </row>
    <row r="164" spans="1:8" ht="30">
      <c r="A164" s="83" t="s">
        <v>96</v>
      </c>
      <c r="B164" s="17"/>
      <c r="C164" s="39" t="s">
        <v>313</v>
      </c>
      <c r="D164" s="8">
        <f aca="true" t="shared" si="18" ref="D164:F166">D165</f>
        <v>393.7</v>
      </c>
      <c r="E164" s="8">
        <f t="shared" si="18"/>
        <v>0</v>
      </c>
      <c r="F164" s="8">
        <f t="shared" si="18"/>
        <v>0</v>
      </c>
      <c r="G164" s="26">
        <v>0</v>
      </c>
      <c r="H164" s="8">
        <f t="shared" si="16"/>
        <v>0</v>
      </c>
    </row>
    <row r="165" spans="1:8" ht="30">
      <c r="A165" s="83" t="s">
        <v>97</v>
      </c>
      <c r="B165" s="17"/>
      <c r="C165" s="39" t="s">
        <v>314</v>
      </c>
      <c r="D165" s="8">
        <f t="shared" si="18"/>
        <v>393.7</v>
      </c>
      <c r="E165" s="8">
        <f t="shared" si="18"/>
        <v>0</v>
      </c>
      <c r="F165" s="8">
        <f t="shared" si="18"/>
        <v>0</v>
      </c>
      <c r="G165" s="26">
        <v>0</v>
      </c>
      <c r="H165" s="8">
        <f t="shared" si="16"/>
        <v>0</v>
      </c>
    </row>
    <row r="166" spans="1:8" ht="30">
      <c r="A166" s="83" t="s">
        <v>198</v>
      </c>
      <c r="B166" s="17"/>
      <c r="C166" s="39" t="s">
        <v>315</v>
      </c>
      <c r="D166" s="8">
        <f t="shared" si="18"/>
        <v>393.7</v>
      </c>
      <c r="E166" s="8">
        <f t="shared" si="18"/>
        <v>0</v>
      </c>
      <c r="F166" s="8">
        <f t="shared" si="18"/>
        <v>0</v>
      </c>
      <c r="G166" s="26">
        <v>0</v>
      </c>
      <c r="H166" s="8">
        <f t="shared" si="16"/>
        <v>0</v>
      </c>
    </row>
    <row r="167" spans="1:8" ht="30">
      <c r="A167" s="83"/>
      <c r="B167" s="17" t="s">
        <v>1</v>
      </c>
      <c r="C167" s="36" t="s">
        <v>26</v>
      </c>
      <c r="D167" s="8">
        <f>'2019(4)'!F170</f>
        <v>393.7</v>
      </c>
      <c r="E167" s="8">
        <f>'2019(4)'!G170</f>
        <v>0</v>
      </c>
      <c r="F167" s="8">
        <f>'2019(4)'!H170</f>
        <v>0</v>
      </c>
      <c r="G167" s="26">
        <v>0</v>
      </c>
      <c r="H167" s="8">
        <f t="shared" si="16"/>
        <v>0</v>
      </c>
    </row>
    <row r="168" spans="1:8" ht="42.75">
      <c r="A168" s="132" t="s">
        <v>71</v>
      </c>
      <c r="B168" s="137"/>
      <c r="C168" s="138" t="s">
        <v>291</v>
      </c>
      <c r="D168" s="88">
        <f>D169+D173</f>
        <v>2608</v>
      </c>
      <c r="E168" s="88">
        <f>E169+E173</f>
        <v>2778</v>
      </c>
      <c r="F168" s="88">
        <f>F169+F173</f>
        <v>2778</v>
      </c>
      <c r="G168" s="126">
        <f t="shared" si="2"/>
        <v>100</v>
      </c>
      <c r="H168" s="88">
        <f t="shared" si="16"/>
        <v>0</v>
      </c>
    </row>
    <row r="169" spans="1:8" ht="45">
      <c r="A169" s="83" t="s">
        <v>73</v>
      </c>
      <c r="B169" s="17"/>
      <c r="C169" s="45" t="s">
        <v>292</v>
      </c>
      <c r="D169" s="8">
        <f>D170</f>
        <v>150</v>
      </c>
      <c r="E169" s="8">
        <f aca="true" t="shared" si="19" ref="E169:F171">E170</f>
        <v>0</v>
      </c>
      <c r="F169" s="8">
        <f t="shared" si="19"/>
        <v>0</v>
      </c>
      <c r="G169" s="26">
        <v>0</v>
      </c>
      <c r="H169" s="8">
        <f t="shared" si="16"/>
        <v>0</v>
      </c>
    </row>
    <row r="170" spans="1:8" ht="60">
      <c r="A170" s="83" t="s">
        <v>186</v>
      </c>
      <c r="B170" s="17"/>
      <c r="C170" s="45" t="s">
        <v>294</v>
      </c>
      <c r="D170" s="8">
        <f>D171</f>
        <v>150</v>
      </c>
      <c r="E170" s="8">
        <f t="shared" si="19"/>
        <v>0</v>
      </c>
      <c r="F170" s="8">
        <f t="shared" si="19"/>
        <v>0</v>
      </c>
      <c r="G170" s="26">
        <v>0</v>
      </c>
      <c r="H170" s="8">
        <f t="shared" si="16"/>
        <v>0</v>
      </c>
    </row>
    <row r="171" spans="1:8" ht="45">
      <c r="A171" s="83" t="s">
        <v>187</v>
      </c>
      <c r="B171" s="17"/>
      <c r="C171" s="45" t="s">
        <v>295</v>
      </c>
      <c r="D171" s="8">
        <f>D172</f>
        <v>150</v>
      </c>
      <c r="E171" s="8">
        <f t="shared" si="19"/>
        <v>0</v>
      </c>
      <c r="F171" s="8">
        <f t="shared" si="19"/>
        <v>0</v>
      </c>
      <c r="G171" s="26">
        <v>0</v>
      </c>
      <c r="H171" s="8">
        <f t="shared" si="16"/>
        <v>0</v>
      </c>
    </row>
    <row r="172" spans="1:8" ht="30">
      <c r="A172" s="83"/>
      <c r="B172" s="17" t="s">
        <v>1</v>
      </c>
      <c r="C172" s="36" t="s">
        <v>26</v>
      </c>
      <c r="D172" s="8">
        <f>'2019(4)'!F134</f>
        <v>150</v>
      </c>
      <c r="E172" s="8">
        <f>'2019(4)'!G134</f>
        <v>0</v>
      </c>
      <c r="F172" s="8">
        <f>'2019(4)'!H134</f>
        <v>0</v>
      </c>
      <c r="G172" s="26">
        <v>0</v>
      </c>
      <c r="H172" s="8">
        <f t="shared" si="16"/>
        <v>0</v>
      </c>
    </row>
    <row r="173" spans="1:8" ht="45">
      <c r="A173" s="83" t="s">
        <v>145</v>
      </c>
      <c r="B173" s="17"/>
      <c r="C173" s="45" t="s">
        <v>293</v>
      </c>
      <c r="D173" s="8">
        <f aca="true" t="shared" si="20" ref="D173:F175">D174</f>
        <v>2458</v>
      </c>
      <c r="E173" s="8">
        <f t="shared" si="20"/>
        <v>2778</v>
      </c>
      <c r="F173" s="8">
        <f t="shared" si="20"/>
        <v>2778</v>
      </c>
      <c r="G173" s="26">
        <f t="shared" si="2"/>
        <v>100</v>
      </c>
      <c r="H173" s="8">
        <f t="shared" si="16"/>
        <v>0</v>
      </c>
    </row>
    <row r="174" spans="1:8" ht="60">
      <c r="A174" s="83" t="s">
        <v>72</v>
      </c>
      <c r="B174" s="17"/>
      <c r="C174" s="45" t="s">
        <v>296</v>
      </c>
      <c r="D174" s="8">
        <f t="shared" si="20"/>
        <v>2458</v>
      </c>
      <c r="E174" s="8">
        <f t="shared" si="20"/>
        <v>2778</v>
      </c>
      <c r="F174" s="8">
        <f t="shared" si="20"/>
        <v>2778</v>
      </c>
      <c r="G174" s="26">
        <f t="shared" si="2"/>
        <v>100</v>
      </c>
      <c r="H174" s="8">
        <f t="shared" si="16"/>
        <v>0</v>
      </c>
    </row>
    <row r="175" spans="1:8" ht="30">
      <c r="A175" s="83" t="s">
        <v>112</v>
      </c>
      <c r="B175" s="77"/>
      <c r="C175" s="84" t="s">
        <v>297</v>
      </c>
      <c r="D175" s="8">
        <f t="shared" si="20"/>
        <v>2458</v>
      </c>
      <c r="E175" s="8">
        <f t="shared" si="20"/>
        <v>2778</v>
      </c>
      <c r="F175" s="8">
        <f t="shared" si="20"/>
        <v>2778</v>
      </c>
      <c r="G175" s="26">
        <f t="shared" si="2"/>
        <v>100</v>
      </c>
      <c r="H175" s="8">
        <f t="shared" si="16"/>
        <v>0</v>
      </c>
    </row>
    <row r="176" spans="1:8" ht="30">
      <c r="A176" s="83"/>
      <c r="B176" s="77" t="s">
        <v>1</v>
      </c>
      <c r="C176" s="36" t="s">
        <v>26</v>
      </c>
      <c r="D176" s="8">
        <f>'2019(4)'!F138</f>
        <v>2458</v>
      </c>
      <c r="E176" s="8">
        <f>'2019(4)'!G138+'2019(4)'!G350</f>
        <v>2778</v>
      </c>
      <c r="F176" s="8">
        <f>'2019(4)'!H138+'2019(4)'!H350</f>
        <v>2778</v>
      </c>
      <c r="G176" s="26">
        <f t="shared" si="2"/>
        <v>100</v>
      </c>
      <c r="H176" s="8">
        <f t="shared" si="16"/>
        <v>0</v>
      </c>
    </row>
    <row r="177" spans="1:8" ht="45.75" customHeight="1">
      <c r="A177" s="132" t="s">
        <v>67</v>
      </c>
      <c r="B177" s="139"/>
      <c r="C177" s="129" t="s">
        <v>244</v>
      </c>
      <c r="D177" s="88">
        <f>D178</f>
        <v>100.7</v>
      </c>
      <c r="E177" s="88">
        <f>E178</f>
        <v>88.4</v>
      </c>
      <c r="F177" s="88">
        <f>F178</f>
        <v>88.4</v>
      </c>
      <c r="G177" s="126">
        <f t="shared" si="2"/>
        <v>100</v>
      </c>
      <c r="H177" s="88">
        <f t="shared" si="16"/>
        <v>0</v>
      </c>
    </row>
    <row r="178" spans="1:8" ht="30">
      <c r="A178" s="83" t="s">
        <v>68</v>
      </c>
      <c r="B178" s="77"/>
      <c r="C178" s="51" t="s">
        <v>274</v>
      </c>
      <c r="D178" s="8">
        <f>D179+D182</f>
        <v>100.7</v>
      </c>
      <c r="E178" s="8">
        <f>E179+E182</f>
        <v>88.4</v>
      </c>
      <c r="F178" s="8">
        <f>F179+F182</f>
        <v>88.4</v>
      </c>
      <c r="G178" s="26">
        <f t="shared" si="2"/>
        <v>100</v>
      </c>
      <c r="H178" s="8">
        <f t="shared" si="16"/>
        <v>0</v>
      </c>
    </row>
    <row r="179" spans="1:8" ht="45">
      <c r="A179" s="83" t="s">
        <v>69</v>
      </c>
      <c r="B179" s="77"/>
      <c r="C179" s="38" t="s">
        <v>346</v>
      </c>
      <c r="D179" s="8">
        <f aca="true" t="shared" si="21" ref="D179:F180">D180</f>
        <v>0.7</v>
      </c>
      <c r="E179" s="8">
        <f t="shared" si="21"/>
        <v>0.7</v>
      </c>
      <c r="F179" s="8">
        <f t="shared" si="21"/>
        <v>0.7</v>
      </c>
      <c r="G179" s="26">
        <f t="shared" si="2"/>
        <v>100</v>
      </c>
      <c r="H179" s="8">
        <f t="shared" si="16"/>
        <v>0</v>
      </c>
    </row>
    <row r="180" spans="1:8" ht="30">
      <c r="A180" s="83" t="s">
        <v>105</v>
      </c>
      <c r="B180" s="77"/>
      <c r="C180" s="84" t="s">
        <v>347</v>
      </c>
      <c r="D180" s="8">
        <f t="shared" si="21"/>
        <v>0.7</v>
      </c>
      <c r="E180" s="8">
        <f t="shared" si="21"/>
        <v>0.7</v>
      </c>
      <c r="F180" s="8">
        <f t="shared" si="21"/>
        <v>0.7</v>
      </c>
      <c r="G180" s="26">
        <f t="shared" si="2"/>
        <v>100</v>
      </c>
      <c r="H180" s="8">
        <f t="shared" si="16"/>
        <v>0</v>
      </c>
    </row>
    <row r="181" spans="1:8" ht="30">
      <c r="A181" s="83"/>
      <c r="B181" s="77" t="s">
        <v>102</v>
      </c>
      <c r="C181" s="18" t="s">
        <v>103</v>
      </c>
      <c r="D181" s="8">
        <f>'2019(4)'!F241</f>
        <v>0.7</v>
      </c>
      <c r="E181" s="8">
        <f>'2019(4)'!G241+'2019(4)'!G456</f>
        <v>0.7</v>
      </c>
      <c r="F181" s="8">
        <f>'2019(4)'!H241+'2019(4)'!H456</f>
        <v>0.7</v>
      </c>
      <c r="G181" s="26">
        <f t="shared" si="2"/>
        <v>100</v>
      </c>
      <c r="H181" s="8">
        <f t="shared" si="16"/>
        <v>0</v>
      </c>
    </row>
    <row r="182" spans="1:8" ht="60">
      <c r="A182" s="83" t="s">
        <v>133</v>
      </c>
      <c r="B182" s="77"/>
      <c r="C182" s="50" t="s">
        <v>275</v>
      </c>
      <c r="D182" s="8">
        <f aca="true" t="shared" si="22" ref="D182:F183">D183</f>
        <v>100</v>
      </c>
      <c r="E182" s="8">
        <f t="shared" si="22"/>
        <v>87.7</v>
      </c>
      <c r="F182" s="8">
        <f t="shared" si="22"/>
        <v>87.7</v>
      </c>
      <c r="G182" s="26">
        <f t="shared" si="2"/>
        <v>100</v>
      </c>
      <c r="H182" s="8">
        <f t="shared" si="16"/>
        <v>0</v>
      </c>
    </row>
    <row r="183" spans="1:8" ht="60">
      <c r="A183" s="83" t="s">
        <v>134</v>
      </c>
      <c r="B183" s="77"/>
      <c r="C183" s="84" t="s">
        <v>276</v>
      </c>
      <c r="D183" s="8">
        <f t="shared" si="22"/>
        <v>100</v>
      </c>
      <c r="E183" s="8">
        <f t="shared" si="22"/>
        <v>87.7</v>
      </c>
      <c r="F183" s="8">
        <f t="shared" si="22"/>
        <v>87.7</v>
      </c>
      <c r="G183" s="26">
        <f t="shared" si="2"/>
        <v>100</v>
      </c>
      <c r="H183" s="8">
        <f t="shared" si="16"/>
        <v>0</v>
      </c>
    </row>
    <row r="184" spans="1:8" ht="15">
      <c r="A184" s="83"/>
      <c r="B184" s="77" t="s">
        <v>5</v>
      </c>
      <c r="C184" s="45" t="s">
        <v>6</v>
      </c>
      <c r="D184" s="8">
        <f>'2019(4)'!F244</f>
        <v>100</v>
      </c>
      <c r="E184" s="8">
        <f>'2019(4)'!G244+'2019(4)'!G88</f>
        <v>87.7</v>
      </c>
      <c r="F184" s="8">
        <f>'2019(4)'!H244+'2019(4)'!H88</f>
        <v>87.7</v>
      </c>
      <c r="G184" s="26">
        <f t="shared" si="2"/>
        <v>100</v>
      </c>
      <c r="H184" s="8">
        <f t="shared" si="16"/>
        <v>0</v>
      </c>
    </row>
    <row r="185" spans="1:8" ht="57">
      <c r="A185" s="132" t="s">
        <v>64</v>
      </c>
      <c r="B185" s="139"/>
      <c r="C185" s="140" t="s">
        <v>258</v>
      </c>
      <c r="D185" s="88">
        <f>D186</f>
        <v>36</v>
      </c>
      <c r="E185" s="88">
        <f aca="true" t="shared" si="23" ref="E185:F188">E186</f>
        <v>0</v>
      </c>
      <c r="F185" s="88">
        <f t="shared" si="23"/>
        <v>0</v>
      </c>
      <c r="G185" s="126">
        <v>0</v>
      </c>
      <c r="H185" s="88">
        <f t="shared" si="16"/>
        <v>0</v>
      </c>
    </row>
    <row r="186" spans="1:8" ht="30">
      <c r="A186" s="83" t="s">
        <v>65</v>
      </c>
      <c r="B186" s="77"/>
      <c r="C186" s="36" t="s">
        <v>259</v>
      </c>
      <c r="D186" s="8">
        <f>D187</f>
        <v>36</v>
      </c>
      <c r="E186" s="8">
        <f t="shared" si="23"/>
        <v>0</v>
      </c>
      <c r="F186" s="8">
        <f t="shared" si="23"/>
        <v>0</v>
      </c>
      <c r="G186" s="26">
        <v>0</v>
      </c>
      <c r="H186" s="8">
        <f t="shared" si="16"/>
        <v>0</v>
      </c>
    </row>
    <row r="187" spans="1:8" ht="45">
      <c r="A187" s="83" t="s">
        <v>66</v>
      </c>
      <c r="B187" s="77"/>
      <c r="C187" s="36" t="s">
        <v>260</v>
      </c>
      <c r="D187" s="8">
        <f>D188</f>
        <v>36</v>
      </c>
      <c r="E187" s="8">
        <f t="shared" si="23"/>
        <v>0</v>
      </c>
      <c r="F187" s="8">
        <f t="shared" si="23"/>
        <v>0</v>
      </c>
      <c r="G187" s="26">
        <v>0</v>
      </c>
      <c r="H187" s="8">
        <f t="shared" si="16"/>
        <v>0</v>
      </c>
    </row>
    <row r="188" spans="1:8" ht="15">
      <c r="A188" s="83" t="s">
        <v>168</v>
      </c>
      <c r="B188" s="77"/>
      <c r="C188" s="36" t="s">
        <v>261</v>
      </c>
      <c r="D188" s="8">
        <f>D189</f>
        <v>36</v>
      </c>
      <c r="E188" s="8">
        <f t="shared" si="23"/>
        <v>0</v>
      </c>
      <c r="F188" s="8">
        <f t="shared" si="23"/>
        <v>0</v>
      </c>
      <c r="G188" s="26">
        <v>0</v>
      </c>
      <c r="H188" s="8">
        <f t="shared" si="16"/>
        <v>0</v>
      </c>
    </row>
    <row r="189" spans="1:8" ht="30">
      <c r="A189" s="83"/>
      <c r="B189" s="77" t="s">
        <v>1</v>
      </c>
      <c r="C189" s="36" t="s">
        <v>26</v>
      </c>
      <c r="D189" s="8">
        <f>'2019(4)'!F45</f>
        <v>36</v>
      </c>
      <c r="E189" s="8">
        <f>'2019(4)'!G45</f>
        <v>0</v>
      </c>
      <c r="F189" s="8">
        <f>'2019(4)'!H45</f>
        <v>0</v>
      </c>
      <c r="G189" s="26">
        <v>0</v>
      </c>
      <c r="H189" s="8">
        <f t="shared" si="16"/>
        <v>0</v>
      </c>
    </row>
    <row r="190" spans="1:8" ht="15">
      <c r="A190" s="83" t="s">
        <v>32</v>
      </c>
      <c r="B190" s="77"/>
      <c r="C190" s="36" t="s">
        <v>9</v>
      </c>
      <c r="D190" s="8">
        <f>D191+D212</f>
        <v>4839.200000000001</v>
      </c>
      <c r="E190" s="8">
        <f>E191+E212</f>
        <v>5633.000000000001</v>
      </c>
      <c r="F190" s="8">
        <f>F191+F212</f>
        <v>5193.700000000001</v>
      </c>
      <c r="G190" s="26">
        <f t="shared" si="2"/>
        <v>92.20131368720043</v>
      </c>
      <c r="H190" s="8">
        <f t="shared" si="16"/>
        <v>-439.3000000000002</v>
      </c>
    </row>
    <row r="191" spans="1:8" ht="45">
      <c r="A191" s="83" t="s">
        <v>27</v>
      </c>
      <c r="B191" s="13"/>
      <c r="C191" s="47" t="s">
        <v>235</v>
      </c>
      <c r="D191" s="8">
        <f>D192+D196+D198+D200+D210</f>
        <v>4770.400000000001</v>
      </c>
      <c r="E191" s="8">
        <f>E192+E196+E198+E200+E210+E204+E206+E208</f>
        <v>5559.400000000001</v>
      </c>
      <c r="F191" s="8">
        <f>F192+F196+F198+F200+F210+F204+F206+F208</f>
        <v>5120.1</v>
      </c>
      <c r="G191" s="26">
        <f t="shared" si="2"/>
        <v>92.09806813684929</v>
      </c>
      <c r="H191" s="8">
        <f t="shared" si="16"/>
        <v>-439.3000000000002</v>
      </c>
    </row>
    <row r="192" spans="1:8" ht="15">
      <c r="A192" s="83" t="s">
        <v>28</v>
      </c>
      <c r="B192" s="11"/>
      <c r="C192" s="84" t="s">
        <v>237</v>
      </c>
      <c r="D192" s="8">
        <f>D193+D194+D195</f>
        <v>408</v>
      </c>
      <c r="E192" s="8">
        <f>E193+E194+E195</f>
        <v>455.4000000000001</v>
      </c>
      <c r="F192" s="8">
        <f>F193+F194+F195</f>
        <v>455.30000000000007</v>
      </c>
      <c r="G192" s="26">
        <f t="shared" si="2"/>
        <v>99.97804128238911</v>
      </c>
      <c r="H192" s="8">
        <f t="shared" si="16"/>
        <v>-0.10000000000002274</v>
      </c>
    </row>
    <row r="193" spans="1:8" ht="75">
      <c r="A193" s="83"/>
      <c r="B193" s="11" t="s">
        <v>0</v>
      </c>
      <c r="C193" s="36" t="s">
        <v>25</v>
      </c>
      <c r="D193" s="8">
        <f>'2019(4)'!F251</f>
        <v>285.3</v>
      </c>
      <c r="E193" s="8">
        <f>'2019(4)'!G251+'2019(4)'!G267+'2019(4)'!G21</f>
        <v>315.20000000000005</v>
      </c>
      <c r="F193" s="8">
        <f>'2019(4)'!H251+'2019(4)'!H267+'2019(4)'!H21</f>
        <v>315.20000000000005</v>
      </c>
      <c r="G193" s="26">
        <f t="shared" si="2"/>
        <v>100</v>
      </c>
      <c r="H193" s="8">
        <f t="shared" si="16"/>
        <v>0</v>
      </c>
    </row>
    <row r="194" spans="1:8" ht="30">
      <c r="A194" s="83"/>
      <c r="B194" s="11" t="s">
        <v>1</v>
      </c>
      <c r="C194" s="36" t="s">
        <v>26</v>
      </c>
      <c r="D194" s="8">
        <f>'2019(4)'!F252</f>
        <v>77.7</v>
      </c>
      <c r="E194" s="8">
        <f>'2019(4)'!G268+'2019(4)'!G22</f>
        <v>103.10000000000001</v>
      </c>
      <c r="F194" s="8">
        <f>'2019(4)'!H268+'2019(4)'!H22</f>
        <v>103</v>
      </c>
      <c r="G194" s="26">
        <f t="shared" si="2"/>
        <v>99.90300678952472</v>
      </c>
      <c r="H194" s="8">
        <f t="shared" si="16"/>
        <v>-0.10000000000000853</v>
      </c>
    </row>
    <row r="195" spans="1:8" ht="15">
      <c r="A195" s="83"/>
      <c r="B195" s="11" t="s">
        <v>5</v>
      </c>
      <c r="C195" s="45" t="s">
        <v>6</v>
      </c>
      <c r="D195" s="8">
        <f>'2019(4)'!F253</f>
        <v>45</v>
      </c>
      <c r="E195" s="33">
        <f>'2019(4)'!G269</f>
        <v>37.1</v>
      </c>
      <c r="F195" s="33">
        <f>'2019(4)'!H269</f>
        <v>37.1</v>
      </c>
      <c r="G195" s="26">
        <f t="shared" si="2"/>
        <v>100</v>
      </c>
      <c r="H195" s="8">
        <f t="shared" si="16"/>
        <v>0</v>
      </c>
    </row>
    <row r="196" spans="1:8" ht="15">
      <c r="A196" s="83" t="s">
        <v>128</v>
      </c>
      <c r="B196" s="7"/>
      <c r="C196" s="84" t="s">
        <v>239</v>
      </c>
      <c r="D196" s="8">
        <f>D197</f>
        <v>151.9</v>
      </c>
      <c r="E196" s="8">
        <f>E197</f>
        <v>114.6</v>
      </c>
      <c r="F196" s="8">
        <f>F197</f>
        <v>114.6</v>
      </c>
      <c r="G196" s="26">
        <f t="shared" si="2"/>
        <v>100</v>
      </c>
      <c r="H196" s="8">
        <f t="shared" si="16"/>
        <v>0</v>
      </c>
    </row>
    <row r="197" spans="1:8" ht="75">
      <c r="A197" s="83"/>
      <c r="B197" s="7" t="s">
        <v>0</v>
      </c>
      <c r="C197" s="36" t="s">
        <v>25</v>
      </c>
      <c r="D197" s="8">
        <f>'2019(4)'!F255</f>
        <v>151.9</v>
      </c>
      <c r="E197" s="8">
        <f>'2019(4)'!G255+'2019(4)'!G271+'2019(4)'!G24</f>
        <v>114.6</v>
      </c>
      <c r="F197" s="8">
        <f>'2019(4)'!H255+'2019(4)'!H271+'2019(4)'!H24</f>
        <v>114.6</v>
      </c>
      <c r="G197" s="26">
        <f t="shared" si="2"/>
        <v>100</v>
      </c>
      <c r="H197" s="8">
        <f t="shared" si="16"/>
        <v>0</v>
      </c>
    </row>
    <row r="198" spans="1:8" ht="30">
      <c r="A198" s="83" t="s">
        <v>205</v>
      </c>
      <c r="B198" s="7"/>
      <c r="C198" s="84" t="s">
        <v>238</v>
      </c>
      <c r="D198" s="8">
        <f>D199</f>
        <v>1424.7</v>
      </c>
      <c r="E198" s="8">
        <f>E199</f>
        <v>1170.2</v>
      </c>
      <c r="F198" s="8">
        <f>F199</f>
        <v>767.3</v>
      </c>
      <c r="G198" s="26">
        <f t="shared" si="2"/>
        <v>65.56998803623311</v>
      </c>
      <c r="H198" s="8">
        <f t="shared" si="16"/>
        <v>-402.9000000000001</v>
      </c>
    </row>
    <row r="199" spans="1:8" ht="75">
      <c r="A199" s="83"/>
      <c r="B199" s="13">
        <v>100</v>
      </c>
      <c r="C199" s="36" t="s">
        <v>25</v>
      </c>
      <c r="D199" s="8">
        <f>'2019(4)'!F16</f>
        <v>1424.7</v>
      </c>
      <c r="E199" s="8">
        <f>'2019(4)'!G16+'2019(4)'!G262</f>
        <v>1170.2</v>
      </c>
      <c r="F199" s="8">
        <f>'2019(4)'!H16+'2019(4)'!H262</f>
        <v>767.3</v>
      </c>
      <c r="G199" s="26">
        <f t="shared" si="2"/>
        <v>65.56998803623311</v>
      </c>
      <c r="H199" s="8">
        <f t="shared" si="16"/>
        <v>-402.9000000000001</v>
      </c>
    </row>
    <row r="200" spans="1:8" ht="30">
      <c r="A200" s="83" t="s">
        <v>131</v>
      </c>
      <c r="B200" s="7"/>
      <c r="C200" s="84" t="s">
        <v>224</v>
      </c>
      <c r="D200" s="8">
        <f>D201+D202+D203</f>
        <v>2783.6000000000004</v>
      </c>
      <c r="E200" s="8">
        <f>E201+E202+E203</f>
        <v>3278.8999999999996</v>
      </c>
      <c r="F200" s="8">
        <f>F201+F202+F203</f>
        <v>3269.9</v>
      </c>
      <c r="G200" s="26">
        <f t="shared" si="2"/>
        <v>99.7255177041081</v>
      </c>
      <c r="H200" s="8">
        <f t="shared" si="16"/>
        <v>-8.999999999999545</v>
      </c>
    </row>
    <row r="201" spans="1:8" ht="75">
      <c r="A201" s="83"/>
      <c r="B201" s="7" t="s">
        <v>0</v>
      </c>
      <c r="C201" s="36" t="s">
        <v>25</v>
      </c>
      <c r="D201" s="8">
        <f>'2019(4)'!F49</f>
        <v>2030.4</v>
      </c>
      <c r="E201" s="8">
        <f>'2019(4)'!G49+'2019(4)'!G286</f>
        <v>2497.2</v>
      </c>
      <c r="F201" s="8">
        <f>'2019(4)'!H49+'2019(4)'!H286</f>
        <v>2493</v>
      </c>
      <c r="G201" s="26">
        <f t="shared" si="2"/>
        <v>99.83181162902451</v>
      </c>
      <c r="H201" s="8">
        <f aca="true" t="shared" si="24" ref="H201:H214">F201-E201</f>
        <v>-4.199999999999818</v>
      </c>
    </row>
    <row r="202" spans="1:8" ht="30">
      <c r="A202" s="83"/>
      <c r="B202" s="75" t="s">
        <v>1</v>
      </c>
      <c r="C202" s="36" t="s">
        <v>26</v>
      </c>
      <c r="D202" s="8">
        <f>'2019(4)'!F50</f>
        <v>738.2</v>
      </c>
      <c r="E202" s="8">
        <f>'2019(4)'!G287+'2019(4)'!G50</f>
        <v>776.5</v>
      </c>
      <c r="F202" s="8">
        <f>'2019(4)'!H287+'2019(4)'!H50</f>
        <v>771.8</v>
      </c>
      <c r="G202" s="26">
        <f t="shared" si="2"/>
        <v>99.3947198969736</v>
      </c>
      <c r="H202" s="8">
        <f t="shared" si="24"/>
        <v>-4.7000000000000455</v>
      </c>
    </row>
    <row r="203" spans="1:8" ht="15">
      <c r="A203" s="83"/>
      <c r="B203" s="75" t="s">
        <v>5</v>
      </c>
      <c r="C203" s="45" t="s">
        <v>6</v>
      </c>
      <c r="D203" s="8">
        <f>'2019(4)'!F51</f>
        <v>15</v>
      </c>
      <c r="E203" s="8">
        <f>'2019(4)'!G51+'2019(4)'!G288</f>
        <v>5.199999999999999</v>
      </c>
      <c r="F203" s="8">
        <f>'2019(4)'!H51+'2019(4)'!H288</f>
        <v>5.1</v>
      </c>
      <c r="G203" s="26">
        <f t="shared" si="2"/>
        <v>98.07692307692308</v>
      </c>
      <c r="H203" s="8">
        <f t="shared" si="24"/>
        <v>-0.09999999999999964</v>
      </c>
    </row>
    <row r="204" spans="1:8" ht="45">
      <c r="A204" s="83" t="s">
        <v>132</v>
      </c>
      <c r="B204" s="11"/>
      <c r="C204" s="84" t="s">
        <v>262</v>
      </c>
      <c r="D204" s="8" t="s">
        <v>89</v>
      </c>
      <c r="E204" s="8">
        <f>E205</f>
        <v>41.8</v>
      </c>
      <c r="F204" s="8">
        <f>F205</f>
        <v>41.8</v>
      </c>
      <c r="G204" s="26">
        <f t="shared" si="2"/>
        <v>100</v>
      </c>
      <c r="H204" s="8">
        <f t="shared" si="24"/>
        <v>0</v>
      </c>
    </row>
    <row r="205" spans="1:8" ht="15">
      <c r="A205" s="83"/>
      <c r="B205" s="11" t="s">
        <v>7</v>
      </c>
      <c r="C205" s="3" t="s">
        <v>8</v>
      </c>
      <c r="D205" s="8" t="s">
        <v>89</v>
      </c>
      <c r="E205" s="8">
        <f>'2019(4)'!G58+'2019(4)'!G295</f>
        <v>41.8</v>
      </c>
      <c r="F205" s="8">
        <f>'2019(4)'!H58+'2019(4)'!H295</f>
        <v>41.8</v>
      </c>
      <c r="G205" s="26">
        <f t="shared" si="2"/>
        <v>100</v>
      </c>
      <c r="H205" s="8">
        <f t="shared" si="24"/>
        <v>0</v>
      </c>
    </row>
    <row r="206" spans="1:8" ht="150">
      <c r="A206" s="83" t="s">
        <v>135</v>
      </c>
      <c r="B206" s="13"/>
      <c r="C206" s="85" t="s">
        <v>277</v>
      </c>
      <c r="D206" s="8" t="s">
        <v>89</v>
      </c>
      <c r="E206" s="8">
        <f>E207</f>
        <v>469.79999999999995</v>
      </c>
      <c r="F206" s="8">
        <f>F207</f>
        <v>469.79999999999995</v>
      </c>
      <c r="G206" s="26">
        <f t="shared" si="2"/>
        <v>100</v>
      </c>
      <c r="H206" s="8">
        <f t="shared" si="24"/>
        <v>0</v>
      </c>
    </row>
    <row r="207" spans="1:8" ht="15">
      <c r="A207" s="83"/>
      <c r="B207" s="13">
        <v>500</v>
      </c>
      <c r="C207" s="3" t="s">
        <v>8</v>
      </c>
      <c r="D207" s="8" t="s">
        <v>89</v>
      </c>
      <c r="E207" s="8">
        <f>'2019(4)'!G92+'2019(4)'!G318</f>
        <v>469.79999999999995</v>
      </c>
      <c r="F207" s="8">
        <f>'2019(4)'!H92+'2019(4)'!H318</f>
        <v>469.79999999999995</v>
      </c>
      <c r="G207" s="26">
        <f t="shared" si="2"/>
        <v>100</v>
      </c>
      <c r="H207" s="8">
        <f t="shared" si="24"/>
        <v>0</v>
      </c>
    </row>
    <row r="208" spans="1:8" ht="60">
      <c r="A208" s="83" t="s">
        <v>136</v>
      </c>
      <c r="B208" s="11"/>
      <c r="C208" s="84" t="s">
        <v>278</v>
      </c>
      <c r="D208" s="8" t="s">
        <v>89</v>
      </c>
      <c r="E208" s="8">
        <f>E209</f>
        <v>26.5</v>
      </c>
      <c r="F208" s="8">
        <f>F209</f>
        <v>1.4</v>
      </c>
      <c r="G208" s="26">
        <f t="shared" si="2"/>
        <v>5.283018867924528</v>
      </c>
      <c r="H208" s="8">
        <f t="shared" si="24"/>
        <v>-25.1</v>
      </c>
    </row>
    <row r="209" spans="1:8" ht="75">
      <c r="A209" s="83"/>
      <c r="B209" s="11" t="s">
        <v>0</v>
      </c>
      <c r="C209" s="36" t="s">
        <v>25</v>
      </c>
      <c r="D209" s="8" t="s">
        <v>89</v>
      </c>
      <c r="E209" s="8">
        <f>'2019(4)'!G320+'2019(4)'!G94</f>
        <v>26.5</v>
      </c>
      <c r="F209" s="8">
        <f>'2019(4)'!H320+'2019(4)'!H94</f>
        <v>1.4</v>
      </c>
      <c r="G209" s="26">
        <f t="shared" si="2"/>
        <v>5.283018867924528</v>
      </c>
      <c r="H209" s="8">
        <f t="shared" si="24"/>
        <v>-25.1</v>
      </c>
    </row>
    <row r="210" spans="1:8" ht="30">
      <c r="A210" s="83" t="s">
        <v>90</v>
      </c>
      <c r="B210" s="11"/>
      <c r="C210" s="84" t="s">
        <v>12</v>
      </c>
      <c r="D210" s="8">
        <f>D211</f>
        <v>2.2</v>
      </c>
      <c r="E210" s="8">
        <f>E211</f>
        <v>2.2</v>
      </c>
      <c r="F210" s="8">
        <f>F211</f>
        <v>0</v>
      </c>
      <c r="G210" s="26">
        <f t="shared" si="2"/>
        <v>0</v>
      </c>
      <c r="H210" s="8">
        <f t="shared" si="24"/>
        <v>-2.2</v>
      </c>
    </row>
    <row r="211" spans="1:8" ht="30">
      <c r="A211" s="83"/>
      <c r="B211" s="11" t="s">
        <v>1</v>
      </c>
      <c r="C211" s="36" t="s">
        <v>26</v>
      </c>
      <c r="D211" s="8">
        <f>'2019(4)'!F53</f>
        <v>2.2</v>
      </c>
      <c r="E211" s="8">
        <f>'2019(4)'!G53+'2019(4)'!G290</f>
        <v>2.2</v>
      </c>
      <c r="F211" s="8">
        <f>'2019(4)'!H53+'2019(4)'!H290</f>
        <v>0</v>
      </c>
      <c r="G211" s="26">
        <f t="shared" si="2"/>
        <v>0</v>
      </c>
      <c r="H211" s="8">
        <f t="shared" si="24"/>
        <v>-2.2</v>
      </c>
    </row>
    <row r="212" spans="1:8" ht="30">
      <c r="A212" s="83" t="s">
        <v>163</v>
      </c>
      <c r="B212" s="11"/>
      <c r="C212" s="84" t="s">
        <v>343</v>
      </c>
      <c r="D212" s="8">
        <f>D213</f>
        <v>68.8</v>
      </c>
      <c r="E212" s="8">
        <f>E213</f>
        <v>73.6</v>
      </c>
      <c r="F212" s="8">
        <f>F213</f>
        <v>73.6</v>
      </c>
      <c r="G212" s="26">
        <f t="shared" si="2"/>
        <v>100</v>
      </c>
      <c r="H212" s="8">
        <f t="shared" si="24"/>
        <v>0</v>
      </c>
    </row>
    <row r="213" spans="1:8" ht="30">
      <c r="A213" s="7"/>
      <c r="B213" s="7" t="s">
        <v>2</v>
      </c>
      <c r="C213" s="14" t="s">
        <v>3</v>
      </c>
      <c r="D213" s="8">
        <f>'2019(4)'!F223</f>
        <v>68.8</v>
      </c>
      <c r="E213" s="8">
        <f>'2019(4)'!G223+'2019(4)'!G438</f>
        <v>73.6</v>
      </c>
      <c r="F213" s="8">
        <f>'2019(4)'!H223+'2019(4)'!H438</f>
        <v>73.6</v>
      </c>
      <c r="G213" s="26">
        <f t="shared" si="2"/>
        <v>100</v>
      </c>
      <c r="H213" s="8">
        <f t="shared" si="24"/>
        <v>0</v>
      </c>
    </row>
    <row r="214" spans="1:8" ht="15">
      <c r="A214" s="13"/>
      <c r="B214" s="13"/>
      <c r="C214" s="87" t="s">
        <v>17</v>
      </c>
      <c r="D214" s="88">
        <f>D9+D49+D73+D87+D107+D142+D168+D177+D190+D185</f>
        <v>26076.700000000004</v>
      </c>
      <c r="E214" s="88">
        <f>E9+E49+E73+E87+E107+E142+E168+E177+E190</f>
        <v>48864.9</v>
      </c>
      <c r="F214" s="88">
        <f>F9+F49+F73+F87+F107+F142+F168+F177+F190</f>
        <v>45810.100000000006</v>
      </c>
      <c r="G214" s="126">
        <f t="shared" si="2"/>
        <v>93.74847794633777</v>
      </c>
      <c r="H214" s="88">
        <f t="shared" si="24"/>
        <v>-3054.7999999999956</v>
      </c>
    </row>
    <row r="215" ht="12.75">
      <c r="D215" s="4"/>
    </row>
    <row r="216" ht="35.25" customHeight="1">
      <c r="D216" s="4"/>
    </row>
    <row r="217" spans="4:6" ht="12.75">
      <c r="D217" s="4"/>
      <c r="E217" s="4"/>
      <c r="F217" s="4"/>
    </row>
    <row r="218" spans="5:11" ht="12.75">
      <c r="E218" s="4"/>
      <c r="F218" s="4"/>
      <c r="J218" s="6"/>
      <c r="K218" s="6"/>
    </row>
    <row r="219" spans="10:11" ht="93" customHeight="1">
      <c r="J219" s="6"/>
      <c r="K219" s="6"/>
    </row>
    <row r="220" spans="10:11" ht="12.75">
      <c r="J220" s="6"/>
      <c r="K220" s="6"/>
    </row>
    <row r="221" spans="10:11" ht="33" customHeight="1">
      <c r="J221" s="6"/>
      <c r="K221" s="6"/>
    </row>
    <row r="222" spans="10:11" ht="42.75" customHeight="1">
      <c r="J222" s="6"/>
      <c r="K222" s="6"/>
    </row>
    <row r="223" spans="10:11" ht="33" customHeight="1">
      <c r="J223" s="6"/>
      <c r="K223" s="6"/>
    </row>
    <row r="224" spans="10:11" ht="15">
      <c r="J224" s="5"/>
      <c r="K224" s="6"/>
    </row>
    <row r="225" spans="10:11" ht="33.75" customHeight="1">
      <c r="J225" s="5"/>
      <c r="K225" s="6"/>
    </row>
    <row r="226" spans="10:11" ht="15">
      <c r="J226" s="5"/>
      <c r="K226" s="6"/>
    </row>
    <row r="227" spans="10:11" ht="15">
      <c r="J227" s="5"/>
      <c r="K227" s="6"/>
    </row>
    <row r="228" spans="10:11" ht="15">
      <c r="J228" s="5"/>
      <c r="K228" s="6"/>
    </row>
    <row r="229" spans="10:11" ht="15">
      <c r="J229" s="5"/>
      <c r="K229" s="6"/>
    </row>
    <row r="230" spans="10:11" ht="15">
      <c r="J230" s="5"/>
      <c r="K230" s="6"/>
    </row>
    <row r="231" spans="10:11" ht="15">
      <c r="J231" s="5"/>
      <c r="K231" s="6"/>
    </row>
    <row r="232" spans="10:11" ht="15">
      <c r="J232" s="5"/>
      <c r="K232" s="6"/>
    </row>
    <row r="233" spans="10:11" ht="15">
      <c r="J233" s="5"/>
      <c r="K233" s="6"/>
    </row>
    <row r="234" spans="10:11" ht="15">
      <c r="J234" s="5"/>
      <c r="K234" s="6"/>
    </row>
    <row r="235" spans="10:11" ht="15">
      <c r="J235" s="5"/>
      <c r="K235" s="6"/>
    </row>
    <row r="236" spans="10:11" ht="15">
      <c r="J236" s="5"/>
      <c r="K236" s="6"/>
    </row>
    <row r="237" spans="10:11" ht="15">
      <c r="J237" s="5"/>
      <c r="K237" s="6"/>
    </row>
    <row r="238" spans="10:11" ht="15">
      <c r="J238" s="5"/>
      <c r="K238" s="6"/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15.57421875" style="0" customWidth="1"/>
    <col min="4" max="4" width="5.140625" style="0" customWidth="1"/>
    <col min="5" max="5" width="42.8515625" style="0" customWidth="1"/>
    <col min="6" max="6" width="12.7109375" style="0" customWidth="1"/>
    <col min="7" max="7" width="12.00390625" style="0" customWidth="1"/>
    <col min="8" max="8" width="11.8515625" style="0" customWidth="1"/>
    <col min="9" max="9" width="11.00390625" style="0" customWidth="1"/>
    <col min="10" max="10" width="12.140625" style="0" customWidth="1"/>
  </cols>
  <sheetData>
    <row r="1" ht="15">
      <c r="H1" s="27" t="s">
        <v>364</v>
      </c>
    </row>
    <row r="2" ht="15">
      <c r="H2" s="28" t="s">
        <v>125</v>
      </c>
    </row>
    <row r="3" spans="1:8" ht="15">
      <c r="A3" s="10"/>
      <c r="B3" s="10"/>
      <c r="C3" s="10"/>
      <c r="D3" s="10"/>
      <c r="E3" s="10"/>
      <c r="G3" s="10"/>
      <c r="H3" s="28"/>
    </row>
    <row r="4" spans="1:8" ht="12.75">
      <c r="A4" s="10"/>
      <c r="B4" s="10"/>
      <c r="C4" s="10"/>
      <c r="D4" s="10"/>
      <c r="E4" s="10"/>
      <c r="F4" s="10"/>
      <c r="G4" s="10"/>
      <c r="H4" s="68" t="s">
        <v>126</v>
      </c>
    </row>
    <row r="5" spans="1:10" ht="30" customHeight="1">
      <c r="A5" s="142" t="s">
        <v>365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4.25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>
      <c r="A7" s="10"/>
      <c r="B7" s="10"/>
      <c r="C7" s="10"/>
      <c r="D7" s="10"/>
      <c r="E7" s="10"/>
      <c r="F7" s="10"/>
      <c r="G7" s="10"/>
      <c r="H7" s="10"/>
      <c r="J7" s="128" t="s">
        <v>366</v>
      </c>
    </row>
    <row r="8" spans="1:10" ht="128.25" customHeight="1">
      <c r="A8" s="22" t="s">
        <v>33</v>
      </c>
      <c r="B8" s="22" t="s">
        <v>34</v>
      </c>
      <c r="C8" s="22" t="s">
        <v>14</v>
      </c>
      <c r="D8" s="22" t="s">
        <v>15</v>
      </c>
      <c r="E8" s="23" t="s">
        <v>16</v>
      </c>
      <c r="F8" s="89" t="s">
        <v>87</v>
      </c>
      <c r="G8" s="89" t="s">
        <v>115</v>
      </c>
      <c r="H8" s="89" t="s">
        <v>88</v>
      </c>
      <c r="I8" s="90" t="s">
        <v>116</v>
      </c>
      <c r="J8" s="91" t="s">
        <v>117</v>
      </c>
    </row>
    <row r="9" spans="1:10" ht="14.25">
      <c r="A9" s="22">
        <v>1</v>
      </c>
      <c r="B9" s="22">
        <v>2</v>
      </c>
      <c r="C9" s="22">
        <v>3</v>
      </c>
      <c r="D9" s="22">
        <v>4</v>
      </c>
      <c r="E9" s="23">
        <v>5</v>
      </c>
      <c r="F9" s="22">
        <v>6</v>
      </c>
      <c r="G9" s="92">
        <v>7</v>
      </c>
      <c r="H9" s="92">
        <v>9</v>
      </c>
      <c r="I9" s="92">
        <v>10</v>
      </c>
      <c r="J9" s="92">
        <v>11</v>
      </c>
    </row>
    <row r="10" spans="1:10" ht="30">
      <c r="A10" s="11" t="s">
        <v>127</v>
      </c>
      <c r="B10" s="11"/>
      <c r="C10" s="11"/>
      <c r="D10" s="11" t="s">
        <v>11</v>
      </c>
      <c r="E10" s="12" t="s">
        <v>224</v>
      </c>
      <c r="F10" s="93">
        <f>F11+F96+F102+F122+F139+F200+F218+F235</f>
        <v>25516.8</v>
      </c>
      <c r="G10" s="93">
        <f>G11+G96+G102+G122+G139+G200+G218+G235</f>
        <v>12021.699999999999</v>
      </c>
      <c r="H10" s="93">
        <f>H11+H96+H102+H122+H139+H200+H218+H235</f>
        <v>12021.699999999999</v>
      </c>
      <c r="I10" s="26">
        <f aca="true" t="shared" si="0" ref="I10:I18">H10/G10*100</f>
        <v>100</v>
      </c>
      <c r="J10" s="8">
        <f>H10-G10</f>
        <v>0</v>
      </c>
    </row>
    <row r="11" spans="1:10" ht="15">
      <c r="A11" s="11"/>
      <c r="B11" s="11" t="s">
        <v>38</v>
      </c>
      <c r="C11" s="11"/>
      <c r="D11" s="11"/>
      <c r="E11" s="53" t="s">
        <v>227</v>
      </c>
      <c r="F11" s="15">
        <f>F12+F25+F59+F65</f>
        <v>4574.5</v>
      </c>
      <c r="G11" s="15">
        <f>G12+G25+G59+G65+G17+G54</f>
        <v>2894.399999999999</v>
      </c>
      <c r="H11" s="15">
        <f>H12+H25+H59+H65+H17+H54</f>
        <v>2894.399999999999</v>
      </c>
      <c r="I11" s="26">
        <f t="shared" si="0"/>
        <v>100</v>
      </c>
      <c r="J11" s="8">
        <f aca="true" t="shared" si="1" ref="J11:J131">H11-G11</f>
        <v>0</v>
      </c>
    </row>
    <row r="12" spans="1:10" ht="45">
      <c r="A12" s="11"/>
      <c r="B12" s="11" t="s">
        <v>40</v>
      </c>
      <c r="C12" s="11"/>
      <c r="D12" s="11"/>
      <c r="E12" s="14" t="s">
        <v>41</v>
      </c>
      <c r="F12" s="15">
        <f>F14</f>
        <v>1424.7</v>
      </c>
      <c r="G12" s="15">
        <f>G14</f>
        <v>456.2</v>
      </c>
      <c r="H12" s="15">
        <f>H14</f>
        <v>456.2</v>
      </c>
      <c r="I12" s="26">
        <f t="shared" si="0"/>
        <v>100</v>
      </c>
      <c r="J12" s="8">
        <f t="shared" si="1"/>
        <v>0</v>
      </c>
    </row>
    <row r="13" spans="1:10" ht="15">
      <c r="A13" s="11"/>
      <c r="B13" s="11"/>
      <c r="C13" s="11" t="s">
        <v>32</v>
      </c>
      <c r="D13" s="11"/>
      <c r="E13" s="14" t="s">
        <v>9</v>
      </c>
      <c r="F13" s="15">
        <f>F14</f>
        <v>1424.7</v>
      </c>
      <c r="G13" s="15">
        <f>G14</f>
        <v>456.2</v>
      </c>
      <c r="H13" s="15">
        <f>H14</f>
        <v>456.2</v>
      </c>
      <c r="I13" s="26">
        <f t="shared" si="0"/>
        <v>100</v>
      </c>
      <c r="J13" s="8">
        <f t="shared" si="1"/>
        <v>0</v>
      </c>
    </row>
    <row r="14" spans="1:10" ht="48.75" customHeight="1">
      <c r="A14" s="11"/>
      <c r="B14" s="11"/>
      <c r="C14" s="94" t="s">
        <v>27</v>
      </c>
      <c r="D14" s="11"/>
      <c r="E14" s="14" t="s">
        <v>235</v>
      </c>
      <c r="F14" s="15">
        <f aca="true" t="shared" si="2" ref="F14:H15">F15</f>
        <v>1424.7</v>
      </c>
      <c r="G14" s="15">
        <f t="shared" si="2"/>
        <v>456.2</v>
      </c>
      <c r="H14" s="15">
        <f t="shared" si="2"/>
        <v>456.2</v>
      </c>
      <c r="I14" s="26">
        <f t="shared" si="0"/>
        <v>100</v>
      </c>
      <c r="J14" s="8">
        <f t="shared" si="1"/>
        <v>0</v>
      </c>
    </row>
    <row r="15" spans="1:10" ht="30">
      <c r="A15" s="11"/>
      <c r="B15" s="11"/>
      <c r="C15" s="94" t="s">
        <v>205</v>
      </c>
      <c r="D15" s="95"/>
      <c r="E15" s="16" t="s">
        <v>238</v>
      </c>
      <c r="F15" s="15">
        <f t="shared" si="2"/>
        <v>1424.7</v>
      </c>
      <c r="G15" s="15">
        <f t="shared" si="2"/>
        <v>456.2</v>
      </c>
      <c r="H15" s="15">
        <f t="shared" si="2"/>
        <v>456.2</v>
      </c>
      <c r="I15" s="26">
        <f t="shared" si="0"/>
        <v>100</v>
      </c>
      <c r="J15" s="8">
        <f t="shared" si="1"/>
        <v>0</v>
      </c>
    </row>
    <row r="16" spans="1:10" ht="48.75" customHeight="1">
      <c r="A16" s="77"/>
      <c r="B16" s="77"/>
      <c r="C16" s="74"/>
      <c r="D16" s="77" t="s">
        <v>0</v>
      </c>
      <c r="E16" s="36" t="s">
        <v>25</v>
      </c>
      <c r="F16" s="15">
        <v>1424.7</v>
      </c>
      <c r="G16" s="8">
        <v>456.2</v>
      </c>
      <c r="H16" s="8">
        <v>456.2</v>
      </c>
      <c r="I16" s="26">
        <f t="shared" si="0"/>
        <v>100</v>
      </c>
      <c r="J16" s="8">
        <f t="shared" si="1"/>
        <v>0</v>
      </c>
    </row>
    <row r="17" spans="1:10" ht="60">
      <c r="A17" s="77"/>
      <c r="B17" s="77" t="s">
        <v>60</v>
      </c>
      <c r="C17" s="74"/>
      <c r="D17" s="77"/>
      <c r="E17" s="54" t="s">
        <v>106</v>
      </c>
      <c r="F17" s="15" t="str">
        <f>F19</f>
        <v>-</v>
      </c>
      <c r="G17" s="15">
        <f>G19+G23</f>
        <v>179.10000000000002</v>
      </c>
      <c r="H17" s="15">
        <f>H19+H23</f>
        <v>179.10000000000002</v>
      </c>
      <c r="I17" s="26">
        <f t="shared" si="0"/>
        <v>100</v>
      </c>
      <c r="J17" s="8">
        <f t="shared" si="1"/>
        <v>0</v>
      </c>
    </row>
    <row r="18" spans="1:10" ht="15">
      <c r="A18" s="77"/>
      <c r="B18" s="77"/>
      <c r="C18" s="74" t="s">
        <v>32</v>
      </c>
      <c r="D18" s="77"/>
      <c r="E18" s="54" t="s">
        <v>9</v>
      </c>
      <c r="F18" s="15" t="s">
        <v>89</v>
      </c>
      <c r="G18" s="15">
        <f>G19</f>
        <v>119.80000000000001</v>
      </c>
      <c r="H18" s="15">
        <f>H19</f>
        <v>119.80000000000001</v>
      </c>
      <c r="I18" s="26">
        <f t="shared" si="0"/>
        <v>100</v>
      </c>
      <c r="J18" s="8">
        <f t="shared" si="1"/>
        <v>0</v>
      </c>
    </row>
    <row r="19" spans="1:10" ht="45">
      <c r="A19" s="77"/>
      <c r="B19" s="77"/>
      <c r="C19" s="74" t="s">
        <v>27</v>
      </c>
      <c r="D19" s="77"/>
      <c r="E19" s="35" t="s">
        <v>235</v>
      </c>
      <c r="F19" s="15" t="s">
        <v>89</v>
      </c>
      <c r="G19" s="15">
        <f>G20</f>
        <v>119.80000000000001</v>
      </c>
      <c r="H19" s="15">
        <f>H20</f>
        <v>119.80000000000001</v>
      </c>
      <c r="I19" s="26">
        <f aca="true" t="shared" si="3" ref="I19:I30">H19/G19*100</f>
        <v>100</v>
      </c>
      <c r="J19" s="8">
        <f t="shared" si="1"/>
        <v>0</v>
      </c>
    </row>
    <row r="20" spans="1:10" ht="15">
      <c r="A20" s="77"/>
      <c r="B20" s="77"/>
      <c r="C20" s="74" t="s">
        <v>28</v>
      </c>
      <c r="D20" s="75"/>
      <c r="E20" s="38" t="s">
        <v>237</v>
      </c>
      <c r="F20" s="15" t="str">
        <f>F21</f>
        <v>-</v>
      </c>
      <c r="G20" s="15">
        <f>G21+G22</f>
        <v>119.80000000000001</v>
      </c>
      <c r="H20" s="15">
        <f>H21+H22</f>
        <v>119.80000000000001</v>
      </c>
      <c r="I20" s="26">
        <f t="shared" si="3"/>
        <v>100</v>
      </c>
      <c r="J20" s="8">
        <f t="shared" si="1"/>
        <v>0</v>
      </c>
    </row>
    <row r="21" spans="1:10" ht="90">
      <c r="A21" s="77"/>
      <c r="B21" s="77"/>
      <c r="C21" s="73"/>
      <c r="D21" s="77" t="s">
        <v>0</v>
      </c>
      <c r="E21" s="36" t="s">
        <v>25</v>
      </c>
      <c r="F21" s="15" t="s">
        <v>89</v>
      </c>
      <c r="G21" s="8">
        <v>114.4</v>
      </c>
      <c r="H21" s="8">
        <v>114.4</v>
      </c>
      <c r="I21" s="26">
        <f t="shared" si="3"/>
        <v>100</v>
      </c>
      <c r="J21" s="8">
        <f t="shared" si="1"/>
        <v>0</v>
      </c>
    </row>
    <row r="22" spans="1:10" ht="45">
      <c r="A22" s="77"/>
      <c r="B22" s="77"/>
      <c r="C22" s="73"/>
      <c r="D22" s="77" t="s">
        <v>1</v>
      </c>
      <c r="E22" s="36" t="s">
        <v>26</v>
      </c>
      <c r="F22" s="15" t="s">
        <v>89</v>
      </c>
      <c r="G22" s="8">
        <v>5.4</v>
      </c>
      <c r="H22" s="8">
        <v>5.4</v>
      </c>
      <c r="I22" s="26">
        <f t="shared" si="3"/>
        <v>100</v>
      </c>
      <c r="J22" s="8">
        <f t="shared" si="1"/>
        <v>0</v>
      </c>
    </row>
    <row r="23" spans="1:10" ht="15">
      <c r="A23" s="77"/>
      <c r="B23" s="77"/>
      <c r="C23" s="73" t="s">
        <v>128</v>
      </c>
      <c r="D23" s="77"/>
      <c r="E23" s="36" t="s">
        <v>239</v>
      </c>
      <c r="F23" s="15" t="s">
        <v>89</v>
      </c>
      <c r="G23" s="8">
        <f>G24</f>
        <v>59.3</v>
      </c>
      <c r="H23" s="8">
        <f>H24</f>
        <v>59.3</v>
      </c>
      <c r="I23" s="26">
        <f t="shared" si="3"/>
        <v>100</v>
      </c>
      <c r="J23" s="8">
        <f t="shared" si="1"/>
        <v>0</v>
      </c>
    </row>
    <row r="24" spans="1:10" ht="90">
      <c r="A24" s="77"/>
      <c r="B24" s="77"/>
      <c r="C24" s="73"/>
      <c r="D24" s="77" t="s">
        <v>0</v>
      </c>
      <c r="E24" s="36" t="s">
        <v>25</v>
      </c>
      <c r="F24" s="15" t="s">
        <v>89</v>
      </c>
      <c r="G24" s="8">
        <v>59.3</v>
      </c>
      <c r="H24" s="8">
        <v>59.3</v>
      </c>
      <c r="I24" s="26">
        <f t="shared" si="3"/>
        <v>100</v>
      </c>
      <c r="J24" s="8">
        <f t="shared" si="1"/>
        <v>0</v>
      </c>
    </row>
    <row r="25" spans="1:10" ht="75">
      <c r="A25" s="77"/>
      <c r="B25" s="77" t="s">
        <v>42</v>
      </c>
      <c r="C25" s="77"/>
      <c r="D25" s="77" t="s">
        <v>11</v>
      </c>
      <c r="E25" s="39" t="s">
        <v>43</v>
      </c>
      <c r="F25" s="15">
        <f>F26+F47+F31+F41+F36</f>
        <v>2829.8</v>
      </c>
      <c r="G25" s="15">
        <f>G26+G47+G31</f>
        <v>2003.6999999999998</v>
      </c>
      <c r="H25" s="15">
        <f>H26+H47+H31</f>
        <v>2003.6999999999998</v>
      </c>
      <c r="I25" s="26">
        <f t="shared" si="3"/>
        <v>100</v>
      </c>
      <c r="J25" s="8">
        <f t="shared" si="1"/>
        <v>0</v>
      </c>
    </row>
    <row r="26" spans="1:10" ht="60">
      <c r="A26" s="77"/>
      <c r="B26" s="43"/>
      <c r="C26" s="96" t="s">
        <v>129</v>
      </c>
      <c r="D26" s="77"/>
      <c r="E26" s="39" t="s">
        <v>240</v>
      </c>
      <c r="F26" s="15">
        <f aca="true" t="shared" si="4" ref="F26:H28">F27</f>
        <v>4</v>
      </c>
      <c r="G26" s="15">
        <f t="shared" si="4"/>
        <v>3.4</v>
      </c>
      <c r="H26" s="15">
        <f t="shared" si="4"/>
        <v>3.4</v>
      </c>
      <c r="I26" s="26">
        <f t="shared" si="3"/>
        <v>100</v>
      </c>
      <c r="J26" s="8">
        <f t="shared" si="1"/>
        <v>0</v>
      </c>
    </row>
    <row r="27" spans="1:10" ht="30">
      <c r="A27" s="77"/>
      <c r="B27" s="77"/>
      <c r="C27" s="96" t="s">
        <v>19</v>
      </c>
      <c r="D27" s="73"/>
      <c r="E27" s="55" t="s">
        <v>247</v>
      </c>
      <c r="F27" s="15">
        <f t="shared" si="4"/>
        <v>4</v>
      </c>
      <c r="G27" s="15">
        <f t="shared" si="4"/>
        <v>3.4</v>
      </c>
      <c r="H27" s="15">
        <f t="shared" si="4"/>
        <v>3.4</v>
      </c>
      <c r="I27" s="26">
        <f t="shared" si="3"/>
        <v>100</v>
      </c>
      <c r="J27" s="8">
        <f t="shared" si="1"/>
        <v>0</v>
      </c>
    </row>
    <row r="28" spans="1:10" ht="45">
      <c r="A28" s="77"/>
      <c r="B28" s="77"/>
      <c r="C28" s="73" t="s">
        <v>92</v>
      </c>
      <c r="D28" s="73"/>
      <c r="E28" s="51" t="s">
        <v>256</v>
      </c>
      <c r="F28" s="15">
        <f>F29</f>
        <v>4</v>
      </c>
      <c r="G28" s="15">
        <f t="shared" si="4"/>
        <v>3.4</v>
      </c>
      <c r="H28" s="15">
        <f t="shared" si="4"/>
        <v>3.4</v>
      </c>
      <c r="I28" s="26">
        <f t="shared" si="3"/>
        <v>100</v>
      </c>
      <c r="J28" s="8">
        <f t="shared" si="1"/>
        <v>0</v>
      </c>
    </row>
    <row r="29" spans="1:10" ht="17.25" customHeight="1">
      <c r="A29" s="77"/>
      <c r="B29" s="77"/>
      <c r="C29" s="74" t="s">
        <v>130</v>
      </c>
      <c r="D29" s="77"/>
      <c r="E29" s="36" t="s">
        <v>257</v>
      </c>
      <c r="F29" s="15">
        <f>F30</f>
        <v>4</v>
      </c>
      <c r="G29" s="15">
        <f>G30</f>
        <v>3.4</v>
      </c>
      <c r="H29" s="15">
        <f>H30</f>
        <v>3.4</v>
      </c>
      <c r="I29" s="26">
        <f t="shared" si="3"/>
        <v>100</v>
      </c>
      <c r="J29" s="8">
        <f t="shared" si="1"/>
        <v>0</v>
      </c>
    </row>
    <row r="30" spans="1:10" ht="45">
      <c r="A30" s="43"/>
      <c r="B30" s="77"/>
      <c r="C30" s="74"/>
      <c r="D30" s="77" t="s">
        <v>1</v>
      </c>
      <c r="E30" s="36" t="s">
        <v>26</v>
      </c>
      <c r="F30" s="15">
        <v>4</v>
      </c>
      <c r="G30" s="15">
        <v>3.4</v>
      </c>
      <c r="H30" s="15">
        <v>3.4</v>
      </c>
      <c r="I30" s="26">
        <f t="shared" si="3"/>
        <v>100</v>
      </c>
      <c r="J30" s="8">
        <f t="shared" si="1"/>
        <v>0</v>
      </c>
    </row>
    <row r="31" spans="1:10" ht="75">
      <c r="A31" s="43"/>
      <c r="B31" s="77"/>
      <c r="C31" s="74" t="s">
        <v>22</v>
      </c>
      <c r="D31" s="77"/>
      <c r="E31" s="36" t="s">
        <v>242</v>
      </c>
      <c r="F31" s="15">
        <f>F32</f>
        <v>2</v>
      </c>
      <c r="G31" s="15">
        <f aca="true" t="shared" si="5" ref="G31:H34">G32</f>
        <v>0</v>
      </c>
      <c r="H31" s="15">
        <f t="shared" si="5"/>
        <v>0</v>
      </c>
      <c r="I31" s="26">
        <v>0</v>
      </c>
      <c r="J31" s="8">
        <f t="shared" si="1"/>
        <v>0</v>
      </c>
    </row>
    <row r="32" spans="1:10" ht="30">
      <c r="A32" s="43"/>
      <c r="B32" s="77"/>
      <c r="C32" s="74" t="s">
        <v>165</v>
      </c>
      <c r="D32" s="77"/>
      <c r="E32" s="36" t="s">
        <v>253</v>
      </c>
      <c r="F32" s="15">
        <f>F33</f>
        <v>2</v>
      </c>
      <c r="G32" s="15">
        <f t="shared" si="5"/>
        <v>0</v>
      </c>
      <c r="H32" s="15">
        <f t="shared" si="5"/>
        <v>0</v>
      </c>
      <c r="I32" s="26">
        <v>0</v>
      </c>
      <c r="J32" s="8">
        <f t="shared" si="1"/>
        <v>0</v>
      </c>
    </row>
    <row r="33" spans="1:10" ht="30">
      <c r="A33" s="43"/>
      <c r="B33" s="77"/>
      <c r="C33" s="74" t="s">
        <v>166</v>
      </c>
      <c r="D33" s="77"/>
      <c r="E33" s="36" t="s">
        <v>254</v>
      </c>
      <c r="F33" s="15">
        <f>F34</f>
        <v>2</v>
      </c>
      <c r="G33" s="15">
        <f t="shared" si="5"/>
        <v>0</v>
      </c>
      <c r="H33" s="15">
        <f t="shared" si="5"/>
        <v>0</v>
      </c>
      <c r="I33" s="26">
        <v>0</v>
      </c>
      <c r="J33" s="8">
        <f t="shared" si="1"/>
        <v>0</v>
      </c>
    </row>
    <row r="34" spans="1:10" ht="15">
      <c r="A34" s="43"/>
      <c r="B34" s="77"/>
      <c r="C34" s="74" t="s">
        <v>167</v>
      </c>
      <c r="D34" s="77"/>
      <c r="E34" s="36" t="s">
        <v>255</v>
      </c>
      <c r="F34" s="15">
        <f>F35</f>
        <v>2</v>
      </c>
      <c r="G34" s="15">
        <f t="shared" si="5"/>
        <v>0</v>
      </c>
      <c r="H34" s="15">
        <f t="shared" si="5"/>
        <v>0</v>
      </c>
      <c r="I34" s="26">
        <v>0</v>
      </c>
      <c r="J34" s="8">
        <f t="shared" si="1"/>
        <v>0</v>
      </c>
    </row>
    <row r="35" spans="1:10" ht="45">
      <c r="A35" s="43"/>
      <c r="B35" s="77"/>
      <c r="C35" s="74"/>
      <c r="D35" s="77" t="s">
        <v>1</v>
      </c>
      <c r="E35" s="36" t="s">
        <v>26</v>
      </c>
      <c r="F35" s="15">
        <v>2</v>
      </c>
      <c r="G35" s="15">
        <v>0</v>
      </c>
      <c r="H35" s="15">
        <v>0</v>
      </c>
      <c r="I35" s="26">
        <v>0</v>
      </c>
      <c r="J35" s="8">
        <f t="shared" si="1"/>
        <v>0</v>
      </c>
    </row>
    <row r="36" spans="1:10" ht="45">
      <c r="A36" s="43"/>
      <c r="B36" s="77"/>
      <c r="C36" s="74" t="s">
        <v>31</v>
      </c>
      <c r="D36" s="77"/>
      <c r="E36" s="36" t="s">
        <v>245</v>
      </c>
      <c r="F36" s="15">
        <f>F37</f>
        <v>2</v>
      </c>
      <c r="G36" s="15">
        <f aca="true" t="shared" si="6" ref="G36:H39">G37</f>
        <v>0</v>
      </c>
      <c r="H36" s="15">
        <f t="shared" si="6"/>
        <v>0</v>
      </c>
      <c r="I36" s="26">
        <v>0</v>
      </c>
      <c r="J36" s="8">
        <f t="shared" si="1"/>
        <v>0</v>
      </c>
    </row>
    <row r="37" spans="1:10" ht="45">
      <c r="A37" s="43"/>
      <c r="B37" s="77"/>
      <c r="C37" s="74" t="s">
        <v>169</v>
      </c>
      <c r="D37" s="77"/>
      <c r="E37" s="36" t="s">
        <v>250</v>
      </c>
      <c r="F37" s="15">
        <f>F38</f>
        <v>2</v>
      </c>
      <c r="G37" s="15">
        <f t="shared" si="6"/>
        <v>0</v>
      </c>
      <c r="H37" s="15">
        <f t="shared" si="6"/>
        <v>0</v>
      </c>
      <c r="I37" s="26">
        <v>0</v>
      </c>
      <c r="J37" s="8">
        <f t="shared" si="1"/>
        <v>0</v>
      </c>
    </row>
    <row r="38" spans="1:10" ht="30">
      <c r="A38" s="43"/>
      <c r="B38" s="77"/>
      <c r="C38" s="74" t="s">
        <v>170</v>
      </c>
      <c r="D38" s="77"/>
      <c r="E38" s="36" t="s">
        <v>251</v>
      </c>
      <c r="F38" s="15">
        <f>F39</f>
        <v>2</v>
      </c>
      <c r="G38" s="15">
        <f t="shared" si="6"/>
        <v>0</v>
      </c>
      <c r="H38" s="15">
        <f t="shared" si="6"/>
        <v>0</v>
      </c>
      <c r="I38" s="26">
        <v>0</v>
      </c>
      <c r="J38" s="8">
        <f t="shared" si="1"/>
        <v>0</v>
      </c>
    </row>
    <row r="39" spans="1:10" ht="105">
      <c r="A39" s="43"/>
      <c r="B39" s="77"/>
      <c r="C39" s="74" t="s">
        <v>171</v>
      </c>
      <c r="D39" s="77"/>
      <c r="E39" s="36" t="s">
        <v>368</v>
      </c>
      <c r="F39" s="15">
        <f>F40</f>
        <v>2</v>
      </c>
      <c r="G39" s="15">
        <f t="shared" si="6"/>
        <v>0</v>
      </c>
      <c r="H39" s="15">
        <f t="shared" si="6"/>
        <v>0</v>
      </c>
      <c r="I39" s="26">
        <v>0</v>
      </c>
      <c r="J39" s="8">
        <f t="shared" si="1"/>
        <v>0</v>
      </c>
    </row>
    <row r="40" spans="1:10" ht="90">
      <c r="A40" s="43"/>
      <c r="B40" s="77"/>
      <c r="C40" s="74"/>
      <c r="D40" s="77" t="s">
        <v>0</v>
      </c>
      <c r="E40" s="36" t="s">
        <v>25</v>
      </c>
      <c r="F40" s="15">
        <v>2</v>
      </c>
      <c r="G40" s="15">
        <v>0</v>
      </c>
      <c r="H40" s="15">
        <v>0</v>
      </c>
      <c r="I40" s="26">
        <v>0</v>
      </c>
      <c r="J40" s="8">
        <f t="shared" si="1"/>
        <v>0</v>
      </c>
    </row>
    <row r="41" spans="1:10" ht="60">
      <c r="A41" s="43"/>
      <c r="B41" s="77"/>
      <c r="C41" s="74" t="s">
        <v>64</v>
      </c>
      <c r="D41" s="77"/>
      <c r="E41" s="36" t="s">
        <v>258</v>
      </c>
      <c r="F41" s="15">
        <f>F42</f>
        <v>36</v>
      </c>
      <c r="G41" s="15">
        <f aca="true" t="shared" si="7" ref="G41:H44">G42</f>
        <v>0</v>
      </c>
      <c r="H41" s="15">
        <f t="shared" si="7"/>
        <v>0</v>
      </c>
      <c r="I41" s="26">
        <v>0</v>
      </c>
      <c r="J41" s="8">
        <f t="shared" si="1"/>
        <v>0</v>
      </c>
    </row>
    <row r="42" spans="1:10" ht="30">
      <c r="A42" s="43"/>
      <c r="B42" s="77"/>
      <c r="C42" s="74" t="s">
        <v>65</v>
      </c>
      <c r="D42" s="77"/>
      <c r="E42" s="36" t="s">
        <v>259</v>
      </c>
      <c r="F42" s="15">
        <f>F43</f>
        <v>36</v>
      </c>
      <c r="G42" s="15">
        <f t="shared" si="7"/>
        <v>0</v>
      </c>
      <c r="H42" s="15">
        <f t="shared" si="7"/>
        <v>0</v>
      </c>
      <c r="I42" s="26">
        <v>0</v>
      </c>
      <c r="J42" s="8">
        <f t="shared" si="1"/>
        <v>0</v>
      </c>
    </row>
    <row r="43" spans="1:10" ht="45">
      <c r="A43" s="43"/>
      <c r="B43" s="77"/>
      <c r="C43" s="74" t="s">
        <v>66</v>
      </c>
      <c r="D43" s="77"/>
      <c r="E43" s="36" t="s">
        <v>260</v>
      </c>
      <c r="F43" s="15">
        <f>F44</f>
        <v>36</v>
      </c>
      <c r="G43" s="15">
        <f t="shared" si="7"/>
        <v>0</v>
      </c>
      <c r="H43" s="15">
        <f t="shared" si="7"/>
        <v>0</v>
      </c>
      <c r="I43" s="26">
        <v>0</v>
      </c>
      <c r="J43" s="8">
        <f t="shared" si="1"/>
        <v>0</v>
      </c>
    </row>
    <row r="44" spans="1:10" ht="15">
      <c r="A44" s="43"/>
      <c r="B44" s="77"/>
      <c r="C44" s="74" t="s">
        <v>168</v>
      </c>
      <c r="D44" s="77"/>
      <c r="E44" s="36" t="s">
        <v>261</v>
      </c>
      <c r="F44" s="15">
        <f>F45</f>
        <v>36</v>
      </c>
      <c r="G44" s="15">
        <f t="shared" si="7"/>
        <v>0</v>
      </c>
      <c r="H44" s="15">
        <f t="shared" si="7"/>
        <v>0</v>
      </c>
      <c r="I44" s="26">
        <v>0</v>
      </c>
      <c r="J44" s="8">
        <f t="shared" si="1"/>
        <v>0</v>
      </c>
    </row>
    <row r="45" spans="1:10" ht="45">
      <c r="A45" s="43"/>
      <c r="B45" s="77"/>
      <c r="C45" s="74"/>
      <c r="D45" s="77" t="s">
        <v>1</v>
      </c>
      <c r="E45" s="36" t="s">
        <v>26</v>
      </c>
      <c r="F45" s="15">
        <v>36</v>
      </c>
      <c r="G45" s="15">
        <v>0</v>
      </c>
      <c r="H45" s="15">
        <v>0</v>
      </c>
      <c r="I45" s="26">
        <v>0</v>
      </c>
      <c r="J45" s="8">
        <f t="shared" si="1"/>
        <v>0</v>
      </c>
    </row>
    <row r="46" spans="1:10" ht="15">
      <c r="A46" s="43"/>
      <c r="B46" s="77"/>
      <c r="C46" s="74" t="s">
        <v>32</v>
      </c>
      <c r="D46" s="77"/>
      <c r="E46" s="36" t="s">
        <v>9</v>
      </c>
      <c r="F46" s="15">
        <f>F47</f>
        <v>2785.8</v>
      </c>
      <c r="G46" s="15">
        <f>G47</f>
        <v>2000.2999999999997</v>
      </c>
      <c r="H46" s="15">
        <f>H47</f>
        <v>2000.2999999999997</v>
      </c>
      <c r="I46" s="26">
        <f aca="true" t="shared" si="8" ref="I46:I51">H46/G46*100</f>
        <v>100</v>
      </c>
      <c r="J46" s="15">
        <f>J47</f>
        <v>0</v>
      </c>
    </row>
    <row r="47" spans="1:10" ht="45">
      <c r="A47" s="43"/>
      <c r="B47" s="77"/>
      <c r="C47" s="74" t="s">
        <v>27</v>
      </c>
      <c r="D47" s="77"/>
      <c r="E47" s="36" t="s">
        <v>235</v>
      </c>
      <c r="F47" s="15">
        <f>F48+F52</f>
        <v>2785.8</v>
      </c>
      <c r="G47" s="15">
        <f>G48</f>
        <v>2000.2999999999997</v>
      </c>
      <c r="H47" s="15">
        <f>H48</f>
        <v>2000.2999999999997</v>
      </c>
      <c r="I47" s="26">
        <f t="shared" si="8"/>
        <v>100</v>
      </c>
      <c r="J47" s="8">
        <f t="shared" si="1"/>
        <v>0</v>
      </c>
    </row>
    <row r="48" spans="1:10" ht="45" customHeight="1">
      <c r="A48" s="43"/>
      <c r="B48" s="77"/>
      <c r="C48" s="74" t="s">
        <v>131</v>
      </c>
      <c r="D48" s="77"/>
      <c r="E48" s="45" t="s">
        <v>224</v>
      </c>
      <c r="F48" s="15">
        <f>F49+F50+F51</f>
        <v>2783.6000000000004</v>
      </c>
      <c r="G48" s="15">
        <f>G49+G50+G51</f>
        <v>2000.2999999999997</v>
      </c>
      <c r="H48" s="15">
        <f>H49+H50+H51</f>
        <v>2000.2999999999997</v>
      </c>
      <c r="I48" s="26">
        <f t="shared" si="8"/>
        <v>100</v>
      </c>
      <c r="J48" s="8">
        <f t="shared" si="1"/>
        <v>0</v>
      </c>
    </row>
    <row r="49" spans="1:10" ht="90">
      <c r="A49" s="43"/>
      <c r="B49" s="77"/>
      <c r="C49" s="74"/>
      <c r="D49" s="75" t="s">
        <v>0</v>
      </c>
      <c r="E49" s="36" t="s">
        <v>25</v>
      </c>
      <c r="F49" s="15">
        <v>2030.4</v>
      </c>
      <c r="G49" s="15">
        <v>1486.1</v>
      </c>
      <c r="H49" s="15">
        <v>1486.1</v>
      </c>
      <c r="I49" s="26">
        <f t="shared" si="8"/>
        <v>100</v>
      </c>
      <c r="J49" s="8">
        <f t="shared" si="1"/>
        <v>0</v>
      </c>
    </row>
    <row r="50" spans="1:10" ht="45">
      <c r="A50" s="43"/>
      <c r="B50" s="77"/>
      <c r="C50" s="74"/>
      <c r="D50" s="75" t="s">
        <v>1</v>
      </c>
      <c r="E50" s="36" t="s">
        <v>26</v>
      </c>
      <c r="F50" s="15">
        <v>738.2</v>
      </c>
      <c r="G50" s="8">
        <v>509.1</v>
      </c>
      <c r="H50" s="8">
        <v>509.1</v>
      </c>
      <c r="I50" s="26">
        <f t="shared" si="8"/>
        <v>100</v>
      </c>
      <c r="J50" s="8">
        <f t="shared" si="1"/>
        <v>0</v>
      </c>
    </row>
    <row r="51" spans="1:10" ht="15">
      <c r="A51" s="43"/>
      <c r="B51" s="77"/>
      <c r="C51" s="74"/>
      <c r="D51" s="77" t="s">
        <v>5</v>
      </c>
      <c r="E51" s="45" t="s">
        <v>6</v>
      </c>
      <c r="F51" s="15">
        <v>15</v>
      </c>
      <c r="G51" s="8">
        <v>5.1</v>
      </c>
      <c r="H51" s="8">
        <v>5.1</v>
      </c>
      <c r="I51" s="26">
        <f t="shared" si="8"/>
        <v>100</v>
      </c>
      <c r="J51" s="8">
        <f t="shared" si="1"/>
        <v>0</v>
      </c>
    </row>
    <row r="52" spans="1:10" ht="30">
      <c r="A52" s="43"/>
      <c r="B52" s="77"/>
      <c r="C52" s="74" t="s">
        <v>90</v>
      </c>
      <c r="D52" s="77"/>
      <c r="E52" s="36" t="s">
        <v>12</v>
      </c>
      <c r="F52" s="15">
        <f>F53</f>
        <v>2.2</v>
      </c>
      <c r="G52" s="8">
        <v>0</v>
      </c>
      <c r="H52" s="8">
        <v>0</v>
      </c>
      <c r="I52" s="26">
        <v>0</v>
      </c>
      <c r="J52" s="8">
        <f t="shared" si="1"/>
        <v>0</v>
      </c>
    </row>
    <row r="53" spans="1:10" ht="45">
      <c r="A53" s="43"/>
      <c r="B53" s="77"/>
      <c r="C53" s="74"/>
      <c r="D53" s="77" t="s">
        <v>1</v>
      </c>
      <c r="E53" s="36" t="s">
        <v>26</v>
      </c>
      <c r="F53" s="15">
        <v>2.2</v>
      </c>
      <c r="G53" s="8">
        <v>0</v>
      </c>
      <c r="H53" s="8">
        <v>0</v>
      </c>
      <c r="I53" s="26">
        <v>0</v>
      </c>
      <c r="J53" s="8">
        <f t="shared" si="1"/>
        <v>0</v>
      </c>
    </row>
    <row r="54" spans="1:10" ht="47.25" customHeight="1">
      <c r="A54" s="43"/>
      <c r="B54" s="77" t="s">
        <v>39</v>
      </c>
      <c r="C54" s="74"/>
      <c r="D54" s="77"/>
      <c r="E54" s="36" t="s">
        <v>104</v>
      </c>
      <c r="F54" s="15" t="s">
        <v>89</v>
      </c>
      <c r="G54" s="8">
        <f>G57</f>
        <v>9.7</v>
      </c>
      <c r="H54" s="8">
        <f>H57</f>
        <v>9.7</v>
      </c>
      <c r="I54" s="26">
        <f>H54/G54*100</f>
        <v>100</v>
      </c>
      <c r="J54" s="8">
        <f t="shared" si="1"/>
        <v>0</v>
      </c>
    </row>
    <row r="55" spans="1:10" ht="15">
      <c r="A55" s="43"/>
      <c r="B55" s="77"/>
      <c r="C55" s="74" t="s">
        <v>32</v>
      </c>
      <c r="D55" s="77"/>
      <c r="E55" s="36" t="s">
        <v>9</v>
      </c>
      <c r="F55" s="15"/>
      <c r="G55" s="8"/>
      <c r="H55" s="8"/>
      <c r="I55" s="26"/>
      <c r="J55" s="8"/>
    </row>
    <row r="56" spans="1:10" ht="45">
      <c r="A56" s="43"/>
      <c r="B56" s="77"/>
      <c r="C56" s="74" t="s">
        <v>27</v>
      </c>
      <c r="D56" s="77"/>
      <c r="E56" s="36" t="s">
        <v>235</v>
      </c>
      <c r="F56" s="15" t="s">
        <v>89</v>
      </c>
      <c r="G56" s="8">
        <f>G57</f>
        <v>9.7</v>
      </c>
      <c r="H56" s="8">
        <f>H57</f>
        <v>9.7</v>
      </c>
      <c r="I56" s="26">
        <f>H56/G56*100</f>
        <v>100</v>
      </c>
      <c r="J56" s="8">
        <f t="shared" si="1"/>
        <v>0</v>
      </c>
    </row>
    <row r="57" spans="1:10" ht="45">
      <c r="A57" s="43"/>
      <c r="B57" s="77"/>
      <c r="C57" s="74" t="s">
        <v>132</v>
      </c>
      <c r="D57" s="77"/>
      <c r="E57" s="36" t="s">
        <v>262</v>
      </c>
      <c r="F57" s="15" t="s">
        <v>89</v>
      </c>
      <c r="G57" s="15">
        <f>G58</f>
        <v>9.7</v>
      </c>
      <c r="H57" s="15">
        <f>H58</f>
        <v>9.7</v>
      </c>
      <c r="I57" s="26">
        <f>H57/G57*100</f>
        <v>100</v>
      </c>
      <c r="J57" s="8">
        <f t="shared" si="1"/>
        <v>0</v>
      </c>
    </row>
    <row r="58" spans="1:10" ht="15">
      <c r="A58" s="43"/>
      <c r="B58" s="43"/>
      <c r="C58" s="74"/>
      <c r="D58" s="77" t="s">
        <v>7</v>
      </c>
      <c r="E58" s="3" t="s">
        <v>8</v>
      </c>
      <c r="F58" s="15" t="s">
        <v>89</v>
      </c>
      <c r="G58" s="8">
        <v>9.7</v>
      </c>
      <c r="H58" s="8">
        <v>9.7</v>
      </c>
      <c r="I58" s="26">
        <f>H58/G58*100</f>
        <v>100</v>
      </c>
      <c r="J58" s="8">
        <f t="shared" si="1"/>
        <v>0</v>
      </c>
    </row>
    <row r="59" spans="1:10" ht="15">
      <c r="A59" s="43"/>
      <c r="B59" s="97" t="s">
        <v>44</v>
      </c>
      <c r="C59" s="74"/>
      <c r="D59" s="77"/>
      <c r="E59" s="39" t="s">
        <v>13</v>
      </c>
      <c r="F59" s="15">
        <f>F60</f>
        <v>100</v>
      </c>
      <c r="G59" s="15">
        <f aca="true" t="shared" si="9" ref="G59:H63">G60</f>
        <v>0</v>
      </c>
      <c r="H59" s="15">
        <f t="shared" si="9"/>
        <v>0</v>
      </c>
      <c r="I59" s="26">
        <v>0</v>
      </c>
      <c r="J59" s="8">
        <f t="shared" si="1"/>
        <v>0</v>
      </c>
    </row>
    <row r="60" spans="1:10" ht="45">
      <c r="A60" s="43"/>
      <c r="B60" s="97"/>
      <c r="C60" s="74" t="s">
        <v>18</v>
      </c>
      <c r="D60" s="77"/>
      <c r="E60" s="39" t="s">
        <v>243</v>
      </c>
      <c r="F60" s="15">
        <f>F61</f>
        <v>100</v>
      </c>
      <c r="G60" s="15">
        <f t="shared" si="9"/>
        <v>0</v>
      </c>
      <c r="H60" s="15">
        <f t="shared" si="9"/>
        <v>0</v>
      </c>
      <c r="I60" s="26">
        <v>0</v>
      </c>
      <c r="J60" s="8">
        <f t="shared" si="1"/>
        <v>0</v>
      </c>
    </row>
    <row r="61" spans="1:10" ht="90">
      <c r="A61" s="43"/>
      <c r="B61" s="97"/>
      <c r="C61" s="74" t="s">
        <v>140</v>
      </c>
      <c r="D61" s="77"/>
      <c r="E61" s="39" t="s">
        <v>248</v>
      </c>
      <c r="F61" s="15">
        <f>F62</f>
        <v>100</v>
      </c>
      <c r="G61" s="15">
        <f t="shared" si="9"/>
        <v>0</v>
      </c>
      <c r="H61" s="15">
        <f t="shared" si="9"/>
        <v>0</v>
      </c>
      <c r="I61" s="26">
        <v>0</v>
      </c>
      <c r="J61" s="8">
        <f t="shared" si="1"/>
        <v>0</v>
      </c>
    </row>
    <row r="62" spans="1:10" ht="45">
      <c r="A62" s="43"/>
      <c r="B62" s="97"/>
      <c r="C62" s="74" t="s">
        <v>30</v>
      </c>
      <c r="D62" s="77"/>
      <c r="E62" s="39" t="s">
        <v>263</v>
      </c>
      <c r="F62" s="15">
        <f>F63</f>
        <v>100</v>
      </c>
      <c r="G62" s="15">
        <f t="shared" si="9"/>
        <v>0</v>
      </c>
      <c r="H62" s="15">
        <f t="shared" si="9"/>
        <v>0</v>
      </c>
      <c r="I62" s="26">
        <v>0</v>
      </c>
      <c r="J62" s="8">
        <f t="shared" si="1"/>
        <v>0</v>
      </c>
    </row>
    <row r="63" spans="1:10" ht="45">
      <c r="A63" s="43"/>
      <c r="B63" s="97"/>
      <c r="C63" s="74" t="s">
        <v>172</v>
      </c>
      <c r="D63" s="77"/>
      <c r="E63" s="39" t="s">
        <v>264</v>
      </c>
      <c r="F63" s="15">
        <f>F64</f>
        <v>100</v>
      </c>
      <c r="G63" s="15">
        <f t="shared" si="9"/>
        <v>0</v>
      </c>
      <c r="H63" s="15">
        <f t="shared" si="9"/>
        <v>0</v>
      </c>
      <c r="I63" s="26">
        <v>0</v>
      </c>
      <c r="J63" s="8">
        <f t="shared" si="1"/>
        <v>0</v>
      </c>
    </row>
    <row r="64" spans="1:10" ht="15">
      <c r="A64" s="43"/>
      <c r="B64" s="43"/>
      <c r="C64" s="74"/>
      <c r="D64" s="77" t="s">
        <v>5</v>
      </c>
      <c r="E64" s="45" t="s">
        <v>6</v>
      </c>
      <c r="F64" s="15">
        <v>100</v>
      </c>
      <c r="G64" s="8">
        <v>0</v>
      </c>
      <c r="H64" s="8">
        <v>0</v>
      </c>
      <c r="I64" s="26">
        <v>0</v>
      </c>
      <c r="J64" s="8">
        <f t="shared" si="1"/>
        <v>0</v>
      </c>
    </row>
    <row r="65" spans="1:10" ht="15">
      <c r="A65" s="43"/>
      <c r="B65" s="77" t="s">
        <v>45</v>
      </c>
      <c r="C65" s="77"/>
      <c r="D65" s="77"/>
      <c r="E65" s="40" t="s">
        <v>46</v>
      </c>
      <c r="F65" s="15">
        <f>F66+F73</f>
        <v>220</v>
      </c>
      <c r="G65" s="15">
        <f>G84+G90</f>
        <v>245.7</v>
      </c>
      <c r="H65" s="15">
        <f>H84+H90</f>
        <v>245.7</v>
      </c>
      <c r="I65" s="26">
        <f>H65/G65*100</f>
        <v>100</v>
      </c>
      <c r="J65" s="8">
        <f t="shared" si="1"/>
        <v>0</v>
      </c>
    </row>
    <row r="66" spans="1:10" ht="45">
      <c r="A66" s="43"/>
      <c r="B66" s="77"/>
      <c r="C66" s="77" t="s">
        <v>74</v>
      </c>
      <c r="D66" s="77"/>
      <c r="E66" s="40" t="s">
        <v>241</v>
      </c>
      <c r="F66" s="15">
        <f aca="true" t="shared" si="10" ref="F66:H67">F67</f>
        <v>50</v>
      </c>
      <c r="G66" s="15">
        <f t="shared" si="10"/>
        <v>0</v>
      </c>
      <c r="H66" s="15">
        <f t="shared" si="10"/>
        <v>0</v>
      </c>
      <c r="I66" s="26">
        <v>0</v>
      </c>
      <c r="J66" s="8">
        <f t="shared" si="1"/>
        <v>0</v>
      </c>
    </row>
    <row r="67" spans="1:10" ht="30">
      <c r="A67" s="43"/>
      <c r="B67" s="77"/>
      <c r="C67" s="77" t="s">
        <v>78</v>
      </c>
      <c r="D67" s="77"/>
      <c r="E67" s="40" t="s">
        <v>249</v>
      </c>
      <c r="F67" s="15">
        <f t="shared" si="10"/>
        <v>50</v>
      </c>
      <c r="G67" s="15">
        <f t="shared" si="10"/>
        <v>0</v>
      </c>
      <c r="H67" s="15">
        <f t="shared" si="10"/>
        <v>0</v>
      </c>
      <c r="I67" s="26">
        <v>0</v>
      </c>
      <c r="J67" s="8">
        <f t="shared" si="1"/>
        <v>0</v>
      </c>
    </row>
    <row r="68" spans="1:10" ht="30">
      <c r="A68" s="43"/>
      <c r="B68" s="77"/>
      <c r="C68" s="77" t="s">
        <v>119</v>
      </c>
      <c r="D68" s="77"/>
      <c r="E68" s="40" t="s">
        <v>265</v>
      </c>
      <c r="F68" s="15">
        <f>F69+F71</f>
        <v>50</v>
      </c>
      <c r="G68" s="15">
        <f>G69+G71</f>
        <v>0</v>
      </c>
      <c r="H68" s="15">
        <f>H69+H71</f>
        <v>0</v>
      </c>
      <c r="I68" s="26">
        <v>0</v>
      </c>
      <c r="J68" s="8">
        <f t="shared" si="1"/>
        <v>0</v>
      </c>
    </row>
    <row r="69" spans="1:10" ht="60">
      <c r="A69" s="43"/>
      <c r="B69" s="77"/>
      <c r="C69" s="77" t="s">
        <v>173</v>
      </c>
      <c r="D69" s="77"/>
      <c r="E69" s="40" t="s">
        <v>266</v>
      </c>
      <c r="F69" s="15">
        <f>F70</f>
        <v>25</v>
      </c>
      <c r="G69" s="15">
        <f>G70</f>
        <v>0</v>
      </c>
      <c r="H69" s="15">
        <f>H70</f>
        <v>0</v>
      </c>
      <c r="I69" s="26">
        <v>0</v>
      </c>
      <c r="J69" s="8">
        <f t="shared" si="1"/>
        <v>0</v>
      </c>
    </row>
    <row r="70" spans="1:10" ht="45">
      <c r="A70" s="43"/>
      <c r="B70" s="77"/>
      <c r="C70" s="77"/>
      <c r="D70" s="77" t="s">
        <v>4</v>
      </c>
      <c r="E70" s="36" t="s">
        <v>10</v>
      </c>
      <c r="F70" s="15">
        <v>25</v>
      </c>
      <c r="G70" s="15">
        <v>0</v>
      </c>
      <c r="H70" s="15">
        <v>0</v>
      </c>
      <c r="I70" s="26">
        <v>0</v>
      </c>
      <c r="J70" s="8">
        <f t="shared" si="1"/>
        <v>0</v>
      </c>
    </row>
    <row r="71" spans="1:10" ht="30">
      <c r="A71" s="43"/>
      <c r="B71" s="77"/>
      <c r="C71" s="77" t="s">
        <v>174</v>
      </c>
      <c r="D71" s="77"/>
      <c r="E71" s="40" t="s">
        <v>267</v>
      </c>
      <c r="F71" s="15">
        <f>F72</f>
        <v>25</v>
      </c>
      <c r="G71" s="15">
        <f>G72</f>
        <v>0</v>
      </c>
      <c r="H71" s="15">
        <f>H72</f>
        <v>0</v>
      </c>
      <c r="I71" s="26">
        <v>0</v>
      </c>
      <c r="J71" s="8">
        <f t="shared" si="1"/>
        <v>0</v>
      </c>
    </row>
    <row r="72" spans="1:10" ht="45">
      <c r="A72" s="43"/>
      <c r="B72" s="77"/>
      <c r="C72" s="77"/>
      <c r="D72" s="77" t="s">
        <v>4</v>
      </c>
      <c r="E72" s="36" t="s">
        <v>10</v>
      </c>
      <c r="F72" s="15">
        <v>25</v>
      </c>
      <c r="G72" s="15">
        <v>0</v>
      </c>
      <c r="H72" s="15">
        <v>0</v>
      </c>
      <c r="I72" s="26">
        <v>0</v>
      </c>
      <c r="J72" s="8">
        <f t="shared" si="1"/>
        <v>0</v>
      </c>
    </row>
    <row r="73" spans="1:10" ht="60">
      <c r="A73" s="43"/>
      <c r="B73" s="77"/>
      <c r="C73" s="77" t="s">
        <v>129</v>
      </c>
      <c r="D73" s="77"/>
      <c r="E73" s="40" t="s">
        <v>240</v>
      </c>
      <c r="F73" s="15">
        <f>F74+F80</f>
        <v>170</v>
      </c>
      <c r="G73" s="15">
        <f>G74+G80</f>
        <v>0</v>
      </c>
      <c r="H73" s="15">
        <f>H74+H80</f>
        <v>0</v>
      </c>
      <c r="I73" s="26">
        <v>0</v>
      </c>
      <c r="J73" s="8">
        <f t="shared" si="1"/>
        <v>0</v>
      </c>
    </row>
    <row r="74" spans="1:10" ht="30">
      <c r="A74" s="43"/>
      <c r="B74" s="77"/>
      <c r="C74" s="77" t="s">
        <v>19</v>
      </c>
      <c r="D74" s="77"/>
      <c r="E74" s="40" t="s">
        <v>247</v>
      </c>
      <c r="F74" s="15">
        <f>F75</f>
        <v>80</v>
      </c>
      <c r="G74" s="15">
        <f>G75</f>
        <v>0</v>
      </c>
      <c r="H74" s="15">
        <f>H75</f>
        <v>0</v>
      </c>
      <c r="I74" s="26">
        <v>0</v>
      </c>
      <c r="J74" s="8">
        <f t="shared" si="1"/>
        <v>0</v>
      </c>
    </row>
    <row r="75" spans="1:10" ht="30">
      <c r="A75" s="43"/>
      <c r="B75" s="77"/>
      <c r="C75" s="77" t="s">
        <v>175</v>
      </c>
      <c r="D75" s="77"/>
      <c r="E75" s="40" t="s">
        <v>268</v>
      </c>
      <c r="F75" s="15">
        <f>F76+F78</f>
        <v>80</v>
      </c>
      <c r="G75" s="15">
        <f>G76+G78</f>
        <v>0</v>
      </c>
      <c r="H75" s="15">
        <f>H76+H78</f>
        <v>0</v>
      </c>
      <c r="I75" s="26">
        <v>0</v>
      </c>
      <c r="J75" s="8">
        <f t="shared" si="1"/>
        <v>0</v>
      </c>
    </row>
    <row r="76" spans="1:10" ht="30">
      <c r="A76" s="43"/>
      <c r="B76" s="77"/>
      <c r="C76" s="77" t="s">
        <v>176</v>
      </c>
      <c r="D76" s="77"/>
      <c r="E76" s="40" t="s">
        <v>269</v>
      </c>
      <c r="F76" s="15">
        <f>F77</f>
        <v>30</v>
      </c>
      <c r="G76" s="15">
        <f>G77</f>
        <v>0</v>
      </c>
      <c r="H76" s="15">
        <f>H77</f>
        <v>0</v>
      </c>
      <c r="I76" s="26">
        <v>0</v>
      </c>
      <c r="J76" s="8">
        <f t="shared" si="1"/>
        <v>0</v>
      </c>
    </row>
    <row r="77" spans="1:10" ht="45">
      <c r="A77" s="43"/>
      <c r="B77" s="77"/>
      <c r="C77" s="77"/>
      <c r="D77" s="77" t="s">
        <v>1</v>
      </c>
      <c r="E77" s="36" t="s">
        <v>26</v>
      </c>
      <c r="F77" s="15">
        <v>30</v>
      </c>
      <c r="G77" s="15">
        <v>0</v>
      </c>
      <c r="H77" s="15">
        <v>0</v>
      </c>
      <c r="I77" s="26">
        <v>0</v>
      </c>
      <c r="J77" s="8">
        <f t="shared" si="1"/>
        <v>0</v>
      </c>
    </row>
    <row r="78" spans="1:10" ht="45">
      <c r="A78" s="43"/>
      <c r="B78" s="77"/>
      <c r="C78" s="77" t="s">
        <v>177</v>
      </c>
      <c r="D78" s="77"/>
      <c r="E78" s="40" t="s">
        <v>270</v>
      </c>
      <c r="F78" s="15">
        <f>F79</f>
        <v>50</v>
      </c>
      <c r="G78" s="15">
        <f>G79</f>
        <v>0</v>
      </c>
      <c r="H78" s="15">
        <f>H79</f>
        <v>0</v>
      </c>
      <c r="I78" s="26">
        <v>0</v>
      </c>
      <c r="J78" s="8">
        <f t="shared" si="1"/>
        <v>0</v>
      </c>
    </row>
    <row r="79" spans="1:10" ht="45">
      <c r="A79" s="43"/>
      <c r="B79" s="77"/>
      <c r="C79" s="77"/>
      <c r="D79" s="77" t="s">
        <v>1</v>
      </c>
      <c r="E79" s="36" t="s">
        <v>26</v>
      </c>
      <c r="F79" s="15">
        <v>50</v>
      </c>
      <c r="G79" s="15">
        <v>0</v>
      </c>
      <c r="H79" s="15">
        <v>0</v>
      </c>
      <c r="I79" s="26">
        <v>0</v>
      </c>
      <c r="J79" s="8">
        <f t="shared" si="1"/>
        <v>0</v>
      </c>
    </row>
    <row r="80" spans="1:10" ht="30">
      <c r="A80" s="43"/>
      <c r="B80" s="77"/>
      <c r="C80" s="77" t="s">
        <v>20</v>
      </c>
      <c r="D80" s="77"/>
      <c r="E80" s="40" t="s">
        <v>271</v>
      </c>
      <c r="F80" s="15">
        <f>F81</f>
        <v>90</v>
      </c>
      <c r="G80" s="15">
        <f aca="true" t="shared" si="11" ref="G80:H82">G81</f>
        <v>0</v>
      </c>
      <c r="H80" s="15">
        <f t="shared" si="11"/>
        <v>0</v>
      </c>
      <c r="I80" s="26">
        <v>0</v>
      </c>
      <c r="J80" s="8">
        <f t="shared" si="1"/>
        <v>0</v>
      </c>
    </row>
    <row r="81" spans="1:10" ht="45">
      <c r="A81" s="43"/>
      <c r="B81" s="77"/>
      <c r="C81" s="77" t="s">
        <v>21</v>
      </c>
      <c r="D81" s="77"/>
      <c r="E81" s="40" t="s">
        <v>272</v>
      </c>
      <c r="F81" s="15">
        <f>F82</f>
        <v>90</v>
      </c>
      <c r="G81" s="15">
        <f t="shared" si="11"/>
        <v>0</v>
      </c>
      <c r="H81" s="15">
        <f t="shared" si="11"/>
        <v>0</v>
      </c>
      <c r="I81" s="26">
        <v>0</v>
      </c>
      <c r="J81" s="8">
        <f t="shared" si="1"/>
        <v>0</v>
      </c>
    </row>
    <row r="82" spans="1:10" ht="45">
      <c r="A82" s="43"/>
      <c r="B82" s="77"/>
      <c r="C82" s="77" t="s">
        <v>178</v>
      </c>
      <c r="D82" s="77"/>
      <c r="E82" s="40" t="s">
        <v>273</v>
      </c>
      <c r="F82" s="15">
        <f>F83</f>
        <v>90</v>
      </c>
      <c r="G82" s="15">
        <f t="shared" si="11"/>
        <v>0</v>
      </c>
      <c r="H82" s="15">
        <f t="shared" si="11"/>
        <v>0</v>
      </c>
      <c r="I82" s="26">
        <v>0</v>
      </c>
      <c r="J82" s="8">
        <f t="shared" si="1"/>
        <v>0</v>
      </c>
    </row>
    <row r="83" spans="1:10" ht="45">
      <c r="A83" s="43"/>
      <c r="B83" s="77"/>
      <c r="C83" s="77"/>
      <c r="D83" s="77" t="s">
        <v>1</v>
      </c>
      <c r="E83" s="36" t="s">
        <v>26</v>
      </c>
      <c r="F83" s="15">
        <v>90</v>
      </c>
      <c r="G83" s="15">
        <v>0</v>
      </c>
      <c r="H83" s="15">
        <v>0</v>
      </c>
      <c r="I83" s="26">
        <v>0</v>
      </c>
      <c r="J83" s="8">
        <f t="shared" si="1"/>
        <v>0</v>
      </c>
    </row>
    <row r="84" spans="1:10" ht="45">
      <c r="A84" s="43"/>
      <c r="B84" s="77"/>
      <c r="C84" s="96" t="s">
        <v>67</v>
      </c>
      <c r="D84" s="77"/>
      <c r="E84" s="39" t="s">
        <v>244</v>
      </c>
      <c r="F84" s="15" t="str">
        <f aca="true" t="shared" si="12" ref="F84:H85">F85</f>
        <v>-</v>
      </c>
      <c r="G84" s="15">
        <f t="shared" si="12"/>
        <v>87.7</v>
      </c>
      <c r="H84" s="15">
        <f t="shared" si="12"/>
        <v>87.7</v>
      </c>
      <c r="I84" s="26">
        <f aca="true" t="shared" si="13" ref="I84:I89">H84/G84*100</f>
        <v>100</v>
      </c>
      <c r="J84" s="8">
        <f t="shared" si="1"/>
        <v>0</v>
      </c>
    </row>
    <row r="85" spans="1:10" ht="30">
      <c r="A85" s="43"/>
      <c r="B85" s="77"/>
      <c r="C85" s="96" t="s">
        <v>68</v>
      </c>
      <c r="D85" s="77"/>
      <c r="E85" s="40" t="s">
        <v>274</v>
      </c>
      <c r="F85" s="15" t="str">
        <f t="shared" si="12"/>
        <v>-</v>
      </c>
      <c r="G85" s="15">
        <f t="shared" si="12"/>
        <v>87.7</v>
      </c>
      <c r="H85" s="15">
        <f t="shared" si="12"/>
        <v>87.7</v>
      </c>
      <c r="I85" s="26">
        <f t="shared" si="13"/>
        <v>100</v>
      </c>
      <c r="J85" s="8">
        <f t="shared" si="1"/>
        <v>0</v>
      </c>
    </row>
    <row r="86" spans="1:10" ht="60">
      <c r="A86" s="43"/>
      <c r="B86" s="77"/>
      <c r="C86" s="96" t="s">
        <v>133</v>
      </c>
      <c r="D86" s="73"/>
      <c r="E86" s="51" t="s">
        <v>275</v>
      </c>
      <c r="F86" s="15" t="str">
        <f>F90</f>
        <v>-</v>
      </c>
      <c r="G86" s="15">
        <f>G87</f>
        <v>87.7</v>
      </c>
      <c r="H86" s="15">
        <f>H87</f>
        <v>87.7</v>
      </c>
      <c r="I86" s="26">
        <f t="shared" si="13"/>
        <v>100</v>
      </c>
      <c r="J86" s="8">
        <f t="shared" si="1"/>
        <v>0</v>
      </c>
    </row>
    <row r="87" spans="1:10" ht="60">
      <c r="A87" s="43"/>
      <c r="B87" s="77"/>
      <c r="C87" s="96" t="s">
        <v>134</v>
      </c>
      <c r="D87" s="73"/>
      <c r="E87" s="51" t="s">
        <v>276</v>
      </c>
      <c r="F87" s="15" t="s">
        <v>89</v>
      </c>
      <c r="G87" s="15">
        <f>G88</f>
        <v>87.7</v>
      </c>
      <c r="H87" s="15">
        <f>H88</f>
        <v>87.7</v>
      </c>
      <c r="I87" s="26">
        <f t="shared" si="13"/>
        <v>100</v>
      </c>
      <c r="J87" s="8">
        <f t="shared" si="1"/>
        <v>0</v>
      </c>
    </row>
    <row r="88" spans="1:10" ht="15">
      <c r="A88" s="43"/>
      <c r="B88" s="77"/>
      <c r="C88" s="73"/>
      <c r="D88" s="73" t="s">
        <v>5</v>
      </c>
      <c r="E88" s="45" t="s">
        <v>6</v>
      </c>
      <c r="F88" s="15" t="s">
        <v>89</v>
      </c>
      <c r="G88" s="15">
        <v>87.7</v>
      </c>
      <c r="H88" s="15">
        <v>87.7</v>
      </c>
      <c r="I88" s="26">
        <f t="shared" si="13"/>
        <v>100</v>
      </c>
      <c r="J88" s="8">
        <f t="shared" si="1"/>
        <v>0</v>
      </c>
    </row>
    <row r="89" spans="1:10" ht="15">
      <c r="A89" s="43"/>
      <c r="B89" s="77"/>
      <c r="C89" s="73" t="s">
        <v>32</v>
      </c>
      <c r="D89" s="73"/>
      <c r="E89" s="45" t="s">
        <v>9</v>
      </c>
      <c r="F89" s="15" t="s">
        <v>89</v>
      </c>
      <c r="G89" s="15">
        <f>G90</f>
        <v>158</v>
      </c>
      <c r="H89" s="15">
        <f>H90</f>
        <v>158</v>
      </c>
      <c r="I89" s="26">
        <f t="shared" si="13"/>
        <v>100</v>
      </c>
      <c r="J89" s="8">
        <f t="shared" si="1"/>
        <v>0</v>
      </c>
    </row>
    <row r="90" spans="1:10" ht="45">
      <c r="A90" s="43"/>
      <c r="B90" s="77"/>
      <c r="C90" s="73" t="s">
        <v>27</v>
      </c>
      <c r="D90" s="73"/>
      <c r="E90" s="54" t="s">
        <v>235</v>
      </c>
      <c r="F90" s="15" t="str">
        <f>F92</f>
        <v>-</v>
      </c>
      <c r="G90" s="15">
        <f>G91+G93</f>
        <v>158</v>
      </c>
      <c r="H90" s="15">
        <f>H91+H93</f>
        <v>158</v>
      </c>
      <c r="I90" s="26">
        <f aca="true" t="shared" si="14" ref="I90:I105">H90/G90*100</f>
        <v>100</v>
      </c>
      <c r="J90" s="8">
        <f t="shared" si="1"/>
        <v>0</v>
      </c>
    </row>
    <row r="91" spans="1:10" ht="165">
      <c r="A91" s="43"/>
      <c r="B91" s="77"/>
      <c r="C91" s="73" t="s">
        <v>135</v>
      </c>
      <c r="D91" s="73"/>
      <c r="E91" s="54" t="s">
        <v>277</v>
      </c>
      <c r="F91" s="15"/>
      <c r="G91" s="15">
        <f>G92</f>
        <v>156.6</v>
      </c>
      <c r="H91" s="15">
        <f>H92</f>
        <v>156.6</v>
      </c>
      <c r="I91" s="26">
        <f t="shared" si="14"/>
        <v>100</v>
      </c>
      <c r="J91" s="8">
        <f t="shared" si="1"/>
        <v>0</v>
      </c>
    </row>
    <row r="92" spans="1:10" ht="15">
      <c r="A92" s="43"/>
      <c r="B92" s="77"/>
      <c r="C92" s="96"/>
      <c r="D92" s="77" t="s">
        <v>7</v>
      </c>
      <c r="E92" s="3" t="s">
        <v>8</v>
      </c>
      <c r="F92" s="15" t="s">
        <v>89</v>
      </c>
      <c r="G92" s="8">
        <v>156.6</v>
      </c>
      <c r="H92" s="8">
        <v>156.6</v>
      </c>
      <c r="I92" s="26">
        <f t="shared" si="14"/>
        <v>100</v>
      </c>
      <c r="J92" s="8">
        <f t="shared" si="1"/>
        <v>0</v>
      </c>
    </row>
    <row r="93" spans="1:10" ht="45" customHeight="1">
      <c r="A93" s="43"/>
      <c r="B93" s="77"/>
      <c r="C93" s="96" t="s">
        <v>136</v>
      </c>
      <c r="D93" s="77"/>
      <c r="E93" s="56" t="s">
        <v>278</v>
      </c>
      <c r="F93" s="15" t="s">
        <v>89</v>
      </c>
      <c r="G93" s="8">
        <f>G94</f>
        <v>1.4</v>
      </c>
      <c r="H93" s="8">
        <f>H94</f>
        <v>1.4</v>
      </c>
      <c r="I93" s="26">
        <f t="shared" si="14"/>
        <v>100</v>
      </c>
      <c r="J93" s="8">
        <f t="shared" si="1"/>
        <v>0</v>
      </c>
    </row>
    <row r="94" spans="1:10" ht="45" customHeight="1">
      <c r="A94" s="43"/>
      <c r="B94" s="77"/>
      <c r="C94" s="96"/>
      <c r="D94" s="77" t="s">
        <v>0</v>
      </c>
      <c r="E94" s="36" t="s">
        <v>25</v>
      </c>
      <c r="F94" s="15" t="s">
        <v>89</v>
      </c>
      <c r="G94" s="8">
        <v>1.4</v>
      </c>
      <c r="H94" s="8">
        <v>1.4</v>
      </c>
      <c r="I94" s="26">
        <f t="shared" si="14"/>
        <v>100</v>
      </c>
      <c r="J94" s="8">
        <f t="shared" si="1"/>
        <v>0</v>
      </c>
    </row>
    <row r="95" spans="1:10" ht="15">
      <c r="A95" s="43"/>
      <c r="B95" s="77" t="s">
        <v>121</v>
      </c>
      <c r="C95" s="96"/>
      <c r="D95" s="77"/>
      <c r="E95" s="56" t="s">
        <v>228</v>
      </c>
      <c r="F95" s="15">
        <f aca="true" t="shared" si="15" ref="F95:H100">F96</f>
        <v>220.8</v>
      </c>
      <c r="G95" s="15">
        <f t="shared" si="15"/>
        <v>45</v>
      </c>
      <c r="H95" s="15">
        <f t="shared" si="15"/>
        <v>45</v>
      </c>
      <c r="I95" s="26">
        <f t="shared" si="14"/>
        <v>100</v>
      </c>
      <c r="J95" s="8">
        <f t="shared" si="1"/>
        <v>0</v>
      </c>
    </row>
    <row r="96" spans="1:10" ht="15">
      <c r="A96" s="43"/>
      <c r="B96" s="77" t="s">
        <v>122</v>
      </c>
      <c r="C96" s="96"/>
      <c r="D96" s="77"/>
      <c r="E96" s="56" t="s">
        <v>123</v>
      </c>
      <c r="F96" s="15">
        <f t="shared" si="15"/>
        <v>220.8</v>
      </c>
      <c r="G96" s="15">
        <f t="shared" si="15"/>
        <v>45</v>
      </c>
      <c r="H96" s="15">
        <f t="shared" si="15"/>
        <v>45</v>
      </c>
      <c r="I96" s="26">
        <f t="shared" si="14"/>
        <v>100</v>
      </c>
      <c r="J96" s="8">
        <f t="shared" si="1"/>
        <v>0</v>
      </c>
    </row>
    <row r="97" spans="1:10" ht="45" customHeight="1">
      <c r="A97" s="43"/>
      <c r="B97" s="77"/>
      <c r="C97" s="96" t="s">
        <v>18</v>
      </c>
      <c r="D97" s="77"/>
      <c r="E97" s="56" t="s">
        <v>243</v>
      </c>
      <c r="F97" s="15">
        <f t="shared" si="15"/>
        <v>220.8</v>
      </c>
      <c r="G97" s="15">
        <f t="shared" si="15"/>
        <v>45</v>
      </c>
      <c r="H97" s="15">
        <f t="shared" si="15"/>
        <v>45</v>
      </c>
      <c r="I97" s="26">
        <f t="shared" si="14"/>
        <v>100</v>
      </c>
      <c r="J97" s="8">
        <f t="shared" si="1"/>
        <v>0</v>
      </c>
    </row>
    <row r="98" spans="1:10" ht="45" customHeight="1">
      <c r="A98" s="43"/>
      <c r="B98" s="77"/>
      <c r="C98" s="96" t="s">
        <v>137</v>
      </c>
      <c r="D98" s="77"/>
      <c r="E98" s="56" t="s">
        <v>279</v>
      </c>
      <c r="F98" s="15">
        <f t="shared" si="15"/>
        <v>220.8</v>
      </c>
      <c r="G98" s="15">
        <f t="shared" si="15"/>
        <v>45</v>
      </c>
      <c r="H98" s="15">
        <f t="shared" si="15"/>
        <v>45</v>
      </c>
      <c r="I98" s="26">
        <f t="shared" si="14"/>
        <v>100</v>
      </c>
      <c r="J98" s="8">
        <f t="shared" si="1"/>
        <v>0</v>
      </c>
    </row>
    <row r="99" spans="1:10" ht="45" customHeight="1">
      <c r="A99" s="43"/>
      <c r="B99" s="77"/>
      <c r="C99" s="96" t="s">
        <v>138</v>
      </c>
      <c r="D99" s="77"/>
      <c r="E99" s="56" t="s">
        <v>280</v>
      </c>
      <c r="F99" s="15">
        <f t="shared" si="15"/>
        <v>220.8</v>
      </c>
      <c r="G99" s="15">
        <f t="shared" si="15"/>
        <v>45</v>
      </c>
      <c r="H99" s="15">
        <f t="shared" si="15"/>
        <v>45</v>
      </c>
      <c r="I99" s="26">
        <f t="shared" si="14"/>
        <v>100</v>
      </c>
      <c r="J99" s="8">
        <f t="shared" si="1"/>
        <v>0</v>
      </c>
    </row>
    <row r="100" spans="1:10" ht="45" customHeight="1">
      <c r="A100" s="43"/>
      <c r="B100" s="77"/>
      <c r="C100" s="96" t="s">
        <v>139</v>
      </c>
      <c r="D100" s="77"/>
      <c r="E100" s="56" t="s">
        <v>124</v>
      </c>
      <c r="F100" s="15">
        <f t="shared" si="15"/>
        <v>220.8</v>
      </c>
      <c r="G100" s="15">
        <f t="shared" si="15"/>
        <v>45</v>
      </c>
      <c r="H100" s="15">
        <f t="shared" si="15"/>
        <v>45</v>
      </c>
      <c r="I100" s="26">
        <f t="shared" si="14"/>
        <v>100</v>
      </c>
      <c r="J100" s="8">
        <f t="shared" si="1"/>
        <v>0</v>
      </c>
    </row>
    <row r="101" spans="1:10" ht="46.5" customHeight="1">
      <c r="A101" s="43"/>
      <c r="B101" s="77"/>
      <c r="C101" s="73"/>
      <c r="D101" s="77" t="s">
        <v>0</v>
      </c>
      <c r="E101" s="36" t="s">
        <v>25</v>
      </c>
      <c r="F101" s="15">
        <v>220.8</v>
      </c>
      <c r="G101" s="8">
        <v>45</v>
      </c>
      <c r="H101" s="8">
        <v>45</v>
      </c>
      <c r="I101" s="26">
        <f t="shared" si="14"/>
        <v>100</v>
      </c>
      <c r="J101" s="8">
        <f t="shared" si="1"/>
        <v>0</v>
      </c>
    </row>
    <row r="102" spans="1:10" ht="46.5" customHeight="1">
      <c r="A102" s="43"/>
      <c r="B102" s="77" t="s">
        <v>47</v>
      </c>
      <c r="C102" s="73"/>
      <c r="D102" s="77"/>
      <c r="E102" s="56" t="s">
        <v>229</v>
      </c>
      <c r="F102" s="15">
        <f aca="true" t="shared" si="16" ref="F102:H103">F103</f>
        <v>532.4</v>
      </c>
      <c r="G102" s="15">
        <f t="shared" si="16"/>
        <v>80.7</v>
      </c>
      <c r="H102" s="15">
        <f t="shared" si="16"/>
        <v>80.7</v>
      </c>
      <c r="I102" s="26">
        <f t="shared" si="14"/>
        <v>100</v>
      </c>
      <c r="J102" s="8">
        <f t="shared" si="1"/>
        <v>0</v>
      </c>
    </row>
    <row r="103" spans="1:10" ht="60">
      <c r="A103" s="43"/>
      <c r="B103" s="77" t="s">
        <v>48</v>
      </c>
      <c r="C103" s="77"/>
      <c r="D103" s="77" t="s">
        <v>11</v>
      </c>
      <c r="E103" s="45" t="s">
        <v>49</v>
      </c>
      <c r="F103" s="15">
        <f t="shared" si="16"/>
        <v>532.4</v>
      </c>
      <c r="G103" s="15">
        <f t="shared" si="16"/>
        <v>80.7</v>
      </c>
      <c r="H103" s="15">
        <f t="shared" si="16"/>
        <v>80.7</v>
      </c>
      <c r="I103" s="26">
        <f t="shared" si="14"/>
        <v>100</v>
      </c>
      <c r="J103" s="8">
        <f t="shared" si="1"/>
        <v>0</v>
      </c>
    </row>
    <row r="104" spans="1:10" ht="45">
      <c r="A104" s="43"/>
      <c r="B104" s="77"/>
      <c r="C104" s="96" t="s">
        <v>18</v>
      </c>
      <c r="D104" s="73"/>
      <c r="E104" s="39" t="s">
        <v>243</v>
      </c>
      <c r="F104" s="15">
        <f>F105+F112+F118</f>
        <v>532.4</v>
      </c>
      <c r="G104" s="15">
        <f>G105+G112+G118</f>
        <v>80.7</v>
      </c>
      <c r="H104" s="15">
        <f>H105+H112+H118</f>
        <v>80.7</v>
      </c>
      <c r="I104" s="26">
        <f t="shared" si="14"/>
        <v>100</v>
      </c>
      <c r="J104" s="8">
        <f t="shared" si="1"/>
        <v>0</v>
      </c>
    </row>
    <row r="105" spans="1:10" ht="90">
      <c r="A105" s="43"/>
      <c r="B105" s="77"/>
      <c r="C105" s="96" t="s">
        <v>140</v>
      </c>
      <c r="D105" s="75"/>
      <c r="E105" s="39" t="s">
        <v>248</v>
      </c>
      <c r="F105" s="15">
        <f>F109+F106</f>
        <v>90</v>
      </c>
      <c r="G105" s="15">
        <f>G109+G106</f>
        <v>80</v>
      </c>
      <c r="H105" s="15">
        <f>H109+H106</f>
        <v>80</v>
      </c>
      <c r="I105" s="26">
        <f t="shared" si="14"/>
        <v>100</v>
      </c>
      <c r="J105" s="8">
        <f t="shared" si="1"/>
        <v>0</v>
      </c>
    </row>
    <row r="106" spans="1:10" ht="30">
      <c r="A106" s="43"/>
      <c r="B106" s="77"/>
      <c r="C106" s="96" t="s">
        <v>179</v>
      </c>
      <c r="D106" s="75"/>
      <c r="E106" s="39" t="s">
        <v>281</v>
      </c>
      <c r="F106" s="15">
        <f aca="true" t="shared" si="17" ref="F106:H107">F107</f>
        <v>10</v>
      </c>
      <c r="G106" s="15">
        <f t="shared" si="17"/>
        <v>0</v>
      </c>
      <c r="H106" s="15">
        <f t="shared" si="17"/>
        <v>0</v>
      </c>
      <c r="I106" s="26">
        <v>0</v>
      </c>
      <c r="J106" s="8">
        <f t="shared" si="1"/>
        <v>0</v>
      </c>
    </row>
    <row r="107" spans="1:10" ht="45">
      <c r="A107" s="43"/>
      <c r="B107" s="77"/>
      <c r="C107" s="96" t="s">
        <v>180</v>
      </c>
      <c r="D107" s="75"/>
      <c r="E107" s="39" t="s">
        <v>282</v>
      </c>
      <c r="F107" s="15">
        <f t="shared" si="17"/>
        <v>10</v>
      </c>
      <c r="G107" s="15">
        <f t="shared" si="17"/>
        <v>0</v>
      </c>
      <c r="H107" s="15">
        <f t="shared" si="17"/>
        <v>0</v>
      </c>
      <c r="I107" s="26">
        <v>0</v>
      </c>
      <c r="J107" s="8">
        <f t="shared" si="1"/>
        <v>0</v>
      </c>
    </row>
    <row r="108" spans="1:10" ht="45">
      <c r="A108" s="43"/>
      <c r="B108" s="77"/>
      <c r="C108" s="96"/>
      <c r="D108" s="75" t="s">
        <v>1</v>
      </c>
      <c r="E108" s="36" t="s">
        <v>26</v>
      </c>
      <c r="F108" s="15">
        <v>10</v>
      </c>
      <c r="G108" s="15">
        <v>0</v>
      </c>
      <c r="H108" s="15">
        <v>0</v>
      </c>
      <c r="I108" s="26">
        <v>0</v>
      </c>
      <c r="J108" s="8">
        <f t="shared" si="1"/>
        <v>0</v>
      </c>
    </row>
    <row r="109" spans="1:10" ht="45">
      <c r="A109" s="43"/>
      <c r="B109" s="77"/>
      <c r="C109" s="96" t="s">
        <v>30</v>
      </c>
      <c r="D109" s="75"/>
      <c r="E109" s="39" t="s">
        <v>263</v>
      </c>
      <c r="F109" s="15">
        <f aca="true" t="shared" si="18" ref="F109:H110">F110</f>
        <v>80</v>
      </c>
      <c r="G109" s="15">
        <f t="shared" si="18"/>
        <v>80</v>
      </c>
      <c r="H109" s="15">
        <f t="shared" si="18"/>
        <v>80</v>
      </c>
      <c r="I109" s="26">
        <f>H109/G109*100</f>
        <v>100</v>
      </c>
      <c r="J109" s="8">
        <f t="shared" si="1"/>
        <v>0</v>
      </c>
    </row>
    <row r="110" spans="1:10" ht="15">
      <c r="A110" s="43"/>
      <c r="B110" s="77"/>
      <c r="C110" s="96" t="s">
        <v>141</v>
      </c>
      <c r="D110" s="75"/>
      <c r="E110" s="45" t="s">
        <v>283</v>
      </c>
      <c r="F110" s="15">
        <f t="shared" si="18"/>
        <v>80</v>
      </c>
      <c r="G110" s="15">
        <f t="shared" si="18"/>
        <v>80</v>
      </c>
      <c r="H110" s="15">
        <f t="shared" si="18"/>
        <v>80</v>
      </c>
      <c r="I110" s="26">
        <f>H110/G110*100</f>
        <v>100</v>
      </c>
      <c r="J110" s="8">
        <f t="shared" si="1"/>
        <v>0</v>
      </c>
    </row>
    <row r="111" spans="1:10" ht="45">
      <c r="A111" s="43"/>
      <c r="B111" s="77"/>
      <c r="C111" s="96"/>
      <c r="D111" s="75" t="s">
        <v>1</v>
      </c>
      <c r="E111" s="36" t="s">
        <v>26</v>
      </c>
      <c r="F111" s="15">
        <v>80</v>
      </c>
      <c r="G111" s="15">
        <v>80</v>
      </c>
      <c r="H111" s="15">
        <v>80</v>
      </c>
      <c r="I111" s="26">
        <f>H111/G111*100</f>
        <v>100</v>
      </c>
      <c r="J111" s="8">
        <f t="shared" si="1"/>
        <v>0</v>
      </c>
    </row>
    <row r="112" spans="1:10" ht="33" customHeight="1">
      <c r="A112" s="43"/>
      <c r="B112" s="77"/>
      <c r="C112" s="72" t="s">
        <v>142</v>
      </c>
      <c r="D112" s="98"/>
      <c r="E112" s="45" t="s">
        <v>284</v>
      </c>
      <c r="F112" s="15">
        <f>F113</f>
        <v>432.4</v>
      </c>
      <c r="G112" s="15">
        <f>G113</f>
        <v>0.7</v>
      </c>
      <c r="H112" s="15">
        <f>H113</f>
        <v>0.7</v>
      </c>
      <c r="I112" s="26">
        <f>H112/G112*100</f>
        <v>100</v>
      </c>
      <c r="J112" s="8">
        <f t="shared" si="1"/>
        <v>0</v>
      </c>
    </row>
    <row r="113" spans="1:10" ht="30">
      <c r="A113" s="43"/>
      <c r="B113" s="77"/>
      <c r="C113" s="98" t="s">
        <v>143</v>
      </c>
      <c r="D113" s="75"/>
      <c r="E113" s="36" t="s">
        <v>285</v>
      </c>
      <c r="F113" s="99">
        <f>F114+F116</f>
        <v>432.4</v>
      </c>
      <c r="G113" s="99">
        <f>G114+G116</f>
        <v>0.7</v>
      </c>
      <c r="H113" s="99">
        <f>H114+H116</f>
        <v>0.7</v>
      </c>
      <c r="I113" s="26">
        <f>H113/G113*100</f>
        <v>100</v>
      </c>
      <c r="J113" s="8">
        <f t="shared" si="1"/>
        <v>0</v>
      </c>
    </row>
    <row r="114" spans="1:10" ht="60">
      <c r="A114" s="43"/>
      <c r="B114" s="77"/>
      <c r="C114" s="98" t="s">
        <v>181</v>
      </c>
      <c r="D114" s="75"/>
      <c r="E114" s="36" t="s">
        <v>286</v>
      </c>
      <c r="F114" s="99">
        <f>F115</f>
        <v>365.4</v>
      </c>
      <c r="G114" s="99">
        <f>G115</f>
        <v>0</v>
      </c>
      <c r="H114" s="99">
        <f>H115</f>
        <v>0</v>
      </c>
      <c r="I114" s="26">
        <v>0</v>
      </c>
      <c r="J114" s="8">
        <f t="shared" si="1"/>
        <v>0</v>
      </c>
    </row>
    <row r="115" spans="1:10" ht="45">
      <c r="A115" s="43"/>
      <c r="B115" s="77"/>
      <c r="C115" s="98"/>
      <c r="D115" s="75" t="s">
        <v>1</v>
      </c>
      <c r="E115" s="36" t="s">
        <v>26</v>
      </c>
      <c r="F115" s="99">
        <v>365.4</v>
      </c>
      <c r="G115" s="99">
        <v>0</v>
      </c>
      <c r="H115" s="99">
        <v>0</v>
      </c>
      <c r="I115" s="26">
        <v>0</v>
      </c>
      <c r="J115" s="8">
        <f t="shared" si="1"/>
        <v>0</v>
      </c>
    </row>
    <row r="116" spans="1:10" ht="15">
      <c r="A116" s="43"/>
      <c r="B116" s="77"/>
      <c r="C116" s="98" t="s">
        <v>144</v>
      </c>
      <c r="D116" s="75"/>
      <c r="E116" s="56" t="s">
        <v>261</v>
      </c>
      <c r="F116" s="99">
        <f>F117</f>
        <v>67</v>
      </c>
      <c r="G116" s="99">
        <f>G117</f>
        <v>0.7</v>
      </c>
      <c r="H116" s="99">
        <f>H117</f>
        <v>0.7</v>
      </c>
      <c r="I116" s="26">
        <f>H116/G116*100</f>
        <v>100</v>
      </c>
      <c r="J116" s="8">
        <f t="shared" si="1"/>
        <v>0</v>
      </c>
    </row>
    <row r="117" spans="1:10" ht="45">
      <c r="A117" s="43"/>
      <c r="B117" s="77"/>
      <c r="C117" s="98"/>
      <c r="D117" s="100">
        <v>200</v>
      </c>
      <c r="E117" s="36" t="s">
        <v>26</v>
      </c>
      <c r="F117" s="99">
        <v>67</v>
      </c>
      <c r="G117" s="8">
        <v>0.7</v>
      </c>
      <c r="H117" s="8">
        <v>0.7</v>
      </c>
      <c r="I117" s="26">
        <f>H117/G117*100</f>
        <v>100</v>
      </c>
      <c r="J117" s="8">
        <f t="shared" si="1"/>
        <v>0</v>
      </c>
    </row>
    <row r="118" spans="1:10" ht="30">
      <c r="A118" s="43"/>
      <c r="B118" s="77"/>
      <c r="C118" s="98" t="s">
        <v>182</v>
      </c>
      <c r="D118" s="100"/>
      <c r="E118" s="36" t="s">
        <v>287</v>
      </c>
      <c r="F118" s="99">
        <f>F119</f>
        <v>10</v>
      </c>
      <c r="G118" s="99">
        <f aca="true" t="shared" si="19" ref="G118:H120">G119</f>
        <v>0</v>
      </c>
      <c r="H118" s="99">
        <f t="shared" si="19"/>
        <v>0</v>
      </c>
      <c r="I118" s="26">
        <v>0</v>
      </c>
      <c r="J118" s="8">
        <f t="shared" si="1"/>
        <v>0</v>
      </c>
    </row>
    <row r="119" spans="1:10" ht="37.5" customHeight="1">
      <c r="A119" s="43"/>
      <c r="B119" s="77"/>
      <c r="C119" s="98" t="s">
        <v>183</v>
      </c>
      <c r="D119" s="100"/>
      <c r="E119" s="36" t="s">
        <v>288</v>
      </c>
      <c r="F119" s="99">
        <f>F120</f>
        <v>10</v>
      </c>
      <c r="G119" s="99">
        <f t="shared" si="19"/>
        <v>0</v>
      </c>
      <c r="H119" s="99">
        <f t="shared" si="19"/>
        <v>0</v>
      </c>
      <c r="I119" s="26">
        <v>0</v>
      </c>
      <c r="J119" s="8">
        <f t="shared" si="1"/>
        <v>0</v>
      </c>
    </row>
    <row r="120" spans="1:10" ht="30">
      <c r="A120" s="43"/>
      <c r="B120" s="77"/>
      <c r="C120" s="98" t="s">
        <v>184</v>
      </c>
      <c r="D120" s="100"/>
      <c r="E120" s="36" t="s">
        <v>289</v>
      </c>
      <c r="F120" s="99">
        <f>F121</f>
        <v>10</v>
      </c>
      <c r="G120" s="99">
        <f t="shared" si="19"/>
        <v>0</v>
      </c>
      <c r="H120" s="99">
        <f t="shared" si="19"/>
        <v>0</v>
      </c>
      <c r="I120" s="26">
        <v>0</v>
      </c>
      <c r="J120" s="8">
        <f t="shared" si="1"/>
        <v>0</v>
      </c>
    </row>
    <row r="121" spans="1:10" ht="45">
      <c r="A121" s="43"/>
      <c r="B121" s="77"/>
      <c r="C121" s="98"/>
      <c r="D121" s="100">
        <v>200</v>
      </c>
      <c r="E121" s="36" t="s">
        <v>26</v>
      </c>
      <c r="F121" s="99">
        <v>10</v>
      </c>
      <c r="G121" s="8">
        <v>0</v>
      </c>
      <c r="H121" s="8">
        <v>0</v>
      </c>
      <c r="I121" s="26">
        <v>0</v>
      </c>
      <c r="J121" s="8">
        <f t="shared" si="1"/>
        <v>0</v>
      </c>
    </row>
    <row r="122" spans="1:10" ht="15">
      <c r="A122" s="43"/>
      <c r="B122" s="77" t="s">
        <v>50</v>
      </c>
      <c r="C122" s="77"/>
      <c r="D122" s="74" t="s">
        <v>11</v>
      </c>
      <c r="E122" s="45" t="s">
        <v>230</v>
      </c>
      <c r="F122" s="15">
        <f>F129+F123</f>
        <v>2638.6</v>
      </c>
      <c r="G122" s="15">
        <f>G129+G123</f>
        <v>1182.7</v>
      </c>
      <c r="H122" s="15">
        <f>H129+H123</f>
        <v>1182.7</v>
      </c>
      <c r="I122" s="26">
        <f>H122/G122*100</f>
        <v>100</v>
      </c>
      <c r="J122" s="8">
        <f t="shared" si="1"/>
        <v>0</v>
      </c>
    </row>
    <row r="123" spans="1:10" ht="15">
      <c r="A123" s="43"/>
      <c r="B123" s="77" t="s">
        <v>51</v>
      </c>
      <c r="C123" s="77"/>
      <c r="D123" s="74"/>
      <c r="E123" s="45" t="s">
        <v>52</v>
      </c>
      <c r="F123" s="15">
        <f>F124</f>
        <v>30.6</v>
      </c>
      <c r="G123" s="15">
        <f aca="true" t="shared" si="20" ref="G123:H127">G124</f>
        <v>0</v>
      </c>
      <c r="H123" s="15">
        <f t="shared" si="20"/>
        <v>0</v>
      </c>
      <c r="I123" s="26">
        <v>0</v>
      </c>
      <c r="J123" s="8">
        <f t="shared" si="1"/>
        <v>0</v>
      </c>
    </row>
    <row r="124" spans="1:10" ht="45">
      <c r="A124" s="43"/>
      <c r="B124" s="77"/>
      <c r="C124" s="77" t="s">
        <v>31</v>
      </c>
      <c r="D124" s="74"/>
      <c r="E124" s="45" t="s">
        <v>245</v>
      </c>
      <c r="F124" s="15">
        <f>F125</f>
        <v>30.6</v>
      </c>
      <c r="G124" s="15">
        <f t="shared" si="20"/>
        <v>0</v>
      </c>
      <c r="H124" s="15">
        <f t="shared" si="20"/>
        <v>0</v>
      </c>
      <c r="I124" s="26">
        <v>0</v>
      </c>
      <c r="J124" s="8">
        <f t="shared" si="1"/>
        <v>0</v>
      </c>
    </row>
    <row r="125" spans="1:10" ht="45">
      <c r="A125" s="43"/>
      <c r="B125" s="77"/>
      <c r="C125" s="77" t="s">
        <v>169</v>
      </c>
      <c r="D125" s="74"/>
      <c r="E125" s="45" t="s">
        <v>250</v>
      </c>
      <c r="F125" s="15">
        <f>F126</f>
        <v>30.6</v>
      </c>
      <c r="G125" s="15">
        <f t="shared" si="20"/>
        <v>0</v>
      </c>
      <c r="H125" s="15">
        <f t="shared" si="20"/>
        <v>0</v>
      </c>
      <c r="I125" s="26">
        <v>0</v>
      </c>
      <c r="J125" s="8">
        <f t="shared" si="1"/>
        <v>0</v>
      </c>
    </row>
    <row r="126" spans="1:10" ht="30">
      <c r="A126" s="43"/>
      <c r="B126" s="77"/>
      <c r="C126" s="77" t="s">
        <v>170</v>
      </c>
      <c r="D126" s="74"/>
      <c r="E126" s="45" t="s">
        <v>251</v>
      </c>
      <c r="F126" s="15">
        <f>F127</f>
        <v>30.6</v>
      </c>
      <c r="G126" s="15">
        <f t="shared" si="20"/>
        <v>0</v>
      </c>
      <c r="H126" s="15">
        <f t="shared" si="20"/>
        <v>0</v>
      </c>
      <c r="I126" s="26">
        <v>0</v>
      </c>
      <c r="J126" s="8">
        <f t="shared" si="1"/>
        <v>0</v>
      </c>
    </row>
    <row r="127" spans="1:10" ht="66" customHeight="1">
      <c r="A127" s="43"/>
      <c r="B127" s="77"/>
      <c r="C127" s="77" t="s">
        <v>185</v>
      </c>
      <c r="D127" s="74"/>
      <c r="E127" s="45" t="s">
        <v>369</v>
      </c>
      <c r="F127" s="15">
        <f>F128</f>
        <v>30.6</v>
      </c>
      <c r="G127" s="15">
        <f t="shared" si="20"/>
        <v>0</v>
      </c>
      <c r="H127" s="15">
        <f t="shared" si="20"/>
        <v>0</v>
      </c>
      <c r="I127" s="26">
        <v>0</v>
      </c>
      <c r="J127" s="8">
        <f t="shared" si="1"/>
        <v>0</v>
      </c>
    </row>
    <row r="128" spans="1:10" ht="45">
      <c r="A128" s="43"/>
      <c r="B128" s="77"/>
      <c r="C128" s="77"/>
      <c r="D128" s="74">
        <v>200</v>
      </c>
      <c r="E128" s="36" t="s">
        <v>26</v>
      </c>
      <c r="F128" s="15">
        <v>30.6</v>
      </c>
      <c r="G128" s="15">
        <v>0</v>
      </c>
      <c r="H128" s="15">
        <v>0</v>
      </c>
      <c r="I128" s="26">
        <v>0</v>
      </c>
      <c r="J128" s="8">
        <f t="shared" si="1"/>
        <v>0</v>
      </c>
    </row>
    <row r="129" spans="1:10" ht="15">
      <c r="A129" s="43"/>
      <c r="B129" s="77" t="s">
        <v>53</v>
      </c>
      <c r="C129" s="96"/>
      <c r="D129" s="77"/>
      <c r="E129" s="39" t="s">
        <v>54</v>
      </c>
      <c r="F129" s="15">
        <f>F130</f>
        <v>2608</v>
      </c>
      <c r="G129" s="15">
        <f>G130</f>
        <v>1182.7</v>
      </c>
      <c r="H129" s="15">
        <f>H130</f>
        <v>1182.7</v>
      </c>
      <c r="I129" s="26">
        <f>H129/G129*100</f>
        <v>100</v>
      </c>
      <c r="J129" s="8">
        <f t="shared" si="1"/>
        <v>0</v>
      </c>
    </row>
    <row r="130" spans="1:10" ht="45">
      <c r="A130" s="43"/>
      <c r="B130" s="77"/>
      <c r="C130" s="96" t="s">
        <v>71</v>
      </c>
      <c r="D130" s="77"/>
      <c r="E130" s="45" t="s">
        <v>291</v>
      </c>
      <c r="F130" s="15">
        <f>F135+F131</f>
        <v>2608</v>
      </c>
      <c r="G130" s="15">
        <f>G135</f>
        <v>1182.7</v>
      </c>
      <c r="H130" s="15">
        <f>H135</f>
        <v>1182.7</v>
      </c>
      <c r="I130" s="26">
        <f>H130/G130*100</f>
        <v>100</v>
      </c>
      <c r="J130" s="8">
        <f t="shared" si="1"/>
        <v>0</v>
      </c>
    </row>
    <row r="131" spans="1:10" ht="45">
      <c r="A131" s="43"/>
      <c r="B131" s="77"/>
      <c r="C131" s="96" t="s">
        <v>73</v>
      </c>
      <c r="D131" s="77"/>
      <c r="E131" s="45" t="s">
        <v>292</v>
      </c>
      <c r="F131" s="15">
        <f>F132</f>
        <v>150</v>
      </c>
      <c r="G131" s="15">
        <f aca="true" t="shared" si="21" ref="G131:H133">G132</f>
        <v>0</v>
      </c>
      <c r="H131" s="15">
        <f t="shared" si="21"/>
        <v>0</v>
      </c>
      <c r="I131" s="26">
        <v>0</v>
      </c>
      <c r="J131" s="8">
        <f t="shared" si="1"/>
        <v>0</v>
      </c>
    </row>
    <row r="132" spans="1:10" ht="60">
      <c r="A132" s="43"/>
      <c r="B132" s="77"/>
      <c r="C132" s="96" t="s">
        <v>186</v>
      </c>
      <c r="D132" s="77"/>
      <c r="E132" s="45" t="s">
        <v>294</v>
      </c>
      <c r="F132" s="15">
        <f>F133</f>
        <v>150</v>
      </c>
      <c r="G132" s="15">
        <f t="shared" si="21"/>
        <v>0</v>
      </c>
      <c r="H132" s="15">
        <f t="shared" si="21"/>
        <v>0</v>
      </c>
      <c r="I132" s="26">
        <v>0</v>
      </c>
      <c r="J132" s="8">
        <f>H132-G132</f>
        <v>0</v>
      </c>
    </row>
    <row r="133" spans="1:10" ht="60">
      <c r="A133" s="43"/>
      <c r="B133" s="77"/>
      <c r="C133" s="96" t="s">
        <v>187</v>
      </c>
      <c r="D133" s="77"/>
      <c r="E133" s="45" t="s">
        <v>295</v>
      </c>
      <c r="F133" s="15">
        <f>F134</f>
        <v>150</v>
      </c>
      <c r="G133" s="15">
        <f t="shared" si="21"/>
        <v>0</v>
      </c>
      <c r="H133" s="15">
        <f t="shared" si="21"/>
        <v>0</v>
      </c>
      <c r="I133" s="26">
        <v>0</v>
      </c>
      <c r="J133" s="8">
        <f>H133-G133</f>
        <v>0</v>
      </c>
    </row>
    <row r="134" spans="1:10" ht="45">
      <c r="A134" s="43"/>
      <c r="B134" s="77"/>
      <c r="C134" s="96"/>
      <c r="D134" s="77" t="s">
        <v>1</v>
      </c>
      <c r="E134" s="36" t="s">
        <v>26</v>
      </c>
      <c r="F134" s="15">
        <v>150</v>
      </c>
      <c r="G134" s="15">
        <v>0</v>
      </c>
      <c r="H134" s="15">
        <v>0</v>
      </c>
      <c r="I134" s="26">
        <v>0</v>
      </c>
      <c r="J134" s="8">
        <f>H134-G134</f>
        <v>0</v>
      </c>
    </row>
    <row r="135" spans="1:10" ht="45">
      <c r="A135" s="43"/>
      <c r="B135" s="77"/>
      <c r="C135" s="96" t="s">
        <v>145</v>
      </c>
      <c r="D135" s="77"/>
      <c r="E135" s="45" t="s">
        <v>293</v>
      </c>
      <c r="F135" s="15">
        <f aca="true" t="shared" si="22" ref="F135:H137">F136</f>
        <v>2458</v>
      </c>
      <c r="G135" s="15">
        <f t="shared" si="22"/>
        <v>1182.7</v>
      </c>
      <c r="H135" s="15">
        <f t="shared" si="22"/>
        <v>1182.7</v>
      </c>
      <c r="I135" s="26">
        <f aca="true" t="shared" si="23" ref="I135:I241">H135/G135*100</f>
        <v>100</v>
      </c>
      <c r="J135" s="8">
        <f aca="true" t="shared" si="24" ref="J135:J254">H135-G135</f>
        <v>0</v>
      </c>
    </row>
    <row r="136" spans="1:10" ht="60">
      <c r="A136" s="43"/>
      <c r="B136" s="77"/>
      <c r="C136" s="73" t="s">
        <v>72</v>
      </c>
      <c r="D136" s="75"/>
      <c r="E136" s="45" t="s">
        <v>296</v>
      </c>
      <c r="F136" s="15">
        <f t="shared" si="22"/>
        <v>2458</v>
      </c>
      <c r="G136" s="15">
        <f t="shared" si="22"/>
        <v>1182.7</v>
      </c>
      <c r="H136" s="15">
        <f t="shared" si="22"/>
        <v>1182.7</v>
      </c>
      <c r="I136" s="26">
        <f t="shared" si="23"/>
        <v>100</v>
      </c>
      <c r="J136" s="8">
        <f t="shared" si="24"/>
        <v>0</v>
      </c>
    </row>
    <row r="137" spans="1:10" ht="30">
      <c r="A137" s="43"/>
      <c r="B137" s="77"/>
      <c r="C137" s="73" t="s">
        <v>112</v>
      </c>
      <c r="D137" s="75"/>
      <c r="E137" s="36" t="s">
        <v>297</v>
      </c>
      <c r="F137" s="15">
        <f t="shared" si="22"/>
        <v>2458</v>
      </c>
      <c r="G137" s="15">
        <f t="shared" si="22"/>
        <v>1182.7</v>
      </c>
      <c r="H137" s="15">
        <f t="shared" si="22"/>
        <v>1182.7</v>
      </c>
      <c r="I137" s="26">
        <f t="shared" si="23"/>
        <v>100</v>
      </c>
      <c r="J137" s="8">
        <f t="shared" si="24"/>
        <v>0</v>
      </c>
    </row>
    <row r="138" spans="1:10" ht="45">
      <c r="A138" s="43"/>
      <c r="B138" s="77"/>
      <c r="C138" s="73"/>
      <c r="D138" s="75" t="s">
        <v>1</v>
      </c>
      <c r="E138" s="36" t="s">
        <v>26</v>
      </c>
      <c r="F138" s="15">
        <v>2458</v>
      </c>
      <c r="G138" s="8">
        <v>1182.7</v>
      </c>
      <c r="H138" s="8">
        <v>1182.7</v>
      </c>
      <c r="I138" s="26">
        <f t="shared" si="23"/>
        <v>100</v>
      </c>
      <c r="J138" s="8">
        <f t="shared" si="24"/>
        <v>0</v>
      </c>
    </row>
    <row r="139" spans="1:10" ht="30">
      <c r="A139" s="43"/>
      <c r="B139" s="77" t="s">
        <v>93</v>
      </c>
      <c r="C139" s="73"/>
      <c r="D139" s="75"/>
      <c r="E139" s="39" t="s">
        <v>231</v>
      </c>
      <c r="F139" s="15">
        <f>F171+F140+F158</f>
        <v>5827.5</v>
      </c>
      <c r="G139" s="15">
        <f>G171+G140+G158</f>
        <v>1711.4</v>
      </c>
      <c r="H139" s="15">
        <f>H171+H140+H158</f>
        <v>1711.4</v>
      </c>
      <c r="I139" s="26">
        <f t="shared" si="23"/>
        <v>100</v>
      </c>
      <c r="J139" s="8">
        <f t="shared" si="24"/>
        <v>0</v>
      </c>
    </row>
    <row r="140" spans="1:10" ht="15">
      <c r="A140" s="43"/>
      <c r="B140" s="77" t="s">
        <v>107</v>
      </c>
      <c r="C140" s="73"/>
      <c r="D140" s="75"/>
      <c r="E140" s="39" t="s">
        <v>108</v>
      </c>
      <c r="F140" s="15">
        <f>F141</f>
        <v>383.1</v>
      </c>
      <c r="G140" s="15">
        <f>G141</f>
        <v>0</v>
      </c>
      <c r="H140" s="15">
        <f>H141</f>
        <v>0</v>
      </c>
      <c r="I140" s="26">
        <v>0</v>
      </c>
      <c r="J140" s="8">
        <f t="shared" si="24"/>
        <v>0</v>
      </c>
    </row>
    <row r="141" spans="1:10" ht="75">
      <c r="A141" s="43"/>
      <c r="B141" s="77"/>
      <c r="C141" s="73" t="s">
        <v>22</v>
      </c>
      <c r="D141" s="75"/>
      <c r="E141" s="39" t="s">
        <v>242</v>
      </c>
      <c r="F141" s="15">
        <f>F142+F150+F154</f>
        <v>383.1</v>
      </c>
      <c r="G141" s="15">
        <f>G142+G150+G154</f>
        <v>0</v>
      </c>
      <c r="H141" s="15">
        <f>H142+H150+H154</f>
        <v>0</v>
      </c>
      <c r="I141" s="26">
        <v>0</v>
      </c>
      <c r="J141" s="8">
        <f t="shared" si="24"/>
        <v>0</v>
      </c>
    </row>
    <row r="142" spans="1:10" ht="45">
      <c r="A142" s="43"/>
      <c r="B142" s="77"/>
      <c r="C142" s="73" t="s">
        <v>23</v>
      </c>
      <c r="D142" s="75"/>
      <c r="E142" s="39" t="s">
        <v>298</v>
      </c>
      <c r="F142" s="15">
        <f>F143</f>
        <v>69</v>
      </c>
      <c r="G142" s="15">
        <f>G143</f>
        <v>0</v>
      </c>
      <c r="H142" s="15">
        <f>H143</f>
        <v>0</v>
      </c>
      <c r="I142" s="26">
        <v>0</v>
      </c>
      <c r="J142" s="8">
        <f t="shared" si="24"/>
        <v>0</v>
      </c>
    </row>
    <row r="143" spans="1:10" ht="45">
      <c r="A143" s="43"/>
      <c r="B143" s="77"/>
      <c r="C143" s="73" t="s">
        <v>24</v>
      </c>
      <c r="D143" s="75"/>
      <c r="E143" s="39" t="s">
        <v>299</v>
      </c>
      <c r="F143" s="15">
        <f>F144+F146+F148</f>
        <v>69</v>
      </c>
      <c r="G143" s="15">
        <f>G144+G146+G148</f>
        <v>0</v>
      </c>
      <c r="H143" s="15">
        <f>H144+H146+H148</f>
        <v>0</v>
      </c>
      <c r="I143" s="26">
        <v>0</v>
      </c>
      <c r="J143" s="8">
        <f t="shared" si="24"/>
        <v>0</v>
      </c>
    </row>
    <row r="144" spans="1:10" ht="45">
      <c r="A144" s="43"/>
      <c r="B144" s="77"/>
      <c r="C144" s="73" t="s">
        <v>188</v>
      </c>
      <c r="D144" s="75"/>
      <c r="E144" s="39" t="s">
        <v>91</v>
      </c>
      <c r="F144" s="15">
        <f>F145</f>
        <v>25</v>
      </c>
      <c r="G144" s="15">
        <f>G145</f>
        <v>0</v>
      </c>
      <c r="H144" s="15">
        <f>H145</f>
        <v>0</v>
      </c>
      <c r="I144" s="26">
        <v>0</v>
      </c>
      <c r="J144" s="8">
        <f t="shared" si="24"/>
        <v>0</v>
      </c>
    </row>
    <row r="145" spans="1:10" ht="45">
      <c r="A145" s="43"/>
      <c r="B145" s="77"/>
      <c r="C145" s="73"/>
      <c r="D145" s="75" t="s">
        <v>1</v>
      </c>
      <c r="E145" s="36" t="s">
        <v>26</v>
      </c>
      <c r="F145" s="15">
        <v>25</v>
      </c>
      <c r="G145" s="15">
        <v>0</v>
      </c>
      <c r="H145" s="15">
        <v>0</v>
      </c>
      <c r="I145" s="26">
        <v>0</v>
      </c>
      <c r="J145" s="8">
        <f t="shared" si="24"/>
        <v>0</v>
      </c>
    </row>
    <row r="146" spans="1:10" ht="30">
      <c r="A146" s="43"/>
      <c r="B146" s="77"/>
      <c r="C146" s="73" t="s">
        <v>189</v>
      </c>
      <c r="D146" s="75"/>
      <c r="E146" s="39" t="s">
        <v>300</v>
      </c>
      <c r="F146" s="15">
        <f>F147</f>
        <v>24</v>
      </c>
      <c r="G146" s="15">
        <f>G147</f>
        <v>0</v>
      </c>
      <c r="H146" s="15">
        <f>H147</f>
        <v>0</v>
      </c>
      <c r="I146" s="26">
        <v>0</v>
      </c>
      <c r="J146" s="8">
        <f t="shared" si="24"/>
        <v>0</v>
      </c>
    </row>
    <row r="147" spans="1:10" ht="45">
      <c r="A147" s="43"/>
      <c r="B147" s="77"/>
      <c r="C147" s="73"/>
      <c r="D147" s="75" t="s">
        <v>1</v>
      </c>
      <c r="E147" s="36" t="s">
        <v>26</v>
      </c>
      <c r="F147" s="15">
        <v>24</v>
      </c>
      <c r="G147" s="15">
        <v>0</v>
      </c>
      <c r="H147" s="15">
        <v>0</v>
      </c>
      <c r="I147" s="26">
        <v>0</v>
      </c>
      <c r="J147" s="8">
        <f t="shared" si="24"/>
        <v>0</v>
      </c>
    </row>
    <row r="148" spans="1:10" ht="45">
      <c r="A148" s="43"/>
      <c r="B148" s="77"/>
      <c r="C148" s="73" t="s">
        <v>190</v>
      </c>
      <c r="D148" s="75"/>
      <c r="E148" s="39" t="s">
        <v>301</v>
      </c>
      <c r="F148" s="15">
        <f>F149</f>
        <v>20</v>
      </c>
      <c r="G148" s="15">
        <f>G149</f>
        <v>0</v>
      </c>
      <c r="H148" s="15">
        <f>H149</f>
        <v>0</v>
      </c>
      <c r="I148" s="26">
        <v>0</v>
      </c>
      <c r="J148" s="8">
        <f t="shared" si="24"/>
        <v>0</v>
      </c>
    </row>
    <row r="149" spans="1:10" ht="45">
      <c r="A149" s="43"/>
      <c r="B149" s="77"/>
      <c r="C149" s="73"/>
      <c r="D149" s="75" t="s">
        <v>1</v>
      </c>
      <c r="E149" s="36" t="s">
        <v>26</v>
      </c>
      <c r="F149" s="15">
        <v>20</v>
      </c>
      <c r="G149" s="15">
        <v>0</v>
      </c>
      <c r="H149" s="15">
        <v>0</v>
      </c>
      <c r="I149" s="26">
        <v>0</v>
      </c>
      <c r="J149" s="8">
        <f t="shared" si="24"/>
        <v>0</v>
      </c>
    </row>
    <row r="150" spans="1:10" ht="30">
      <c r="A150" s="43"/>
      <c r="B150" s="77"/>
      <c r="C150" s="73" t="s">
        <v>191</v>
      </c>
      <c r="D150" s="75"/>
      <c r="E150" s="39" t="s">
        <v>302</v>
      </c>
      <c r="F150" s="15">
        <f>F151</f>
        <v>30</v>
      </c>
      <c r="G150" s="15">
        <f aca="true" t="shared" si="25" ref="G150:H152">G151</f>
        <v>0</v>
      </c>
      <c r="H150" s="15">
        <f t="shared" si="25"/>
        <v>0</v>
      </c>
      <c r="I150" s="26">
        <v>0</v>
      </c>
      <c r="J150" s="8">
        <f t="shared" si="24"/>
        <v>0</v>
      </c>
    </row>
    <row r="151" spans="1:10" ht="30">
      <c r="A151" s="43"/>
      <c r="B151" s="77"/>
      <c r="C151" s="73" t="s">
        <v>192</v>
      </c>
      <c r="D151" s="75"/>
      <c r="E151" s="39" t="s">
        <v>303</v>
      </c>
      <c r="F151" s="15">
        <f>F152</f>
        <v>30</v>
      </c>
      <c r="G151" s="15">
        <f t="shared" si="25"/>
        <v>0</v>
      </c>
      <c r="H151" s="15">
        <f t="shared" si="25"/>
        <v>0</v>
      </c>
      <c r="I151" s="26">
        <v>0</v>
      </c>
      <c r="J151" s="8">
        <f t="shared" si="24"/>
        <v>0</v>
      </c>
    </row>
    <row r="152" spans="1:10" ht="30">
      <c r="A152" s="43"/>
      <c r="B152" s="77"/>
      <c r="C152" s="73" t="s">
        <v>193</v>
      </c>
      <c r="D152" s="75"/>
      <c r="E152" s="39" t="s">
        <v>304</v>
      </c>
      <c r="F152" s="15">
        <f>F153</f>
        <v>30</v>
      </c>
      <c r="G152" s="15">
        <f t="shared" si="25"/>
        <v>0</v>
      </c>
      <c r="H152" s="15">
        <f t="shared" si="25"/>
        <v>0</v>
      </c>
      <c r="I152" s="26">
        <v>0</v>
      </c>
      <c r="J152" s="8">
        <f t="shared" si="24"/>
        <v>0</v>
      </c>
    </row>
    <row r="153" spans="1:10" ht="45">
      <c r="A153" s="43"/>
      <c r="B153" s="77"/>
      <c r="C153" s="73"/>
      <c r="D153" s="75" t="s">
        <v>1</v>
      </c>
      <c r="E153" s="36" t="s">
        <v>26</v>
      </c>
      <c r="F153" s="15">
        <v>30</v>
      </c>
      <c r="G153" s="15">
        <v>0</v>
      </c>
      <c r="H153" s="15">
        <v>0</v>
      </c>
      <c r="I153" s="26">
        <v>0</v>
      </c>
      <c r="J153" s="8">
        <f t="shared" si="24"/>
        <v>0</v>
      </c>
    </row>
    <row r="154" spans="1:10" ht="30">
      <c r="A154" s="43"/>
      <c r="B154" s="77"/>
      <c r="C154" s="73" t="s">
        <v>165</v>
      </c>
      <c r="D154" s="75"/>
      <c r="E154" s="39" t="s">
        <v>253</v>
      </c>
      <c r="F154" s="15">
        <f>F155</f>
        <v>284.1</v>
      </c>
      <c r="G154" s="15">
        <f aca="true" t="shared" si="26" ref="G154:H156">G155</f>
        <v>0</v>
      </c>
      <c r="H154" s="15">
        <f t="shared" si="26"/>
        <v>0</v>
      </c>
      <c r="I154" s="26">
        <v>0</v>
      </c>
      <c r="J154" s="8">
        <f t="shared" si="24"/>
        <v>0</v>
      </c>
    </row>
    <row r="155" spans="1:10" ht="60">
      <c r="A155" s="43"/>
      <c r="B155" s="77"/>
      <c r="C155" s="73" t="s">
        <v>194</v>
      </c>
      <c r="D155" s="75"/>
      <c r="E155" s="39" t="s">
        <v>305</v>
      </c>
      <c r="F155" s="15">
        <f>F156</f>
        <v>284.1</v>
      </c>
      <c r="G155" s="15">
        <f t="shared" si="26"/>
        <v>0</v>
      </c>
      <c r="H155" s="15">
        <f t="shared" si="26"/>
        <v>0</v>
      </c>
      <c r="I155" s="26">
        <v>0</v>
      </c>
      <c r="J155" s="8">
        <f t="shared" si="24"/>
        <v>0</v>
      </c>
    </row>
    <row r="156" spans="1:10" ht="60">
      <c r="A156" s="43"/>
      <c r="B156" s="77"/>
      <c r="C156" s="73" t="s">
        <v>195</v>
      </c>
      <c r="D156" s="75"/>
      <c r="E156" s="39" t="s">
        <v>306</v>
      </c>
      <c r="F156" s="15">
        <f>F157</f>
        <v>284.1</v>
      </c>
      <c r="G156" s="15">
        <f t="shared" si="26"/>
        <v>0</v>
      </c>
      <c r="H156" s="15">
        <f t="shared" si="26"/>
        <v>0</v>
      </c>
      <c r="I156" s="26">
        <v>0</v>
      </c>
      <c r="J156" s="8">
        <f t="shared" si="24"/>
        <v>0</v>
      </c>
    </row>
    <row r="157" spans="1:10" ht="45">
      <c r="A157" s="43"/>
      <c r="B157" s="77"/>
      <c r="C157" s="73"/>
      <c r="D157" s="75" t="s">
        <v>1</v>
      </c>
      <c r="E157" s="36" t="s">
        <v>26</v>
      </c>
      <c r="F157" s="15">
        <v>284.1</v>
      </c>
      <c r="G157" s="15">
        <v>0</v>
      </c>
      <c r="H157" s="15">
        <v>0</v>
      </c>
      <c r="I157" s="26">
        <v>0</v>
      </c>
      <c r="J157" s="8">
        <f t="shared" si="24"/>
        <v>0</v>
      </c>
    </row>
    <row r="158" spans="1:10" ht="15">
      <c r="A158" s="43"/>
      <c r="B158" s="77" t="s">
        <v>109</v>
      </c>
      <c r="C158" s="73"/>
      <c r="D158" s="75"/>
      <c r="E158" s="39" t="s">
        <v>110</v>
      </c>
      <c r="F158" s="15">
        <f>F159</f>
        <v>2664.5</v>
      </c>
      <c r="G158" s="15">
        <f>G159</f>
        <v>0</v>
      </c>
      <c r="H158" s="15">
        <f>H159</f>
        <v>0</v>
      </c>
      <c r="I158" s="26">
        <v>0</v>
      </c>
      <c r="J158" s="8">
        <f t="shared" si="24"/>
        <v>0</v>
      </c>
    </row>
    <row r="159" spans="1:10" ht="45">
      <c r="A159" s="43"/>
      <c r="B159" s="77"/>
      <c r="C159" s="73" t="s">
        <v>62</v>
      </c>
      <c r="D159" s="75"/>
      <c r="E159" s="39" t="s">
        <v>307</v>
      </c>
      <c r="F159" s="15">
        <f>F160+F167</f>
        <v>2664.5</v>
      </c>
      <c r="G159" s="15">
        <f>G160+G167</f>
        <v>0</v>
      </c>
      <c r="H159" s="15">
        <f>H160+H167</f>
        <v>0</v>
      </c>
      <c r="I159" s="26">
        <v>0</v>
      </c>
      <c r="J159" s="8">
        <f t="shared" si="24"/>
        <v>0</v>
      </c>
    </row>
    <row r="160" spans="1:10" ht="30">
      <c r="A160" s="43"/>
      <c r="B160" s="77"/>
      <c r="C160" s="73" t="s">
        <v>63</v>
      </c>
      <c r="D160" s="75"/>
      <c r="E160" s="39" t="s">
        <v>308</v>
      </c>
      <c r="F160" s="15">
        <f>F161+F164</f>
        <v>2270.8</v>
      </c>
      <c r="G160" s="15">
        <f>G161+G164</f>
        <v>0</v>
      </c>
      <c r="H160" s="15">
        <f>H161+H164</f>
        <v>0</v>
      </c>
      <c r="I160" s="26">
        <v>0</v>
      </c>
      <c r="J160" s="8">
        <f t="shared" si="24"/>
        <v>0</v>
      </c>
    </row>
    <row r="161" spans="1:10" ht="45">
      <c r="A161" s="43"/>
      <c r="B161" s="77"/>
      <c r="C161" s="73" t="s">
        <v>85</v>
      </c>
      <c r="D161" s="75"/>
      <c r="E161" s="39" t="s">
        <v>309</v>
      </c>
      <c r="F161" s="15">
        <f aca="true" t="shared" si="27" ref="F161:H162">F162</f>
        <v>2000</v>
      </c>
      <c r="G161" s="15">
        <f t="shared" si="27"/>
        <v>0</v>
      </c>
      <c r="H161" s="15">
        <f t="shared" si="27"/>
        <v>0</v>
      </c>
      <c r="I161" s="26">
        <v>0</v>
      </c>
      <c r="J161" s="8">
        <f t="shared" si="24"/>
        <v>0</v>
      </c>
    </row>
    <row r="162" spans="1:10" ht="45">
      <c r="A162" s="43"/>
      <c r="B162" s="77"/>
      <c r="C162" s="73" t="s">
        <v>196</v>
      </c>
      <c r="D162" s="75"/>
      <c r="E162" s="39" t="s">
        <v>310</v>
      </c>
      <c r="F162" s="15">
        <f t="shared" si="27"/>
        <v>2000</v>
      </c>
      <c r="G162" s="15">
        <f t="shared" si="27"/>
        <v>0</v>
      </c>
      <c r="H162" s="15">
        <f t="shared" si="27"/>
        <v>0</v>
      </c>
      <c r="I162" s="26">
        <v>0</v>
      </c>
      <c r="J162" s="8">
        <f t="shared" si="24"/>
        <v>0</v>
      </c>
    </row>
    <row r="163" spans="1:10" ht="45">
      <c r="A163" s="43"/>
      <c r="B163" s="77"/>
      <c r="C163" s="73"/>
      <c r="D163" s="75" t="s">
        <v>1</v>
      </c>
      <c r="E163" s="36" t="s">
        <v>26</v>
      </c>
      <c r="F163" s="15">
        <v>2000</v>
      </c>
      <c r="G163" s="15">
        <v>0</v>
      </c>
      <c r="H163" s="15">
        <v>0</v>
      </c>
      <c r="I163" s="26">
        <v>0</v>
      </c>
      <c r="J163" s="8">
        <f t="shared" si="24"/>
        <v>0</v>
      </c>
    </row>
    <row r="164" spans="1:10" ht="60">
      <c r="A164" s="43"/>
      <c r="B164" s="77"/>
      <c r="C164" s="73" t="s">
        <v>86</v>
      </c>
      <c r="D164" s="75"/>
      <c r="E164" s="39" t="s">
        <v>311</v>
      </c>
      <c r="F164" s="15">
        <f aca="true" t="shared" si="28" ref="F164:H165">F165</f>
        <v>270.8</v>
      </c>
      <c r="G164" s="15">
        <f t="shared" si="28"/>
        <v>0</v>
      </c>
      <c r="H164" s="15">
        <f t="shared" si="28"/>
        <v>0</v>
      </c>
      <c r="I164" s="26">
        <v>0</v>
      </c>
      <c r="J164" s="8">
        <f t="shared" si="24"/>
        <v>0</v>
      </c>
    </row>
    <row r="165" spans="1:10" ht="45">
      <c r="A165" s="43"/>
      <c r="B165" s="77"/>
      <c r="C165" s="73" t="s">
        <v>197</v>
      </c>
      <c r="D165" s="75"/>
      <c r="E165" s="39" t="s">
        <v>312</v>
      </c>
      <c r="F165" s="15">
        <f t="shared" si="28"/>
        <v>270.8</v>
      </c>
      <c r="G165" s="15">
        <f t="shared" si="28"/>
        <v>0</v>
      </c>
      <c r="H165" s="15">
        <f t="shared" si="28"/>
        <v>0</v>
      </c>
      <c r="I165" s="26">
        <v>0</v>
      </c>
      <c r="J165" s="8">
        <f t="shared" si="24"/>
        <v>0</v>
      </c>
    </row>
    <row r="166" spans="1:10" ht="45">
      <c r="A166" s="43"/>
      <c r="B166" s="77"/>
      <c r="C166" s="73"/>
      <c r="D166" s="75" t="s">
        <v>1</v>
      </c>
      <c r="E166" s="36" t="s">
        <v>26</v>
      </c>
      <c r="F166" s="15">
        <v>270.8</v>
      </c>
      <c r="G166" s="15">
        <v>0</v>
      </c>
      <c r="H166" s="15">
        <v>0</v>
      </c>
      <c r="I166" s="26">
        <v>0</v>
      </c>
      <c r="J166" s="8">
        <f t="shared" si="24"/>
        <v>0</v>
      </c>
    </row>
    <row r="167" spans="1:10" ht="30">
      <c r="A167" s="43"/>
      <c r="B167" s="77"/>
      <c r="C167" s="73" t="s">
        <v>96</v>
      </c>
      <c r="D167" s="75"/>
      <c r="E167" s="39" t="s">
        <v>313</v>
      </c>
      <c r="F167" s="15">
        <f>F168</f>
        <v>393.7</v>
      </c>
      <c r="G167" s="15">
        <f aca="true" t="shared" si="29" ref="G167:H169">G168</f>
        <v>0</v>
      </c>
      <c r="H167" s="15">
        <f t="shared" si="29"/>
        <v>0</v>
      </c>
      <c r="I167" s="26">
        <v>0</v>
      </c>
      <c r="J167" s="8">
        <f>H167-G167</f>
        <v>0</v>
      </c>
    </row>
    <row r="168" spans="1:10" ht="45">
      <c r="A168" s="43"/>
      <c r="B168" s="77"/>
      <c r="C168" s="73" t="s">
        <v>97</v>
      </c>
      <c r="D168" s="75"/>
      <c r="E168" s="39" t="s">
        <v>314</v>
      </c>
      <c r="F168" s="15">
        <f>F169</f>
        <v>393.7</v>
      </c>
      <c r="G168" s="15">
        <f t="shared" si="29"/>
        <v>0</v>
      </c>
      <c r="H168" s="15">
        <f t="shared" si="29"/>
        <v>0</v>
      </c>
      <c r="I168" s="26">
        <v>0</v>
      </c>
      <c r="J168" s="8">
        <f>H168-G168</f>
        <v>0</v>
      </c>
    </row>
    <row r="169" spans="1:10" ht="30">
      <c r="A169" s="43"/>
      <c r="B169" s="77"/>
      <c r="C169" s="73" t="s">
        <v>198</v>
      </c>
      <c r="D169" s="75"/>
      <c r="E169" s="39" t="s">
        <v>315</v>
      </c>
      <c r="F169" s="15">
        <f>F170</f>
        <v>393.7</v>
      </c>
      <c r="G169" s="15">
        <f t="shared" si="29"/>
        <v>0</v>
      </c>
      <c r="H169" s="15">
        <f t="shared" si="29"/>
        <v>0</v>
      </c>
      <c r="I169" s="26">
        <v>0</v>
      </c>
      <c r="J169" s="8">
        <f>H169-G169</f>
        <v>0</v>
      </c>
    </row>
    <row r="170" spans="1:10" ht="45">
      <c r="A170" s="43"/>
      <c r="B170" s="77"/>
      <c r="C170" s="73"/>
      <c r="D170" s="75" t="s">
        <v>1</v>
      </c>
      <c r="E170" s="36" t="s">
        <v>26</v>
      </c>
      <c r="F170" s="15">
        <v>393.7</v>
      </c>
      <c r="G170" s="15">
        <v>0</v>
      </c>
      <c r="H170" s="15">
        <v>0</v>
      </c>
      <c r="I170" s="26">
        <v>0</v>
      </c>
      <c r="J170" s="8">
        <f t="shared" si="24"/>
        <v>0</v>
      </c>
    </row>
    <row r="171" spans="1:10" ht="15">
      <c r="A171" s="43"/>
      <c r="B171" s="77" t="s">
        <v>94</v>
      </c>
      <c r="C171" s="73"/>
      <c r="D171" s="75"/>
      <c r="E171" s="39" t="s">
        <v>95</v>
      </c>
      <c r="F171" s="15">
        <f>F179+F172</f>
        <v>2779.9</v>
      </c>
      <c r="G171" s="15">
        <f>G179+G172</f>
        <v>1711.4</v>
      </c>
      <c r="H171" s="15">
        <f>H179+H172</f>
        <v>1711.4</v>
      </c>
      <c r="I171" s="26">
        <f t="shared" si="23"/>
        <v>100</v>
      </c>
      <c r="J171" s="8">
        <f t="shared" si="24"/>
        <v>0</v>
      </c>
    </row>
    <row r="172" spans="1:10" ht="45">
      <c r="A172" s="43"/>
      <c r="B172" s="77"/>
      <c r="C172" s="73" t="s">
        <v>74</v>
      </c>
      <c r="D172" s="75"/>
      <c r="E172" s="39" t="s">
        <v>241</v>
      </c>
      <c r="F172" s="15">
        <f aca="true" t="shared" si="30" ref="F172:H173">F173</f>
        <v>32.9</v>
      </c>
      <c r="G172" s="15">
        <f t="shared" si="30"/>
        <v>0</v>
      </c>
      <c r="H172" s="15">
        <f t="shared" si="30"/>
        <v>0</v>
      </c>
      <c r="I172" s="26">
        <v>0</v>
      </c>
      <c r="J172" s="8">
        <f t="shared" si="24"/>
        <v>0</v>
      </c>
    </row>
    <row r="173" spans="1:10" ht="15">
      <c r="A173" s="43"/>
      <c r="B173" s="77"/>
      <c r="C173" s="73" t="s">
        <v>81</v>
      </c>
      <c r="D173" s="75"/>
      <c r="E173" s="39" t="s">
        <v>316</v>
      </c>
      <c r="F173" s="15">
        <f t="shared" si="30"/>
        <v>32.9</v>
      </c>
      <c r="G173" s="15">
        <f t="shared" si="30"/>
        <v>0</v>
      </c>
      <c r="H173" s="15">
        <f t="shared" si="30"/>
        <v>0</v>
      </c>
      <c r="I173" s="26">
        <v>0</v>
      </c>
      <c r="J173" s="8">
        <f t="shared" si="24"/>
        <v>0</v>
      </c>
    </row>
    <row r="174" spans="1:10" ht="30">
      <c r="A174" s="43"/>
      <c r="B174" s="77"/>
      <c r="C174" s="73" t="s">
        <v>118</v>
      </c>
      <c r="D174" s="75"/>
      <c r="E174" s="39" t="s">
        <v>317</v>
      </c>
      <c r="F174" s="15">
        <f>F175+F177</f>
        <v>32.9</v>
      </c>
      <c r="G174" s="15">
        <f>G175+G177</f>
        <v>0</v>
      </c>
      <c r="H174" s="15">
        <f>H175+H177</f>
        <v>0</v>
      </c>
      <c r="I174" s="26">
        <v>0</v>
      </c>
      <c r="J174" s="8">
        <f t="shared" si="24"/>
        <v>0</v>
      </c>
    </row>
    <row r="175" spans="1:10" ht="60">
      <c r="A175" s="43"/>
      <c r="B175" s="77"/>
      <c r="C175" s="73" t="s">
        <v>199</v>
      </c>
      <c r="D175" s="75"/>
      <c r="E175" s="39" t="s">
        <v>318</v>
      </c>
      <c r="F175" s="15">
        <f>F176</f>
        <v>31.9</v>
      </c>
      <c r="G175" s="15">
        <f>G176</f>
        <v>0</v>
      </c>
      <c r="H175" s="15">
        <f>H176</f>
        <v>0</v>
      </c>
      <c r="I175" s="26">
        <v>0</v>
      </c>
      <c r="J175" s="8">
        <f t="shared" si="24"/>
        <v>0</v>
      </c>
    </row>
    <row r="176" spans="1:10" ht="45">
      <c r="A176" s="43"/>
      <c r="B176" s="77"/>
      <c r="C176" s="73"/>
      <c r="D176" s="75" t="s">
        <v>1</v>
      </c>
      <c r="E176" s="36" t="s">
        <v>26</v>
      </c>
      <c r="F176" s="15">
        <v>31.9</v>
      </c>
      <c r="G176" s="15">
        <v>0</v>
      </c>
      <c r="H176" s="15">
        <v>0</v>
      </c>
      <c r="I176" s="26">
        <v>0</v>
      </c>
      <c r="J176" s="8">
        <f t="shared" si="24"/>
        <v>0</v>
      </c>
    </row>
    <row r="177" spans="1:10" ht="60">
      <c r="A177" s="43"/>
      <c r="B177" s="77"/>
      <c r="C177" s="73" t="s">
        <v>200</v>
      </c>
      <c r="D177" s="75"/>
      <c r="E177" s="39" t="s">
        <v>319</v>
      </c>
      <c r="F177" s="15">
        <f>F178</f>
        <v>1</v>
      </c>
      <c r="G177" s="15">
        <f>G178</f>
        <v>0</v>
      </c>
      <c r="H177" s="15">
        <f>H178</f>
        <v>0</v>
      </c>
      <c r="I177" s="26">
        <v>0</v>
      </c>
      <c r="J177" s="8">
        <f t="shared" si="24"/>
        <v>0</v>
      </c>
    </row>
    <row r="178" spans="1:10" ht="45">
      <c r="A178" s="43"/>
      <c r="B178" s="77"/>
      <c r="C178" s="73"/>
      <c r="D178" s="75" t="s">
        <v>1</v>
      </c>
      <c r="E178" s="36" t="s">
        <v>26</v>
      </c>
      <c r="F178" s="15">
        <v>1</v>
      </c>
      <c r="G178" s="15">
        <v>0</v>
      </c>
      <c r="H178" s="15">
        <v>0</v>
      </c>
      <c r="I178" s="26">
        <v>0</v>
      </c>
      <c r="J178" s="8">
        <f t="shared" si="24"/>
        <v>0</v>
      </c>
    </row>
    <row r="179" spans="1:10" ht="45">
      <c r="A179" s="43"/>
      <c r="B179" s="77"/>
      <c r="C179" s="73" t="s">
        <v>31</v>
      </c>
      <c r="D179" s="75"/>
      <c r="E179" s="36" t="s">
        <v>245</v>
      </c>
      <c r="F179" s="15">
        <f>F180+F184+F188+F192</f>
        <v>2747</v>
      </c>
      <c r="G179" s="15">
        <f>G180+G184+G188+G192+G196</f>
        <v>1711.4</v>
      </c>
      <c r="H179" s="15">
        <f>H180+H184+H188+H192+H196</f>
        <v>1711.4</v>
      </c>
      <c r="I179" s="26">
        <f t="shared" si="23"/>
        <v>100</v>
      </c>
      <c r="J179" s="8">
        <f t="shared" si="24"/>
        <v>0</v>
      </c>
    </row>
    <row r="180" spans="1:10" ht="45">
      <c r="A180" s="43"/>
      <c r="B180" s="77"/>
      <c r="C180" s="96" t="s">
        <v>146</v>
      </c>
      <c r="D180" s="73"/>
      <c r="E180" s="51" t="s">
        <v>320</v>
      </c>
      <c r="F180" s="15">
        <f>F181</f>
        <v>2182</v>
      </c>
      <c r="G180" s="15">
        <f aca="true" t="shared" si="31" ref="G180:H182">G181</f>
        <v>1476.3</v>
      </c>
      <c r="H180" s="15">
        <f t="shared" si="31"/>
        <v>1476.3</v>
      </c>
      <c r="I180" s="26">
        <f t="shared" si="23"/>
        <v>100</v>
      </c>
      <c r="J180" s="8">
        <f t="shared" si="24"/>
        <v>0</v>
      </c>
    </row>
    <row r="181" spans="1:10" ht="45">
      <c r="A181" s="43"/>
      <c r="B181" s="77"/>
      <c r="C181" s="74" t="s">
        <v>70</v>
      </c>
      <c r="D181" s="74"/>
      <c r="E181" s="57" t="s">
        <v>321</v>
      </c>
      <c r="F181" s="15">
        <f>F182</f>
        <v>2182</v>
      </c>
      <c r="G181" s="15">
        <f t="shared" si="31"/>
        <v>1476.3</v>
      </c>
      <c r="H181" s="15">
        <f t="shared" si="31"/>
        <v>1476.3</v>
      </c>
      <c r="I181" s="26">
        <f t="shared" si="23"/>
        <v>100</v>
      </c>
      <c r="J181" s="8">
        <f t="shared" si="24"/>
        <v>0</v>
      </c>
    </row>
    <row r="182" spans="1:10" ht="15">
      <c r="A182" s="43"/>
      <c r="B182" s="77"/>
      <c r="C182" s="74" t="s">
        <v>147</v>
      </c>
      <c r="D182" s="77"/>
      <c r="E182" s="36" t="s">
        <v>322</v>
      </c>
      <c r="F182" s="15">
        <f>F183</f>
        <v>2182</v>
      </c>
      <c r="G182" s="15">
        <f t="shared" si="31"/>
        <v>1476.3</v>
      </c>
      <c r="H182" s="15">
        <f t="shared" si="31"/>
        <v>1476.3</v>
      </c>
      <c r="I182" s="26">
        <f t="shared" si="23"/>
        <v>100</v>
      </c>
      <c r="J182" s="8">
        <f t="shared" si="24"/>
        <v>0</v>
      </c>
    </row>
    <row r="183" spans="1:10" ht="45">
      <c r="A183" s="43"/>
      <c r="B183" s="77"/>
      <c r="C183" s="74"/>
      <c r="D183" s="77" t="s">
        <v>1</v>
      </c>
      <c r="E183" s="36" t="s">
        <v>26</v>
      </c>
      <c r="F183" s="15">
        <v>2182</v>
      </c>
      <c r="G183" s="15">
        <v>1476.3</v>
      </c>
      <c r="H183" s="15">
        <v>1476.3</v>
      </c>
      <c r="I183" s="26">
        <f t="shared" si="23"/>
        <v>100</v>
      </c>
      <c r="J183" s="8">
        <f t="shared" si="24"/>
        <v>0</v>
      </c>
    </row>
    <row r="184" spans="1:10" ht="45">
      <c r="A184" s="43"/>
      <c r="B184" s="77"/>
      <c r="C184" s="74" t="s">
        <v>113</v>
      </c>
      <c r="D184" s="77"/>
      <c r="E184" s="36" t="s">
        <v>323</v>
      </c>
      <c r="F184" s="15">
        <f>F185</f>
        <v>250</v>
      </c>
      <c r="G184" s="15">
        <f aca="true" t="shared" si="32" ref="G184:H186">G185</f>
        <v>31.8</v>
      </c>
      <c r="H184" s="15">
        <f t="shared" si="32"/>
        <v>31.8</v>
      </c>
      <c r="I184" s="26">
        <f t="shared" si="23"/>
        <v>100</v>
      </c>
      <c r="J184" s="8">
        <f t="shared" si="24"/>
        <v>0</v>
      </c>
    </row>
    <row r="185" spans="1:10" ht="60">
      <c r="A185" s="43"/>
      <c r="B185" s="77"/>
      <c r="C185" s="74" t="s">
        <v>114</v>
      </c>
      <c r="D185" s="75"/>
      <c r="E185" s="36" t="s">
        <v>324</v>
      </c>
      <c r="F185" s="15">
        <f>F186</f>
        <v>250</v>
      </c>
      <c r="G185" s="15">
        <f t="shared" si="32"/>
        <v>31.8</v>
      </c>
      <c r="H185" s="15">
        <f t="shared" si="32"/>
        <v>31.8</v>
      </c>
      <c r="I185" s="26">
        <f t="shared" si="23"/>
        <v>100</v>
      </c>
      <c r="J185" s="8">
        <f t="shared" si="24"/>
        <v>0</v>
      </c>
    </row>
    <row r="186" spans="1:10" ht="30">
      <c r="A186" s="43"/>
      <c r="B186" s="77"/>
      <c r="C186" s="74" t="s">
        <v>148</v>
      </c>
      <c r="D186" s="77"/>
      <c r="E186" s="39" t="s">
        <v>325</v>
      </c>
      <c r="F186" s="15">
        <f>F187</f>
        <v>250</v>
      </c>
      <c r="G186" s="15">
        <f t="shared" si="32"/>
        <v>31.8</v>
      </c>
      <c r="H186" s="15">
        <f t="shared" si="32"/>
        <v>31.8</v>
      </c>
      <c r="I186" s="26">
        <f t="shared" si="23"/>
        <v>100</v>
      </c>
      <c r="J186" s="8">
        <f t="shared" si="24"/>
        <v>0</v>
      </c>
    </row>
    <row r="187" spans="1:10" ht="45">
      <c r="A187" s="43"/>
      <c r="B187" s="101"/>
      <c r="C187" s="72"/>
      <c r="D187" s="102">
        <v>200</v>
      </c>
      <c r="E187" s="36" t="s">
        <v>26</v>
      </c>
      <c r="F187" s="103">
        <v>250</v>
      </c>
      <c r="G187" s="103">
        <v>31.8</v>
      </c>
      <c r="H187" s="103">
        <v>31.8</v>
      </c>
      <c r="I187" s="26">
        <f t="shared" si="23"/>
        <v>100</v>
      </c>
      <c r="J187" s="8">
        <f t="shared" si="24"/>
        <v>0</v>
      </c>
    </row>
    <row r="188" spans="1:10" ht="32.25" customHeight="1">
      <c r="A188" s="43"/>
      <c r="B188" s="101"/>
      <c r="C188" s="102" t="s">
        <v>149</v>
      </c>
      <c r="D188" s="101"/>
      <c r="E188" s="58" t="s">
        <v>326</v>
      </c>
      <c r="F188" s="103">
        <f aca="true" t="shared" si="33" ref="F188:H190">F189</f>
        <v>115</v>
      </c>
      <c r="G188" s="103">
        <f t="shared" si="33"/>
        <v>41.7</v>
      </c>
      <c r="H188" s="103">
        <f t="shared" si="33"/>
        <v>41.7</v>
      </c>
      <c r="I188" s="26">
        <f t="shared" si="23"/>
        <v>100</v>
      </c>
      <c r="J188" s="8">
        <f t="shared" si="24"/>
        <v>0</v>
      </c>
    </row>
    <row r="189" spans="1:10" ht="45">
      <c r="A189" s="43"/>
      <c r="B189" s="101"/>
      <c r="C189" s="101" t="s">
        <v>150</v>
      </c>
      <c r="D189" s="104"/>
      <c r="E189" s="59" t="s">
        <v>327</v>
      </c>
      <c r="F189" s="105">
        <f t="shared" si="33"/>
        <v>115</v>
      </c>
      <c r="G189" s="105">
        <f t="shared" si="33"/>
        <v>41.7</v>
      </c>
      <c r="H189" s="105">
        <f t="shared" si="33"/>
        <v>41.7</v>
      </c>
      <c r="I189" s="26">
        <f t="shared" si="23"/>
        <v>100</v>
      </c>
      <c r="J189" s="8">
        <f t="shared" si="24"/>
        <v>0</v>
      </c>
    </row>
    <row r="190" spans="1:10" ht="15">
      <c r="A190" s="43"/>
      <c r="B190" s="101"/>
      <c r="C190" s="101" t="s">
        <v>151</v>
      </c>
      <c r="D190" s="104"/>
      <c r="E190" s="39" t="s">
        <v>328</v>
      </c>
      <c r="F190" s="105">
        <f t="shared" si="33"/>
        <v>115</v>
      </c>
      <c r="G190" s="105">
        <f t="shared" si="33"/>
        <v>41.7</v>
      </c>
      <c r="H190" s="105">
        <f t="shared" si="33"/>
        <v>41.7</v>
      </c>
      <c r="I190" s="26">
        <f t="shared" si="23"/>
        <v>100</v>
      </c>
      <c r="J190" s="8">
        <f t="shared" si="24"/>
        <v>0</v>
      </c>
    </row>
    <row r="191" spans="1:10" ht="45">
      <c r="A191" s="43"/>
      <c r="B191" s="101"/>
      <c r="C191" s="101"/>
      <c r="D191" s="104" t="s">
        <v>1</v>
      </c>
      <c r="E191" s="36" t="s">
        <v>26</v>
      </c>
      <c r="F191" s="105">
        <v>115</v>
      </c>
      <c r="G191" s="105">
        <v>41.7</v>
      </c>
      <c r="H191" s="105">
        <v>41.7</v>
      </c>
      <c r="I191" s="26">
        <f t="shared" si="23"/>
        <v>100</v>
      </c>
      <c r="J191" s="8">
        <f t="shared" si="24"/>
        <v>0</v>
      </c>
    </row>
    <row r="192" spans="1:10" ht="29.25" customHeight="1">
      <c r="A192" s="43"/>
      <c r="B192" s="101"/>
      <c r="C192" s="101" t="s">
        <v>152</v>
      </c>
      <c r="D192" s="104"/>
      <c r="E192" s="45" t="s">
        <v>329</v>
      </c>
      <c r="F192" s="105">
        <f>F193</f>
        <v>200</v>
      </c>
      <c r="G192" s="105">
        <f aca="true" t="shared" si="34" ref="G192:H194">G193</f>
        <v>148.9</v>
      </c>
      <c r="H192" s="105">
        <f t="shared" si="34"/>
        <v>148.9</v>
      </c>
      <c r="I192" s="26">
        <f t="shared" si="23"/>
        <v>100</v>
      </c>
      <c r="J192" s="8">
        <f t="shared" si="24"/>
        <v>0</v>
      </c>
    </row>
    <row r="193" spans="1:10" ht="30">
      <c r="A193" s="43"/>
      <c r="B193" s="101"/>
      <c r="C193" s="101" t="s">
        <v>153</v>
      </c>
      <c r="D193" s="104"/>
      <c r="E193" s="36" t="s">
        <v>330</v>
      </c>
      <c r="F193" s="105">
        <f>F194</f>
        <v>200</v>
      </c>
      <c r="G193" s="105">
        <f t="shared" si="34"/>
        <v>148.9</v>
      </c>
      <c r="H193" s="105">
        <f t="shared" si="34"/>
        <v>148.9</v>
      </c>
      <c r="I193" s="26">
        <f t="shared" si="23"/>
        <v>100</v>
      </c>
      <c r="J193" s="8">
        <f t="shared" si="24"/>
        <v>0</v>
      </c>
    </row>
    <row r="194" spans="1:10" ht="30">
      <c r="A194" s="43"/>
      <c r="B194" s="77"/>
      <c r="C194" s="77" t="s">
        <v>154</v>
      </c>
      <c r="D194" s="77"/>
      <c r="E194" s="60" t="s">
        <v>331</v>
      </c>
      <c r="F194" s="15">
        <f>F195</f>
        <v>200</v>
      </c>
      <c r="G194" s="15">
        <f t="shared" si="34"/>
        <v>148.9</v>
      </c>
      <c r="H194" s="15">
        <f t="shared" si="34"/>
        <v>148.9</v>
      </c>
      <c r="I194" s="26">
        <f t="shared" si="23"/>
        <v>100</v>
      </c>
      <c r="J194" s="8">
        <f t="shared" si="24"/>
        <v>0</v>
      </c>
    </row>
    <row r="195" spans="1:10" ht="45">
      <c r="A195" s="43"/>
      <c r="B195" s="77"/>
      <c r="C195" s="77"/>
      <c r="D195" s="77" t="s">
        <v>1</v>
      </c>
      <c r="E195" s="36" t="s">
        <v>26</v>
      </c>
      <c r="F195" s="15">
        <v>200</v>
      </c>
      <c r="G195" s="15">
        <v>148.9</v>
      </c>
      <c r="H195" s="15">
        <v>148.9</v>
      </c>
      <c r="I195" s="26">
        <f t="shared" si="23"/>
        <v>100</v>
      </c>
      <c r="J195" s="8">
        <f t="shared" si="24"/>
        <v>0</v>
      </c>
    </row>
    <row r="196" spans="1:10" ht="30">
      <c r="A196" s="43"/>
      <c r="B196" s="77"/>
      <c r="C196" s="96" t="s">
        <v>155</v>
      </c>
      <c r="D196" s="77"/>
      <c r="E196" s="39" t="s">
        <v>332</v>
      </c>
      <c r="F196" s="15" t="s">
        <v>89</v>
      </c>
      <c r="G196" s="15">
        <f aca="true" t="shared" si="35" ref="G196:H198">G197</f>
        <v>12.7</v>
      </c>
      <c r="H196" s="15">
        <f t="shared" si="35"/>
        <v>12.7</v>
      </c>
      <c r="I196" s="26">
        <f t="shared" si="23"/>
        <v>100</v>
      </c>
      <c r="J196" s="8">
        <f t="shared" si="24"/>
        <v>0</v>
      </c>
    </row>
    <row r="197" spans="1:10" ht="45">
      <c r="A197" s="43"/>
      <c r="B197" s="77"/>
      <c r="C197" s="96" t="s">
        <v>156</v>
      </c>
      <c r="D197" s="73"/>
      <c r="E197" s="55" t="s">
        <v>333</v>
      </c>
      <c r="F197" s="15" t="s">
        <v>89</v>
      </c>
      <c r="G197" s="15">
        <f t="shared" si="35"/>
        <v>12.7</v>
      </c>
      <c r="H197" s="15">
        <f t="shared" si="35"/>
        <v>12.7</v>
      </c>
      <c r="I197" s="26">
        <f t="shared" si="23"/>
        <v>100</v>
      </c>
      <c r="J197" s="8">
        <f t="shared" si="24"/>
        <v>0</v>
      </c>
    </row>
    <row r="198" spans="1:10" ht="30">
      <c r="A198" s="43"/>
      <c r="B198" s="77"/>
      <c r="C198" s="73" t="s">
        <v>157</v>
      </c>
      <c r="D198" s="73"/>
      <c r="E198" s="37" t="s">
        <v>334</v>
      </c>
      <c r="F198" s="15" t="s">
        <v>89</v>
      </c>
      <c r="G198" s="15">
        <f t="shared" si="35"/>
        <v>12.7</v>
      </c>
      <c r="H198" s="15">
        <f t="shared" si="35"/>
        <v>12.7</v>
      </c>
      <c r="I198" s="26">
        <f t="shared" si="23"/>
        <v>100</v>
      </c>
      <c r="J198" s="8">
        <f t="shared" si="24"/>
        <v>0</v>
      </c>
    </row>
    <row r="199" spans="1:10" ht="45">
      <c r="A199" s="43"/>
      <c r="B199" s="77"/>
      <c r="C199" s="106"/>
      <c r="D199" s="74">
        <v>200</v>
      </c>
      <c r="E199" s="36" t="s">
        <v>26</v>
      </c>
      <c r="F199" s="15" t="s">
        <v>89</v>
      </c>
      <c r="G199" s="15">
        <v>12.7</v>
      </c>
      <c r="H199" s="15">
        <v>12.7</v>
      </c>
      <c r="I199" s="26">
        <f t="shared" si="23"/>
        <v>100</v>
      </c>
      <c r="J199" s="8">
        <f t="shared" si="24"/>
        <v>0</v>
      </c>
    </row>
    <row r="200" spans="1:10" ht="15">
      <c r="A200" s="43"/>
      <c r="B200" s="77" t="s">
        <v>55</v>
      </c>
      <c r="C200" s="43"/>
      <c r="D200" s="74"/>
      <c r="E200" s="39" t="s">
        <v>232</v>
      </c>
      <c r="F200" s="15">
        <f aca="true" t="shared" si="36" ref="F200:H201">F201</f>
        <v>11087.9</v>
      </c>
      <c r="G200" s="15">
        <f t="shared" si="36"/>
        <v>5919.2</v>
      </c>
      <c r="H200" s="15">
        <f t="shared" si="36"/>
        <v>5919.2</v>
      </c>
      <c r="I200" s="26">
        <f t="shared" si="23"/>
        <v>100</v>
      </c>
      <c r="J200" s="8">
        <f t="shared" si="24"/>
        <v>0</v>
      </c>
    </row>
    <row r="201" spans="1:10" ht="15">
      <c r="A201" s="43"/>
      <c r="B201" s="77" t="s">
        <v>56</v>
      </c>
      <c r="C201" s="43"/>
      <c r="D201" s="77"/>
      <c r="E201" s="40" t="s">
        <v>57</v>
      </c>
      <c r="F201" s="15">
        <f t="shared" si="36"/>
        <v>11087.9</v>
      </c>
      <c r="G201" s="15">
        <f t="shared" si="36"/>
        <v>5919.2</v>
      </c>
      <c r="H201" s="15">
        <f t="shared" si="36"/>
        <v>5919.2</v>
      </c>
      <c r="I201" s="26">
        <f t="shared" si="23"/>
        <v>100</v>
      </c>
      <c r="J201" s="8">
        <f t="shared" si="24"/>
        <v>0</v>
      </c>
    </row>
    <row r="202" spans="1:10" ht="45">
      <c r="A202" s="43"/>
      <c r="B202" s="77"/>
      <c r="C202" s="96" t="s">
        <v>74</v>
      </c>
      <c r="D202" s="73"/>
      <c r="E202" s="55" t="s">
        <v>241</v>
      </c>
      <c r="F202" s="15">
        <f>F203+F207+F212+F215</f>
        <v>11087.9</v>
      </c>
      <c r="G202" s="15">
        <f>G203+G207+G212+G215</f>
        <v>5919.2</v>
      </c>
      <c r="H202" s="15">
        <f>H203+H207+H212+H215</f>
        <v>5919.2</v>
      </c>
      <c r="I202" s="26">
        <f t="shared" si="23"/>
        <v>100</v>
      </c>
      <c r="J202" s="8">
        <f t="shared" si="24"/>
        <v>0</v>
      </c>
    </row>
    <row r="203" spans="1:10" ht="15">
      <c r="A203" s="43"/>
      <c r="B203" s="77"/>
      <c r="C203" s="73" t="s">
        <v>75</v>
      </c>
      <c r="D203" s="73"/>
      <c r="E203" s="51" t="s">
        <v>246</v>
      </c>
      <c r="F203" s="15">
        <f>F204</f>
        <v>7812.9</v>
      </c>
      <c r="G203" s="15">
        <f aca="true" t="shared" si="37" ref="G203:H205">G204</f>
        <v>4564.8</v>
      </c>
      <c r="H203" s="15">
        <f t="shared" si="37"/>
        <v>4564.8</v>
      </c>
      <c r="I203" s="26">
        <f t="shared" si="23"/>
        <v>100</v>
      </c>
      <c r="J203" s="8">
        <f t="shared" si="24"/>
        <v>0</v>
      </c>
    </row>
    <row r="204" spans="1:10" ht="30">
      <c r="A204" s="43"/>
      <c r="B204" s="77"/>
      <c r="C204" s="72" t="s">
        <v>76</v>
      </c>
      <c r="D204" s="77"/>
      <c r="E204" s="45" t="s">
        <v>335</v>
      </c>
      <c r="F204" s="15">
        <f>F205</f>
        <v>7812.9</v>
      </c>
      <c r="G204" s="15">
        <f t="shared" si="37"/>
        <v>4564.8</v>
      </c>
      <c r="H204" s="15">
        <f t="shared" si="37"/>
        <v>4564.8</v>
      </c>
      <c r="I204" s="26">
        <f t="shared" si="23"/>
        <v>100</v>
      </c>
      <c r="J204" s="8">
        <f t="shared" si="24"/>
        <v>0</v>
      </c>
    </row>
    <row r="205" spans="1:10" ht="45">
      <c r="A205" s="43"/>
      <c r="B205" s="77"/>
      <c r="C205" s="72" t="s">
        <v>158</v>
      </c>
      <c r="D205" s="77"/>
      <c r="E205" s="36" t="s">
        <v>336</v>
      </c>
      <c r="F205" s="15">
        <f>F206</f>
        <v>7812.9</v>
      </c>
      <c r="G205" s="15">
        <f t="shared" si="37"/>
        <v>4564.8</v>
      </c>
      <c r="H205" s="15">
        <f t="shared" si="37"/>
        <v>4564.8</v>
      </c>
      <c r="I205" s="26">
        <f t="shared" si="23"/>
        <v>100</v>
      </c>
      <c r="J205" s="8">
        <f t="shared" si="24"/>
        <v>0</v>
      </c>
    </row>
    <row r="206" spans="1:10" ht="45">
      <c r="A206" s="43"/>
      <c r="B206" s="77"/>
      <c r="C206" s="77"/>
      <c r="D206" s="74">
        <v>600</v>
      </c>
      <c r="E206" s="36" t="s">
        <v>10</v>
      </c>
      <c r="F206" s="15">
        <v>7812.9</v>
      </c>
      <c r="G206" s="8">
        <v>4564.8</v>
      </c>
      <c r="H206" s="8">
        <v>4564.8</v>
      </c>
      <c r="I206" s="26">
        <f t="shared" si="23"/>
        <v>100</v>
      </c>
      <c r="J206" s="8">
        <f t="shared" si="24"/>
        <v>0</v>
      </c>
    </row>
    <row r="207" spans="1:10" ht="45">
      <c r="A207" s="43"/>
      <c r="B207" s="77"/>
      <c r="C207" s="77" t="s">
        <v>159</v>
      </c>
      <c r="D207" s="73"/>
      <c r="E207" s="37" t="s">
        <v>337</v>
      </c>
      <c r="F207" s="15">
        <f>F208</f>
        <v>3025</v>
      </c>
      <c r="G207" s="15">
        <f>G208</f>
        <v>1305</v>
      </c>
      <c r="H207" s="15">
        <f>H208</f>
        <v>1305</v>
      </c>
      <c r="I207" s="26">
        <f t="shared" si="23"/>
        <v>100</v>
      </c>
      <c r="J207" s="8">
        <f t="shared" si="24"/>
        <v>0</v>
      </c>
    </row>
    <row r="208" spans="1:10" ht="30">
      <c r="A208" s="43"/>
      <c r="B208" s="77"/>
      <c r="C208" s="77" t="s">
        <v>160</v>
      </c>
      <c r="D208" s="73"/>
      <c r="E208" s="37" t="s">
        <v>338</v>
      </c>
      <c r="F208" s="15">
        <f>F209+F210+F211</f>
        <v>3025</v>
      </c>
      <c r="G208" s="15">
        <f>G209+G210+G211</f>
        <v>1305</v>
      </c>
      <c r="H208" s="15">
        <f>H209+H210+H211</f>
        <v>1305</v>
      </c>
      <c r="I208" s="26">
        <f t="shared" si="23"/>
        <v>100</v>
      </c>
      <c r="J208" s="8">
        <f t="shared" si="24"/>
        <v>0</v>
      </c>
    </row>
    <row r="209" spans="1:10" ht="90">
      <c r="A209" s="43"/>
      <c r="B209" s="77"/>
      <c r="C209" s="77"/>
      <c r="D209" s="73" t="s">
        <v>0</v>
      </c>
      <c r="E209" s="36" t="s">
        <v>25</v>
      </c>
      <c r="F209" s="15">
        <v>2380</v>
      </c>
      <c r="G209" s="8">
        <v>995.3</v>
      </c>
      <c r="H209" s="8">
        <v>995.3</v>
      </c>
      <c r="I209" s="26">
        <f t="shared" si="23"/>
        <v>100</v>
      </c>
      <c r="J209" s="8">
        <f t="shared" si="24"/>
        <v>0</v>
      </c>
    </row>
    <row r="210" spans="1:10" ht="45">
      <c r="A210" s="43"/>
      <c r="B210" s="77"/>
      <c r="C210" s="77"/>
      <c r="D210" s="73" t="s">
        <v>1</v>
      </c>
      <c r="E210" s="36" t="s">
        <v>26</v>
      </c>
      <c r="F210" s="15">
        <v>644.4</v>
      </c>
      <c r="G210" s="8">
        <v>309.6</v>
      </c>
      <c r="H210" s="8">
        <v>309.6</v>
      </c>
      <c r="I210" s="26">
        <f t="shared" si="23"/>
        <v>100</v>
      </c>
      <c r="J210" s="8">
        <f t="shared" si="24"/>
        <v>0</v>
      </c>
    </row>
    <row r="211" spans="1:10" ht="15">
      <c r="A211" s="43"/>
      <c r="B211" s="77"/>
      <c r="C211" s="73"/>
      <c r="D211" s="73" t="s">
        <v>5</v>
      </c>
      <c r="E211" s="45" t="s">
        <v>6</v>
      </c>
      <c r="F211" s="15">
        <v>0.6</v>
      </c>
      <c r="G211" s="15">
        <v>0.1</v>
      </c>
      <c r="H211" s="15">
        <v>0.1</v>
      </c>
      <c r="I211" s="26">
        <f t="shared" si="23"/>
        <v>100</v>
      </c>
      <c r="J211" s="8">
        <f t="shared" si="24"/>
        <v>0</v>
      </c>
    </row>
    <row r="212" spans="1:10" ht="45">
      <c r="A212" s="43"/>
      <c r="B212" s="77"/>
      <c r="C212" s="73" t="s">
        <v>77</v>
      </c>
      <c r="D212" s="73"/>
      <c r="E212" s="37" t="s">
        <v>339</v>
      </c>
      <c r="F212" s="15">
        <f aca="true" t="shared" si="38" ref="F212:H213">F213</f>
        <v>150</v>
      </c>
      <c r="G212" s="15">
        <f t="shared" si="38"/>
        <v>0</v>
      </c>
      <c r="H212" s="15">
        <f t="shared" si="38"/>
        <v>0</v>
      </c>
      <c r="I212" s="26">
        <v>0</v>
      </c>
      <c r="J212" s="8">
        <f t="shared" si="24"/>
        <v>0</v>
      </c>
    </row>
    <row r="213" spans="1:10" ht="45">
      <c r="A213" s="43"/>
      <c r="B213" s="77"/>
      <c r="C213" s="73" t="s">
        <v>201</v>
      </c>
      <c r="D213" s="73"/>
      <c r="E213" s="37" t="s">
        <v>340</v>
      </c>
      <c r="F213" s="15">
        <f t="shared" si="38"/>
        <v>150</v>
      </c>
      <c r="G213" s="15">
        <f t="shared" si="38"/>
        <v>0</v>
      </c>
      <c r="H213" s="15">
        <f t="shared" si="38"/>
        <v>0</v>
      </c>
      <c r="I213" s="26">
        <v>0</v>
      </c>
      <c r="J213" s="8">
        <f t="shared" si="24"/>
        <v>0</v>
      </c>
    </row>
    <row r="214" spans="1:10" ht="45">
      <c r="A214" s="43"/>
      <c r="B214" s="77"/>
      <c r="C214" s="73"/>
      <c r="D214" s="73" t="s">
        <v>1</v>
      </c>
      <c r="E214" s="36" t="s">
        <v>26</v>
      </c>
      <c r="F214" s="15">
        <v>150</v>
      </c>
      <c r="G214" s="15">
        <v>0</v>
      </c>
      <c r="H214" s="15">
        <v>0</v>
      </c>
      <c r="I214" s="26">
        <v>0</v>
      </c>
      <c r="J214" s="8">
        <f t="shared" si="24"/>
        <v>0</v>
      </c>
    </row>
    <row r="215" spans="1:10" ht="30">
      <c r="A215" s="43"/>
      <c r="B215" s="77"/>
      <c r="C215" s="73" t="s">
        <v>161</v>
      </c>
      <c r="D215" s="74"/>
      <c r="E215" s="37" t="s">
        <v>341</v>
      </c>
      <c r="F215" s="15">
        <f aca="true" t="shared" si="39" ref="F215:H216">F216</f>
        <v>100</v>
      </c>
      <c r="G215" s="15">
        <f t="shared" si="39"/>
        <v>49.4</v>
      </c>
      <c r="H215" s="15">
        <f t="shared" si="39"/>
        <v>49.4</v>
      </c>
      <c r="I215" s="26">
        <f t="shared" si="23"/>
        <v>100</v>
      </c>
      <c r="J215" s="8">
        <f t="shared" si="24"/>
        <v>0</v>
      </c>
    </row>
    <row r="216" spans="1:10" ht="30">
      <c r="A216" s="43"/>
      <c r="B216" s="77"/>
      <c r="C216" s="73" t="s">
        <v>162</v>
      </c>
      <c r="D216" s="75"/>
      <c r="E216" s="36" t="s">
        <v>342</v>
      </c>
      <c r="F216" s="15">
        <f t="shared" si="39"/>
        <v>100</v>
      </c>
      <c r="G216" s="15">
        <f t="shared" si="39"/>
        <v>49.4</v>
      </c>
      <c r="H216" s="15">
        <f t="shared" si="39"/>
        <v>49.4</v>
      </c>
      <c r="I216" s="26">
        <f t="shared" si="23"/>
        <v>100</v>
      </c>
      <c r="J216" s="8">
        <f t="shared" si="24"/>
        <v>0</v>
      </c>
    </row>
    <row r="217" spans="1:10" ht="45">
      <c r="A217" s="43"/>
      <c r="B217" s="77"/>
      <c r="C217" s="73"/>
      <c r="D217" s="74">
        <v>200</v>
      </c>
      <c r="E217" s="36" t="s">
        <v>26</v>
      </c>
      <c r="F217" s="15">
        <v>100</v>
      </c>
      <c r="G217" s="8">
        <v>49.4</v>
      </c>
      <c r="H217" s="8">
        <v>49.4</v>
      </c>
      <c r="I217" s="26">
        <f t="shared" si="23"/>
        <v>100</v>
      </c>
      <c r="J217" s="8">
        <f t="shared" si="24"/>
        <v>0</v>
      </c>
    </row>
    <row r="218" spans="1:10" ht="15">
      <c r="A218" s="43"/>
      <c r="B218" s="77" t="s">
        <v>35</v>
      </c>
      <c r="C218" s="73"/>
      <c r="D218" s="74"/>
      <c r="E218" s="36" t="s">
        <v>233</v>
      </c>
      <c r="F218" s="15">
        <f>F219+F224</f>
        <v>534.4</v>
      </c>
      <c r="G218" s="15">
        <f>G219+G224</f>
        <v>188.10000000000002</v>
      </c>
      <c r="H218" s="15">
        <f>H219+H224</f>
        <v>188.10000000000002</v>
      </c>
      <c r="I218" s="26">
        <f t="shared" si="23"/>
        <v>100</v>
      </c>
      <c r="J218" s="8">
        <f t="shared" si="24"/>
        <v>0</v>
      </c>
    </row>
    <row r="219" spans="1:10" ht="15" customHeight="1">
      <c r="A219" s="43"/>
      <c r="B219" s="77" t="s">
        <v>58</v>
      </c>
      <c r="C219" s="73"/>
      <c r="D219" s="77"/>
      <c r="E219" s="40" t="s">
        <v>59</v>
      </c>
      <c r="F219" s="15">
        <f>F221</f>
        <v>68.8</v>
      </c>
      <c r="G219" s="15">
        <f>G221</f>
        <v>36.8</v>
      </c>
      <c r="H219" s="15">
        <f>H221</f>
        <v>36.8</v>
      </c>
      <c r="I219" s="26">
        <f t="shared" si="23"/>
        <v>100</v>
      </c>
      <c r="J219" s="8">
        <f t="shared" si="24"/>
        <v>0</v>
      </c>
    </row>
    <row r="220" spans="1:10" ht="15" customHeight="1">
      <c r="A220" s="43"/>
      <c r="B220" s="77"/>
      <c r="C220" s="73" t="s">
        <v>32</v>
      </c>
      <c r="D220" s="77"/>
      <c r="E220" s="55" t="s">
        <v>9</v>
      </c>
      <c r="F220" s="15">
        <f>F221</f>
        <v>68.8</v>
      </c>
      <c r="G220" s="15">
        <f>G221</f>
        <v>36.8</v>
      </c>
      <c r="H220" s="15">
        <f>H221</f>
        <v>36.8</v>
      </c>
      <c r="I220" s="26">
        <f t="shared" si="23"/>
        <v>100</v>
      </c>
      <c r="J220" s="8">
        <f t="shared" si="24"/>
        <v>0</v>
      </c>
    </row>
    <row r="221" spans="1:10" ht="45">
      <c r="A221" s="43"/>
      <c r="B221" s="77"/>
      <c r="C221" s="96" t="s">
        <v>61</v>
      </c>
      <c r="D221" s="77"/>
      <c r="E221" s="40" t="s">
        <v>236</v>
      </c>
      <c r="F221" s="15">
        <f aca="true" t="shared" si="40" ref="F221:H222">F222</f>
        <v>68.8</v>
      </c>
      <c r="G221" s="15">
        <f t="shared" si="40"/>
        <v>36.8</v>
      </c>
      <c r="H221" s="15">
        <f t="shared" si="40"/>
        <v>36.8</v>
      </c>
      <c r="I221" s="26">
        <f t="shared" si="23"/>
        <v>100</v>
      </c>
      <c r="J221" s="8">
        <f t="shared" si="24"/>
        <v>0</v>
      </c>
    </row>
    <row r="222" spans="1:10" ht="30">
      <c r="A222" s="43"/>
      <c r="B222" s="77"/>
      <c r="C222" s="73" t="s">
        <v>163</v>
      </c>
      <c r="D222" s="73"/>
      <c r="E222" s="37" t="s">
        <v>343</v>
      </c>
      <c r="F222" s="15">
        <f t="shared" si="40"/>
        <v>68.8</v>
      </c>
      <c r="G222" s="15">
        <f t="shared" si="40"/>
        <v>36.8</v>
      </c>
      <c r="H222" s="15">
        <f t="shared" si="40"/>
        <v>36.8</v>
      </c>
      <c r="I222" s="26">
        <f t="shared" si="23"/>
        <v>100</v>
      </c>
      <c r="J222" s="8">
        <f t="shared" si="24"/>
        <v>0</v>
      </c>
    </row>
    <row r="223" spans="1:10" ht="30">
      <c r="A223" s="43"/>
      <c r="B223" s="77"/>
      <c r="C223" s="73"/>
      <c r="D223" s="74">
        <v>300</v>
      </c>
      <c r="E223" s="14" t="s">
        <v>3</v>
      </c>
      <c r="F223" s="15">
        <v>68.8</v>
      </c>
      <c r="G223" s="15">
        <v>36.8</v>
      </c>
      <c r="H223" s="15">
        <v>36.8</v>
      </c>
      <c r="I223" s="26">
        <f t="shared" si="23"/>
        <v>100</v>
      </c>
      <c r="J223" s="8">
        <f t="shared" si="24"/>
        <v>0</v>
      </c>
    </row>
    <row r="224" spans="1:10" ht="15">
      <c r="A224" s="43"/>
      <c r="B224" s="77" t="s">
        <v>36</v>
      </c>
      <c r="C224" s="73"/>
      <c r="D224" s="74"/>
      <c r="E224" s="39" t="s">
        <v>37</v>
      </c>
      <c r="F224" s="15">
        <f>F225</f>
        <v>465.6</v>
      </c>
      <c r="G224" s="15">
        <f>G225</f>
        <v>151.3</v>
      </c>
      <c r="H224" s="15">
        <f>H225</f>
        <v>151.3</v>
      </c>
      <c r="I224" s="26">
        <f t="shared" si="23"/>
        <v>100</v>
      </c>
      <c r="J224" s="8">
        <f t="shared" si="24"/>
        <v>0</v>
      </c>
    </row>
    <row r="225" spans="1:10" ht="45">
      <c r="A225" s="43"/>
      <c r="B225" s="77"/>
      <c r="C225" s="96" t="s">
        <v>74</v>
      </c>
      <c r="D225" s="77"/>
      <c r="E225" s="56" t="s">
        <v>241</v>
      </c>
      <c r="F225" s="15">
        <f>F226</f>
        <v>465.6</v>
      </c>
      <c r="G225" s="15">
        <f aca="true" t="shared" si="41" ref="G225:H227">G226</f>
        <v>151.3</v>
      </c>
      <c r="H225" s="15">
        <f t="shared" si="41"/>
        <v>151.3</v>
      </c>
      <c r="I225" s="26">
        <f t="shared" si="23"/>
        <v>100</v>
      </c>
      <c r="J225" s="8">
        <f t="shared" si="24"/>
        <v>0</v>
      </c>
    </row>
    <row r="226" spans="1:10" ht="30">
      <c r="A226" s="43"/>
      <c r="B226" s="77"/>
      <c r="C226" s="107" t="s">
        <v>78</v>
      </c>
      <c r="D226" s="43"/>
      <c r="E226" s="47" t="s">
        <v>249</v>
      </c>
      <c r="F226" s="15">
        <f>F227+F232</f>
        <v>465.6</v>
      </c>
      <c r="G226" s="15">
        <f>G227+G232</f>
        <v>151.3</v>
      </c>
      <c r="H226" s="15">
        <f>H227+H232</f>
        <v>151.3</v>
      </c>
      <c r="I226" s="26">
        <f t="shared" si="23"/>
        <v>100</v>
      </c>
      <c r="J226" s="8">
        <f t="shared" si="24"/>
        <v>0</v>
      </c>
    </row>
    <row r="227" spans="1:10" ht="90">
      <c r="A227" s="43"/>
      <c r="B227" s="77"/>
      <c r="C227" s="96" t="s">
        <v>79</v>
      </c>
      <c r="D227" s="73"/>
      <c r="E227" s="55" t="s">
        <v>29</v>
      </c>
      <c r="F227" s="15">
        <f>F228</f>
        <v>255.5</v>
      </c>
      <c r="G227" s="15">
        <f t="shared" si="41"/>
        <v>151.3</v>
      </c>
      <c r="H227" s="15">
        <f t="shared" si="41"/>
        <v>151.3</v>
      </c>
      <c r="I227" s="26">
        <f t="shared" si="23"/>
        <v>100</v>
      </c>
      <c r="J227" s="8">
        <f t="shared" si="24"/>
        <v>0</v>
      </c>
    </row>
    <row r="228" spans="1:10" ht="105">
      <c r="A228" s="43"/>
      <c r="B228" s="77"/>
      <c r="C228" s="73" t="s">
        <v>164</v>
      </c>
      <c r="D228" s="73"/>
      <c r="E228" s="51" t="s">
        <v>344</v>
      </c>
      <c r="F228" s="15">
        <f>F229+F230</f>
        <v>255.5</v>
      </c>
      <c r="G228" s="15">
        <f>G229+G230+G231</f>
        <v>151.3</v>
      </c>
      <c r="H228" s="15">
        <f>H229+H230+H231</f>
        <v>151.3</v>
      </c>
      <c r="I228" s="26">
        <f t="shared" si="23"/>
        <v>100</v>
      </c>
      <c r="J228" s="8">
        <f t="shared" si="24"/>
        <v>0</v>
      </c>
    </row>
    <row r="229" spans="1:10" ht="90">
      <c r="A229" s="43"/>
      <c r="B229" s="77"/>
      <c r="C229" s="72"/>
      <c r="D229" s="74">
        <v>100</v>
      </c>
      <c r="E229" s="36" t="s">
        <v>25</v>
      </c>
      <c r="F229" s="15">
        <v>217</v>
      </c>
      <c r="G229" s="15">
        <v>57</v>
      </c>
      <c r="H229" s="15">
        <v>57</v>
      </c>
      <c r="I229" s="26">
        <f t="shared" si="23"/>
        <v>100</v>
      </c>
      <c r="J229" s="8">
        <f t="shared" si="24"/>
        <v>0</v>
      </c>
    </row>
    <row r="230" spans="1:10" ht="30">
      <c r="A230" s="43"/>
      <c r="B230" s="77"/>
      <c r="C230" s="77"/>
      <c r="D230" s="75" t="s">
        <v>2</v>
      </c>
      <c r="E230" s="14" t="s">
        <v>3</v>
      </c>
      <c r="F230" s="15">
        <v>38.5</v>
      </c>
      <c r="G230" s="15">
        <v>25</v>
      </c>
      <c r="H230" s="15">
        <v>25</v>
      </c>
      <c r="I230" s="26">
        <f t="shared" si="23"/>
        <v>100</v>
      </c>
      <c r="J230" s="8">
        <f t="shared" si="24"/>
        <v>0</v>
      </c>
    </row>
    <row r="231" spans="1:10" ht="45">
      <c r="A231" s="43"/>
      <c r="B231" s="77"/>
      <c r="C231" s="34"/>
      <c r="D231" s="108">
        <v>600</v>
      </c>
      <c r="E231" s="36" t="s">
        <v>10</v>
      </c>
      <c r="F231" s="15" t="s">
        <v>89</v>
      </c>
      <c r="G231" s="15">
        <v>69.3</v>
      </c>
      <c r="H231" s="15">
        <v>69.3</v>
      </c>
      <c r="I231" s="26">
        <f t="shared" si="23"/>
        <v>100</v>
      </c>
      <c r="J231" s="8">
        <f t="shared" si="24"/>
        <v>0</v>
      </c>
    </row>
    <row r="232" spans="1:10" ht="90">
      <c r="A232" s="43"/>
      <c r="B232" s="77"/>
      <c r="C232" s="34" t="s">
        <v>80</v>
      </c>
      <c r="D232" s="108"/>
      <c r="E232" s="61" t="s">
        <v>345</v>
      </c>
      <c r="F232" s="15">
        <f aca="true" t="shared" si="42" ref="F232:H233">F233</f>
        <v>210.1</v>
      </c>
      <c r="G232" s="15">
        <f t="shared" si="42"/>
        <v>0</v>
      </c>
      <c r="H232" s="15">
        <f t="shared" si="42"/>
        <v>0</v>
      </c>
      <c r="I232" s="26">
        <v>0</v>
      </c>
      <c r="J232" s="8">
        <f t="shared" si="24"/>
        <v>0</v>
      </c>
    </row>
    <row r="233" spans="1:10" ht="15">
      <c r="A233" s="43"/>
      <c r="B233" s="77"/>
      <c r="C233" s="34" t="s">
        <v>202</v>
      </c>
      <c r="D233" s="108"/>
      <c r="E233" s="61" t="s">
        <v>98</v>
      </c>
      <c r="F233" s="15">
        <f t="shared" si="42"/>
        <v>210.1</v>
      </c>
      <c r="G233" s="15">
        <f t="shared" si="42"/>
        <v>0</v>
      </c>
      <c r="H233" s="15">
        <f t="shared" si="42"/>
        <v>0</v>
      </c>
      <c r="I233" s="26">
        <v>0</v>
      </c>
      <c r="J233" s="8">
        <f t="shared" si="24"/>
        <v>0</v>
      </c>
    </row>
    <row r="234" spans="1:10" ht="30">
      <c r="A234" s="43"/>
      <c r="B234" s="77"/>
      <c r="C234" s="34"/>
      <c r="D234" s="108">
        <v>300</v>
      </c>
      <c r="E234" s="14" t="s">
        <v>3</v>
      </c>
      <c r="F234" s="15">
        <v>210.1</v>
      </c>
      <c r="G234" s="15">
        <v>0</v>
      </c>
      <c r="H234" s="15">
        <v>0</v>
      </c>
      <c r="I234" s="26">
        <v>0</v>
      </c>
      <c r="J234" s="8">
        <f t="shared" si="24"/>
        <v>0</v>
      </c>
    </row>
    <row r="235" spans="1:10" ht="45">
      <c r="A235" s="43"/>
      <c r="B235" s="77" t="s">
        <v>99</v>
      </c>
      <c r="C235" s="109"/>
      <c r="D235" s="109"/>
      <c r="E235" s="37" t="s">
        <v>234</v>
      </c>
      <c r="F235" s="15">
        <f aca="true" t="shared" si="43" ref="F235:H236">F236</f>
        <v>100.7</v>
      </c>
      <c r="G235" s="15">
        <f t="shared" si="43"/>
        <v>0.2</v>
      </c>
      <c r="H235" s="15">
        <f t="shared" si="43"/>
        <v>0.2</v>
      </c>
      <c r="I235" s="26">
        <f t="shared" si="23"/>
        <v>100</v>
      </c>
      <c r="J235" s="8">
        <f t="shared" si="24"/>
        <v>0</v>
      </c>
    </row>
    <row r="236" spans="1:10" ht="30">
      <c r="A236" s="43"/>
      <c r="B236" s="77" t="s">
        <v>100</v>
      </c>
      <c r="C236" s="73"/>
      <c r="D236" s="110"/>
      <c r="E236" s="39" t="s">
        <v>101</v>
      </c>
      <c r="F236" s="15">
        <f t="shared" si="43"/>
        <v>100.7</v>
      </c>
      <c r="G236" s="15">
        <f t="shared" si="43"/>
        <v>0.2</v>
      </c>
      <c r="H236" s="15">
        <f t="shared" si="43"/>
        <v>0.2</v>
      </c>
      <c r="I236" s="26">
        <f t="shared" si="23"/>
        <v>100</v>
      </c>
      <c r="J236" s="8">
        <f t="shared" si="24"/>
        <v>0</v>
      </c>
    </row>
    <row r="237" spans="1:10" ht="45">
      <c r="A237" s="43"/>
      <c r="B237" s="77"/>
      <c r="C237" s="72" t="s">
        <v>67</v>
      </c>
      <c r="D237" s="75"/>
      <c r="E237" s="55" t="s">
        <v>244</v>
      </c>
      <c r="F237" s="15">
        <f>F238</f>
        <v>100.7</v>
      </c>
      <c r="G237" s="15">
        <f aca="true" t="shared" si="44" ref="G237:H240">G238</f>
        <v>0.2</v>
      </c>
      <c r="H237" s="15">
        <f t="shared" si="44"/>
        <v>0.2</v>
      </c>
      <c r="I237" s="26">
        <f t="shared" si="23"/>
        <v>100</v>
      </c>
      <c r="J237" s="8">
        <f t="shared" si="24"/>
        <v>0</v>
      </c>
    </row>
    <row r="238" spans="1:10" ht="30">
      <c r="A238" s="43"/>
      <c r="B238" s="77"/>
      <c r="C238" s="72" t="s">
        <v>68</v>
      </c>
      <c r="D238" s="75"/>
      <c r="E238" s="51" t="s">
        <v>274</v>
      </c>
      <c r="F238" s="15">
        <f>F239+F242</f>
        <v>100.7</v>
      </c>
      <c r="G238" s="15">
        <f>G239+G242</f>
        <v>0.2</v>
      </c>
      <c r="H238" s="15">
        <f>H239+H242</f>
        <v>0.2</v>
      </c>
      <c r="I238" s="26">
        <f t="shared" si="23"/>
        <v>100</v>
      </c>
      <c r="J238" s="8">
        <f t="shared" si="24"/>
        <v>0</v>
      </c>
    </row>
    <row r="239" spans="1:10" ht="45">
      <c r="A239" s="43"/>
      <c r="B239" s="77"/>
      <c r="C239" s="72" t="s">
        <v>69</v>
      </c>
      <c r="D239" s="75"/>
      <c r="E239" s="38" t="s">
        <v>346</v>
      </c>
      <c r="F239" s="15">
        <f>F240</f>
        <v>0.7</v>
      </c>
      <c r="G239" s="15">
        <f t="shared" si="44"/>
        <v>0.2</v>
      </c>
      <c r="H239" s="15">
        <f t="shared" si="44"/>
        <v>0.2</v>
      </c>
      <c r="I239" s="26">
        <f t="shared" si="23"/>
        <v>100</v>
      </c>
      <c r="J239" s="8">
        <f t="shared" si="24"/>
        <v>0</v>
      </c>
    </row>
    <row r="240" spans="1:10" ht="30">
      <c r="A240" s="43"/>
      <c r="B240" s="77"/>
      <c r="C240" s="72" t="s">
        <v>105</v>
      </c>
      <c r="D240" s="75"/>
      <c r="E240" s="38" t="s">
        <v>347</v>
      </c>
      <c r="F240" s="15">
        <f>F241</f>
        <v>0.7</v>
      </c>
      <c r="G240" s="15">
        <f t="shared" si="44"/>
        <v>0.2</v>
      </c>
      <c r="H240" s="15">
        <f t="shared" si="44"/>
        <v>0.2</v>
      </c>
      <c r="I240" s="26">
        <f t="shared" si="23"/>
        <v>100</v>
      </c>
      <c r="J240" s="8">
        <f t="shared" si="24"/>
        <v>0</v>
      </c>
    </row>
    <row r="241" spans="1:10" ht="30">
      <c r="A241" s="43"/>
      <c r="B241" s="77"/>
      <c r="C241" s="73"/>
      <c r="D241" s="111" t="s">
        <v>102</v>
      </c>
      <c r="E241" s="18" t="s">
        <v>103</v>
      </c>
      <c r="F241" s="15">
        <v>0.7</v>
      </c>
      <c r="G241" s="15">
        <v>0.2</v>
      </c>
      <c r="H241" s="15">
        <v>0.2</v>
      </c>
      <c r="I241" s="26">
        <f t="shared" si="23"/>
        <v>100</v>
      </c>
      <c r="J241" s="8">
        <f t="shared" si="24"/>
        <v>0</v>
      </c>
    </row>
    <row r="242" spans="1:10" ht="60">
      <c r="A242" s="43"/>
      <c r="B242" s="77"/>
      <c r="C242" s="73" t="s">
        <v>133</v>
      </c>
      <c r="D242" s="111"/>
      <c r="E242" s="50" t="s">
        <v>275</v>
      </c>
      <c r="F242" s="15">
        <f aca="true" t="shared" si="45" ref="F242:H243">F243</f>
        <v>100</v>
      </c>
      <c r="G242" s="15">
        <f t="shared" si="45"/>
        <v>0</v>
      </c>
      <c r="H242" s="15">
        <f t="shared" si="45"/>
        <v>0</v>
      </c>
      <c r="I242" s="26">
        <v>0</v>
      </c>
      <c r="J242" s="8">
        <f t="shared" si="24"/>
        <v>0</v>
      </c>
    </row>
    <row r="243" spans="1:10" ht="60">
      <c r="A243" s="43"/>
      <c r="B243" s="77"/>
      <c r="C243" s="73" t="s">
        <v>134</v>
      </c>
      <c r="D243" s="111"/>
      <c r="E243" s="50" t="s">
        <v>276</v>
      </c>
      <c r="F243" s="15">
        <f t="shared" si="45"/>
        <v>100</v>
      </c>
      <c r="G243" s="15">
        <f t="shared" si="45"/>
        <v>0</v>
      </c>
      <c r="H243" s="15">
        <f t="shared" si="45"/>
        <v>0</v>
      </c>
      <c r="I243" s="26">
        <v>0</v>
      </c>
      <c r="J243" s="8">
        <f t="shared" si="24"/>
        <v>0</v>
      </c>
    </row>
    <row r="244" spans="1:10" ht="15">
      <c r="A244" s="43"/>
      <c r="B244" s="77"/>
      <c r="C244" s="73"/>
      <c r="D244" s="111" t="s">
        <v>5</v>
      </c>
      <c r="E244" s="45" t="s">
        <v>6</v>
      </c>
      <c r="F244" s="15">
        <v>100</v>
      </c>
      <c r="G244" s="15">
        <v>0</v>
      </c>
      <c r="H244" s="15">
        <v>0</v>
      </c>
      <c r="I244" s="26">
        <v>0</v>
      </c>
      <c r="J244" s="8">
        <f t="shared" si="24"/>
        <v>0</v>
      </c>
    </row>
    <row r="245" spans="1:10" ht="30">
      <c r="A245" s="111" t="s">
        <v>203</v>
      </c>
      <c r="B245" s="110"/>
      <c r="C245" s="111"/>
      <c r="D245" s="111"/>
      <c r="E245" s="62" t="s">
        <v>226</v>
      </c>
      <c r="F245" s="93">
        <f>F246</f>
        <v>559.9</v>
      </c>
      <c r="G245" s="93">
        <f aca="true" t="shared" si="46" ref="G245:H248">G246</f>
        <v>0</v>
      </c>
      <c r="H245" s="93">
        <f t="shared" si="46"/>
        <v>0</v>
      </c>
      <c r="I245" s="26">
        <v>0</v>
      </c>
      <c r="J245" s="8">
        <f t="shared" si="24"/>
        <v>0</v>
      </c>
    </row>
    <row r="246" spans="1:10" ht="15">
      <c r="A246" s="111"/>
      <c r="B246" s="111" t="s">
        <v>38</v>
      </c>
      <c r="C246" s="110"/>
      <c r="D246" s="111"/>
      <c r="E246" s="48" t="s">
        <v>227</v>
      </c>
      <c r="F246" s="112">
        <f>F247</f>
        <v>559.9</v>
      </c>
      <c r="G246" s="112">
        <f t="shared" si="46"/>
        <v>0</v>
      </c>
      <c r="H246" s="112">
        <f t="shared" si="46"/>
        <v>0</v>
      </c>
      <c r="I246" s="26">
        <v>0</v>
      </c>
      <c r="J246" s="8">
        <f t="shared" si="24"/>
        <v>0</v>
      </c>
    </row>
    <row r="247" spans="1:10" ht="48" customHeight="1">
      <c r="A247" s="111"/>
      <c r="B247" s="111" t="s">
        <v>60</v>
      </c>
      <c r="C247" s="110"/>
      <c r="D247" s="110"/>
      <c r="E247" s="63" t="s">
        <v>106</v>
      </c>
      <c r="F247" s="112">
        <f>F248</f>
        <v>559.9</v>
      </c>
      <c r="G247" s="112">
        <f t="shared" si="46"/>
        <v>0</v>
      </c>
      <c r="H247" s="112">
        <f t="shared" si="46"/>
        <v>0</v>
      </c>
      <c r="I247" s="26">
        <v>0</v>
      </c>
      <c r="J247" s="8">
        <f t="shared" si="24"/>
        <v>0</v>
      </c>
    </row>
    <row r="248" spans="1:10" ht="15">
      <c r="A248" s="43"/>
      <c r="B248" s="43"/>
      <c r="C248" s="96" t="s">
        <v>32</v>
      </c>
      <c r="D248" s="73"/>
      <c r="E248" s="55" t="s">
        <v>9</v>
      </c>
      <c r="F248" s="15">
        <f>F249</f>
        <v>559.9</v>
      </c>
      <c r="G248" s="15">
        <f t="shared" si="46"/>
        <v>0</v>
      </c>
      <c r="H248" s="15">
        <f t="shared" si="46"/>
        <v>0</v>
      </c>
      <c r="I248" s="26">
        <v>0</v>
      </c>
      <c r="J248" s="8">
        <f t="shared" si="24"/>
        <v>0</v>
      </c>
    </row>
    <row r="249" spans="1:10" ht="45">
      <c r="A249" s="43"/>
      <c r="B249" s="43"/>
      <c r="C249" s="113" t="s">
        <v>27</v>
      </c>
      <c r="D249" s="73"/>
      <c r="E249" s="39" t="s">
        <v>235</v>
      </c>
      <c r="F249" s="15">
        <f>F250+F254</f>
        <v>559.9</v>
      </c>
      <c r="G249" s="15">
        <f>G250+G254</f>
        <v>0</v>
      </c>
      <c r="H249" s="15">
        <f>H250+H254</f>
        <v>0</v>
      </c>
      <c r="I249" s="26">
        <v>0</v>
      </c>
      <c r="J249" s="8">
        <f t="shared" si="24"/>
        <v>0</v>
      </c>
    </row>
    <row r="250" spans="1:10" ht="15">
      <c r="A250" s="43"/>
      <c r="B250" s="43"/>
      <c r="C250" s="73" t="s">
        <v>28</v>
      </c>
      <c r="D250" s="73"/>
      <c r="E250" s="45" t="s">
        <v>237</v>
      </c>
      <c r="F250" s="15">
        <f>F251+F252+F253</f>
        <v>408</v>
      </c>
      <c r="G250" s="15">
        <f>G251+G252+G253</f>
        <v>0</v>
      </c>
      <c r="H250" s="15">
        <f>H251+H252+H253</f>
        <v>0</v>
      </c>
      <c r="I250" s="26">
        <v>0</v>
      </c>
      <c r="J250" s="8">
        <f t="shared" si="24"/>
        <v>0</v>
      </c>
    </row>
    <row r="251" spans="1:10" ht="90">
      <c r="A251" s="43"/>
      <c r="B251" s="43"/>
      <c r="C251" s="73"/>
      <c r="D251" s="75" t="s">
        <v>0</v>
      </c>
      <c r="E251" s="36" t="s">
        <v>25</v>
      </c>
      <c r="F251" s="15">
        <v>285.3</v>
      </c>
      <c r="G251" s="114">
        <v>0</v>
      </c>
      <c r="H251" s="114">
        <v>0</v>
      </c>
      <c r="I251" s="26">
        <v>0</v>
      </c>
      <c r="J251" s="8">
        <f t="shared" si="24"/>
        <v>0</v>
      </c>
    </row>
    <row r="252" spans="1:10" ht="44.25" customHeight="1">
      <c r="A252" s="43"/>
      <c r="B252" s="43"/>
      <c r="C252" s="73"/>
      <c r="D252" s="77" t="s">
        <v>1</v>
      </c>
      <c r="E252" s="36" t="s">
        <v>26</v>
      </c>
      <c r="F252" s="15">
        <v>77.7</v>
      </c>
      <c r="G252" s="15">
        <v>0</v>
      </c>
      <c r="H252" s="15">
        <v>0</v>
      </c>
      <c r="I252" s="26">
        <v>0</v>
      </c>
      <c r="J252" s="8">
        <f t="shared" si="24"/>
        <v>0</v>
      </c>
    </row>
    <row r="253" spans="1:10" ht="15">
      <c r="A253" s="43"/>
      <c r="B253" s="43"/>
      <c r="C253" s="73"/>
      <c r="D253" s="75" t="s">
        <v>5</v>
      </c>
      <c r="E253" s="45" t="s">
        <v>6</v>
      </c>
      <c r="F253" s="15">
        <v>45</v>
      </c>
      <c r="G253" s="114">
        <v>0</v>
      </c>
      <c r="H253" s="114">
        <v>0</v>
      </c>
      <c r="I253" s="26">
        <v>0</v>
      </c>
      <c r="J253" s="8">
        <f t="shared" si="24"/>
        <v>0</v>
      </c>
    </row>
    <row r="254" spans="1:10" ht="15">
      <c r="A254" s="43"/>
      <c r="B254" s="43"/>
      <c r="C254" s="73" t="s">
        <v>128</v>
      </c>
      <c r="D254" s="115"/>
      <c r="E254" s="36" t="s">
        <v>239</v>
      </c>
      <c r="F254" s="15">
        <f>F255</f>
        <v>151.9</v>
      </c>
      <c r="G254" s="15">
        <f>G255</f>
        <v>0</v>
      </c>
      <c r="H254" s="15">
        <f>H255</f>
        <v>0</v>
      </c>
      <c r="I254" s="26">
        <v>0</v>
      </c>
      <c r="J254" s="8">
        <f t="shared" si="24"/>
        <v>0</v>
      </c>
    </row>
    <row r="255" spans="1:10" ht="90">
      <c r="A255" s="43"/>
      <c r="B255" s="43"/>
      <c r="C255" s="73"/>
      <c r="D255" s="98" t="s">
        <v>0</v>
      </c>
      <c r="E255" s="36" t="s">
        <v>25</v>
      </c>
      <c r="F255" s="15">
        <v>151.9</v>
      </c>
      <c r="G255" s="8">
        <v>0</v>
      </c>
      <c r="H255" s="8">
        <v>0</v>
      </c>
      <c r="I255" s="26">
        <v>0</v>
      </c>
      <c r="J255" s="8">
        <f aca="true" t="shared" si="47" ref="J255:J334">H255-G255</f>
        <v>0</v>
      </c>
    </row>
    <row r="256" spans="1:10" ht="30">
      <c r="A256" s="111" t="s">
        <v>204</v>
      </c>
      <c r="B256" s="111"/>
      <c r="C256" s="111"/>
      <c r="D256" s="111"/>
      <c r="E256" s="52" t="s">
        <v>225</v>
      </c>
      <c r="F256" s="93" t="s">
        <v>89</v>
      </c>
      <c r="G256" s="93">
        <f>G257+G321+G328+G338+G417+G433+G450+G351</f>
        <v>36843.200000000004</v>
      </c>
      <c r="H256" s="93">
        <f>H257+H321+H328+H338+H417+H433+H450+H351</f>
        <v>33788.399999999994</v>
      </c>
      <c r="I256" s="26">
        <f aca="true" t="shared" si="48" ref="I256:I334">H256/G256*100</f>
        <v>91.70864637165064</v>
      </c>
      <c r="J256" s="8">
        <f t="shared" si="47"/>
        <v>-3054.80000000001</v>
      </c>
    </row>
    <row r="257" spans="1:10" ht="15">
      <c r="A257" s="111"/>
      <c r="B257" s="111" t="s">
        <v>38</v>
      </c>
      <c r="C257" s="111"/>
      <c r="D257" s="111"/>
      <c r="E257" s="48" t="s">
        <v>227</v>
      </c>
      <c r="F257" s="93" t="s">
        <v>89</v>
      </c>
      <c r="G257" s="93">
        <f>G258+G263+G272+G291+G296</f>
        <v>2992.7</v>
      </c>
      <c r="H257" s="93">
        <f>H258+H263+H272+H291+H296</f>
        <v>2460.7999999999997</v>
      </c>
      <c r="I257" s="26">
        <f t="shared" si="48"/>
        <v>82.22675176262237</v>
      </c>
      <c r="J257" s="8">
        <f t="shared" si="47"/>
        <v>-531.9000000000001</v>
      </c>
    </row>
    <row r="258" spans="1:10" ht="45.75" customHeight="1">
      <c r="A258" s="111"/>
      <c r="B258" s="111" t="s">
        <v>40</v>
      </c>
      <c r="C258" s="110"/>
      <c r="D258" s="110"/>
      <c r="E258" s="64" t="s">
        <v>41</v>
      </c>
      <c r="F258" s="93" t="s">
        <v>89</v>
      </c>
      <c r="G258" s="93">
        <f>G260</f>
        <v>714</v>
      </c>
      <c r="H258" s="93">
        <f>H260</f>
        <v>311.1</v>
      </c>
      <c r="I258" s="26">
        <f t="shared" si="48"/>
        <v>43.57142857142857</v>
      </c>
      <c r="J258" s="8">
        <f t="shared" si="47"/>
        <v>-402.9</v>
      </c>
    </row>
    <row r="259" spans="1:10" ht="45.75" customHeight="1">
      <c r="A259" s="111"/>
      <c r="B259" s="111"/>
      <c r="C259" s="110" t="s">
        <v>32</v>
      </c>
      <c r="D259" s="110"/>
      <c r="E259" s="64" t="s">
        <v>9</v>
      </c>
      <c r="F259" s="93" t="s">
        <v>89</v>
      </c>
      <c r="G259" s="93">
        <f aca="true" t="shared" si="49" ref="G259:H261">G260</f>
        <v>714</v>
      </c>
      <c r="H259" s="93">
        <f t="shared" si="49"/>
        <v>311.1</v>
      </c>
      <c r="I259" s="26">
        <f t="shared" si="48"/>
        <v>43.57142857142857</v>
      </c>
      <c r="J259" s="8">
        <f t="shared" si="47"/>
        <v>-402.9</v>
      </c>
    </row>
    <row r="260" spans="1:10" ht="45">
      <c r="A260" s="43"/>
      <c r="B260" s="43"/>
      <c r="C260" s="96" t="s">
        <v>27</v>
      </c>
      <c r="D260" s="73"/>
      <c r="E260" s="55" t="s">
        <v>235</v>
      </c>
      <c r="F260" s="15" t="s">
        <v>89</v>
      </c>
      <c r="G260" s="15">
        <f t="shared" si="49"/>
        <v>714</v>
      </c>
      <c r="H260" s="15">
        <f t="shared" si="49"/>
        <v>311.1</v>
      </c>
      <c r="I260" s="26">
        <f t="shared" si="48"/>
        <v>43.57142857142857</v>
      </c>
      <c r="J260" s="8">
        <f t="shared" si="47"/>
        <v>-402.9</v>
      </c>
    </row>
    <row r="261" spans="1:10" ht="30">
      <c r="A261" s="43"/>
      <c r="B261" s="43"/>
      <c r="C261" s="113" t="s">
        <v>205</v>
      </c>
      <c r="D261" s="73"/>
      <c r="E261" s="39" t="s">
        <v>238</v>
      </c>
      <c r="F261" s="15" t="s">
        <v>89</v>
      </c>
      <c r="G261" s="15">
        <f t="shared" si="49"/>
        <v>714</v>
      </c>
      <c r="H261" s="15">
        <f t="shared" si="49"/>
        <v>311.1</v>
      </c>
      <c r="I261" s="26">
        <f t="shared" si="48"/>
        <v>43.57142857142857</v>
      </c>
      <c r="J261" s="8">
        <f t="shared" si="47"/>
        <v>-402.9</v>
      </c>
    </row>
    <row r="262" spans="1:10" ht="90">
      <c r="A262" s="43"/>
      <c r="B262" s="43"/>
      <c r="C262" s="113"/>
      <c r="D262" s="77" t="s">
        <v>0</v>
      </c>
      <c r="E262" s="36" t="s">
        <v>25</v>
      </c>
      <c r="F262" s="15" t="s">
        <v>89</v>
      </c>
      <c r="G262" s="15">
        <v>714</v>
      </c>
      <c r="H262" s="15">
        <v>311.1</v>
      </c>
      <c r="I262" s="26">
        <f t="shared" si="48"/>
        <v>43.57142857142857</v>
      </c>
      <c r="J262" s="8">
        <f t="shared" si="47"/>
        <v>-402.9</v>
      </c>
    </row>
    <row r="263" spans="1:10" ht="60">
      <c r="A263" s="43"/>
      <c r="B263" s="97" t="s">
        <v>60</v>
      </c>
      <c r="C263" s="73"/>
      <c r="D263" s="115"/>
      <c r="E263" s="36" t="s">
        <v>106</v>
      </c>
      <c r="F263" s="15" t="s">
        <v>89</v>
      </c>
      <c r="G263" s="8">
        <f>G265</f>
        <v>390.90000000000003</v>
      </c>
      <c r="H263" s="8">
        <f>H265</f>
        <v>390.8</v>
      </c>
      <c r="I263" s="26">
        <f t="shared" si="48"/>
        <v>99.97441800972115</v>
      </c>
      <c r="J263" s="8">
        <f t="shared" si="47"/>
        <v>-0.10000000000002274</v>
      </c>
    </row>
    <row r="264" spans="1:10" ht="15">
      <c r="A264" s="43"/>
      <c r="B264" s="97"/>
      <c r="C264" s="73" t="s">
        <v>32</v>
      </c>
      <c r="D264" s="115"/>
      <c r="E264" s="36" t="s">
        <v>9</v>
      </c>
      <c r="F264" s="15" t="s">
        <v>89</v>
      </c>
      <c r="G264" s="8">
        <f>G265</f>
        <v>390.90000000000003</v>
      </c>
      <c r="H264" s="8">
        <f>H265</f>
        <v>390.8</v>
      </c>
      <c r="I264" s="26">
        <f t="shared" si="48"/>
        <v>99.97441800972115</v>
      </c>
      <c r="J264" s="8">
        <f t="shared" si="47"/>
        <v>-0.10000000000002274</v>
      </c>
    </row>
    <row r="265" spans="1:10" ht="45">
      <c r="A265" s="43"/>
      <c r="B265" s="97"/>
      <c r="C265" s="73" t="s">
        <v>27</v>
      </c>
      <c r="D265" s="115"/>
      <c r="E265" s="36" t="s">
        <v>235</v>
      </c>
      <c r="F265" s="15" t="s">
        <v>89</v>
      </c>
      <c r="G265" s="8">
        <f>G266+G270</f>
        <v>390.90000000000003</v>
      </c>
      <c r="H265" s="8">
        <f>H266+H270</f>
        <v>390.8</v>
      </c>
      <c r="I265" s="26">
        <f t="shared" si="48"/>
        <v>99.97441800972115</v>
      </c>
      <c r="J265" s="8">
        <f t="shared" si="47"/>
        <v>-0.10000000000002274</v>
      </c>
    </row>
    <row r="266" spans="1:10" ht="15">
      <c r="A266" s="43"/>
      <c r="B266" s="43"/>
      <c r="C266" s="70" t="s">
        <v>28</v>
      </c>
      <c r="D266" s="75"/>
      <c r="E266" s="50" t="s">
        <v>237</v>
      </c>
      <c r="F266" s="15" t="s">
        <v>89</v>
      </c>
      <c r="G266" s="20">
        <f>G267+G268+G269</f>
        <v>335.6</v>
      </c>
      <c r="H266" s="20">
        <f>H267+H268+H269</f>
        <v>335.5</v>
      </c>
      <c r="I266" s="26">
        <f t="shared" si="48"/>
        <v>99.97020262216924</v>
      </c>
      <c r="J266" s="8">
        <f t="shared" si="47"/>
        <v>-0.10000000000002274</v>
      </c>
    </row>
    <row r="267" spans="1:10" ht="90">
      <c r="A267" s="43"/>
      <c r="B267" s="43"/>
      <c r="C267" s="73"/>
      <c r="D267" s="115">
        <v>100</v>
      </c>
      <c r="E267" s="36" t="s">
        <v>25</v>
      </c>
      <c r="F267" s="15" t="s">
        <v>89</v>
      </c>
      <c r="G267" s="8">
        <v>200.8</v>
      </c>
      <c r="H267" s="8">
        <v>200.8</v>
      </c>
      <c r="I267" s="26">
        <f t="shared" si="48"/>
        <v>100</v>
      </c>
      <c r="J267" s="8">
        <f t="shared" si="47"/>
        <v>0</v>
      </c>
    </row>
    <row r="268" spans="1:10" ht="18" customHeight="1">
      <c r="A268" s="43"/>
      <c r="B268" s="43"/>
      <c r="C268" s="73"/>
      <c r="D268" s="115">
        <v>200</v>
      </c>
      <c r="E268" s="36" t="s">
        <v>26</v>
      </c>
      <c r="F268" s="15" t="s">
        <v>89</v>
      </c>
      <c r="G268" s="8">
        <v>97.7</v>
      </c>
      <c r="H268" s="8">
        <v>97.6</v>
      </c>
      <c r="I268" s="26">
        <f t="shared" si="48"/>
        <v>99.8976458546571</v>
      </c>
      <c r="J268" s="8">
        <f t="shared" si="47"/>
        <v>-0.10000000000000853</v>
      </c>
    </row>
    <row r="269" spans="1:10" ht="18" customHeight="1">
      <c r="A269" s="43"/>
      <c r="B269" s="43"/>
      <c r="C269" s="73"/>
      <c r="D269" s="115">
        <v>800</v>
      </c>
      <c r="E269" s="45" t="s">
        <v>6</v>
      </c>
      <c r="F269" s="15" t="s">
        <v>89</v>
      </c>
      <c r="G269" s="8">
        <v>37.1</v>
      </c>
      <c r="H269" s="8">
        <v>37.1</v>
      </c>
      <c r="I269" s="26">
        <f t="shared" si="48"/>
        <v>100</v>
      </c>
      <c r="J269" s="8">
        <f t="shared" si="47"/>
        <v>0</v>
      </c>
    </row>
    <row r="270" spans="1:10" ht="18" customHeight="1">
      <c r="A270" s="43"/>
      <c r="B270" s="43"/>
      <c r="C270" s="73" t="s">
        <v>128</v>
      </c>
      <c r="D270" s="115"/>
      <c r="E270" s="81" t="s">
        <v>239</v>
      </c>
      <c r="F270" s="15" t="s">
        <v>89</v>
      </c>
      <c r="G270" s="8">
        <f>G271</f>
        <v>55.3</v>
      </c>
      <c r="H270" s="8">
        <f>H271</f>
        <v>55.3</v>
      </c>
      <c r="I270" s="26">
        <f t="shared" si="48"/>
        <v>100</v>
      </c>
      <c r="J270" s="8">
        <f t="shared" si="47"/>
        <v>0</v>
      </c>
    </row>
    <row r="271" spans="1:10" ht="90">
      <c r="A271" s="43"/>
      <c r="B271" s="43"/>
      <c r="C271" s="73"/>
      <c r="D271" s="115">
        <v>100</v>
      </c>
      <c r="E271" s="36" t="s">
        <v>25</v>
      </c>
      <c r="F271" s="15" t="s">
        <v>89</v>
      </c>
      <c r="G271" s="8">
        <v>55.3</v>
      </c>
      <c r="H271" s="8">
        <v>55.3</v>
      </c>
      <c r="I271" s="26">
        <f t="shared" si="48"/>
        <v>100</v>
      </c>
      <c r="J271" s="8">
        <f t="shared" si="47"/>
        <v>0</v>
      </c>
    </row>
    <row r="272" spans="1:10" ht="75">
      <c r="A272" s="43"/>
      <c r="B272" s="111" t="s">
        <v>42</v>
      </c>
      <c r="C272" s="116"/>
      <c r="D272" s="117"/>
      <c r="E272" s="81" t="s">
        <v>43</v>
      </c>
      <c r="F272" s="15" t="s">
        <v>89</v>
      </c>
      <c r="G272" s="15">
        <f>G273+G278+G284</f>
        <v>1283.3999999999999</v>
      </c>
      <c r="H272" s="15">
        <f>H273+H278+H284</f>
        <v>1269.6</v>
      </c>
      <c r="I272" s="26">
        <f t="shared" si="48"/>
        <v>98.9247311827957</v>
      </c>
      <c r="J272" s="8">
        <f t="shared" si="47"/>
        <v>-13.799999999999955</v>
      </c>
    </row>
    <row r="273" spans="1:10" ht="60">
      <c r="A273" s="43"/>
      <c r="B273" s="111"/>
      <c r="C273" s="73" t="s">
        <v>129</v>
      </c>
      <c r="D273" s="73"/>
      <c r="E273" s="39" t="s">
        <v>240</v>
      </c>
      <c r="F273" s="15" t="s">
        <v>89</v>
      </c>
      <c r="G273" s="15">
        <f aca="true" t="shared" si="50" ref="G273:H276">G274</f>
        <v>0.6</v>
      </c>
      <c r="H273" s="15">
        <f t="shared" si="50"/>
        <v>0</v>
      </c>
      <c r="I273" s="26">
        <f t="shared" si="48"/>
        <v>0</v>
      </c>
      <c r="J273" s="8">
        <f t="shared" si="47"/>
        <v>-0.6</v>
      </c>
    </row>
    <row r="274" spans="1:10" ht="30">
      <c r="A274" s="43"/>
      <c r="B274" s="111"/>
      <c r="C274" s="73" t="s">
        <v>19</v>
      </c>
      <c r="D274" s="43"/>
      <c r="E274" s="55" t="s">
        <v>247</v>
      </c>
      <c r="F274" s="15" t="s">
        <v>89</v>
      </c>
      <c r="G274" s="15">
        <f t="shared" si="50"/>
        <v>0.6</v>
      </c>
      <c r="H274" s="15">
        <f t="shared" si="50"/>
        <v>0</v>
      </c>
      <c r="I274" s="26">
        <f t="shared" si="48"/>
        <v>0</v>
      </c>
      <c r="J274" s="8">
        <f t="shared" si="47"/>
        <v>-0.6</v>
      </c>
    </row>
    <row r="275" spans="1:10" ht="45">
      <c r="A275" s="43"/>
      <c r="B275" s="111"/>
      <c r="C275" s="73" t="s">
        <v>92</v>
      </c>
      <c r="D275" s="43"/>
      <c r="E275" s="51" t="s">
        <v>256</v>
      </c>
      <c r="F275" s="15" t="s">
        <v>89</v>
      </c>
      <c r="G275" s="15">
        <f t="shared" si="50"/>
        <v>0.6</v>
      </c>
      <c r="H275" s="15">
        <f t="shared" si="50"/>
        <v>0</v>
      </c>
      <c r="I275" s="26">
        <f t="shared" si="48"/>
        <v>0</v>
      </c>
      <c r="J275" s="8">
        <f t="shared" si="47"/>
        <v>-0.6</v>
      </c>
    </row>
    <row r="276" spans="1:10" ht="30">
      <c r="A276" s="43"/>
      <c r="B276" s="111"/>
      <c r="C276" s="73" t="s">
        <v>130</v>
      </c>
      <c r="D276" s="117"/>
      <c r="E276" s="36" t="s">
        <v>257</v>
      </c>
      <c r="F276" s="15" t="s">
        <v>89</v>
      </c>
      <c r="G276" s="15">
        <f t="shared" si="50"/>
        <v>0.6</v>
      </c>
      <c r="H276" s="15">
        <f t="shared" si="50"/>
        <v>0</v>
      </c>
      <c r="I276" s="26">
        <f t="shared" si="48"/>
        <v>0</v>
      </c>
      <c r="J276" s="8">
        <f t="shared" si="47"/>
        <v>-0.6</v>
      </c>
    </row>
    <row r="277" spans="1:10" ht="45">
      <c r="A277" s="43"/>
      <c r="B277" s="111"/>
      <c r="C277" s="116"/>
      <c r="D277" s="117">
        <v>200</v>
      </c>
      <c r="E277" s="36" t="s">
        <v>26</v>
      </c>
      <c r="F277" s="15" t="s">
        <v>89</v>
      </c>
      <c r="G277" s="8">
        <v>0.6</v>
      </c>
      <c r="H277" s="8">
        <v>0</v>
      </c>
      <c r="I277" s="26">
        <f t="shared" si="48"/>
        <v>0</v>
      </c>
      <c r="J277" s="8">
        <f t="shared" si="47"/>
        <v>-0.6</v>
      </c>
    </row>
    <row r="278" spans="1:10" ht="45">
      <c r="A278" s="43"/>
      <c r="B278" s="111"/>
      <c r="C278" s="73" t="s">
        <v>31</v>
      </c>
      <c r="D278" s="77"/>
      <c r="E278" s="36" t="s">
        <v>245</v>
      </c>
      <c r="F278" s="15" t="s">
        <v>89</v>
      </c>
      <c r="G278" s="8">
        <f aca="true" t="shared" si="51" ref="G278:H281">G279</f>
        <v>2</v>
      </c>
      <c r="H278" s="8">
        <f t="shared" si="51"/>
        <v>0</v>
      </c>
      <c r="I278" s="26">
        <f t="shared" si="48"/>
        <v>0</v>
      </c>
      <c r="J278" s="8">
        <f t="shared" si="47"/>
        <v>-2</v>
      </c>
    </row>
    <row r="279" spans="1:10" ht="45">
      <c r="A279" s="43"/>
      <c r="B279" s="111"/>
      <c r="C279" s="73" t="s">
        <v>169</v>
      </c>
      <c r="D279" s="77"/>
      <c r="E279" s="36" t="s">
        <v>250</v>
      </c>
      <c r="F279" s="15" t="s">
        <v>89</v>
      </c>
      <c r="G279" s="8">
        <f t="shared" si="51"/>
        <v>2</v>
      </c>
      <c r="H279" s="8">
        <f t="shared" si="51"/>
        <v>0</v>
      </c>
      <c r="I279" s="26">
        <f t="shared" si="48"/>
        <v>0</v>
      </c>
      <c r="J279" s="8">
        <f t="shared" si="47"/>
        <v>-2</v>
      </c>
    </row>
    <row r="280" spans="1:10" ht="30">
      <c r="A280" s="43"/>
      <c r="B280" s="111"/>
      <c r="C280" s="73" t="s">
        <v>170</v>
      </c>
      <c r="D280" s="77"/>
      <c r="E280" s="36" t="s">
        <v>251</v>
      </c>
      <c r="F280" s="15" t="s">
        <v>89</v>
      </c>
      <c r="G280" s="8">
        <f t="shared" si="51"/>
        <v>2</v>
      </c>
      <c r="H280" s="8">
        <f t="shared" si="51"/>
        <v>0</v>
      </c>
      <c r="I280" s="26">
        <f t="shared" si="48"/>
        <v>0</v>
      </c>
      <c r="J280" s="8">
        <f t="shared" si="47"/>
        <v>-2</v>
      </c>
    </row>
    <row r="281" spans="1:10" ht="42.75" customHeight="1">
      <c r="A281" s="43"/>
      <c r="B281" s="111"/>
      <c r="C281" s="73" t="s">
        <v>171</v>
      </c>
      <c r="D281" s="77"/>
      <c r="E281" s="36" t="s">
        <v>368</v>
      </c>
      <c r="F281" s="15" t="s">
        <v>89</v>
      </c>
      <c r="G281" s="8">
        <f t="shared" si="51"/>
        <v>2</v>
      </c>
      <c r="H281" s="8">
        <f t="shared" si="51"/>
        <v>0</v>
      </c>
      <c r="I281" s="26">
        <f t="shared" si="48"/>
        <v>0</v>
      </c>
      <c r="J281" s="8">
        <f t="shared" si="47"/>
        <v>-2</v>
      </c>
    </row>
    <row r="282" spans="1:10" ht="45">
      <c r="A282" s="43"/>
      <c r="B282" s="111"/>
      <c r="C282" s="73"/>
      <c r="D282" s="77" t="s">
        <v>1</v>
      </c>
      <c r="E282" s="36" t="s">
        <v>26</v>
      </c>
      <c r="F282" s="15" t="s">
        <v>89</v>
      </c>
      <c r="G282" s="8">
        <v>2</v>
      </c>
      <c r="H282" s="8">
        <v>0</v>
      </c>
      <c r="I282" s="26">
        <f t="shared" si="48"/>
        <v>0</v>
      </c>
      <c r="J282" s="8">
        <f t="shared" si="47"/>
        <v>-2</v>
      </c>
    </row>
    <row r="283" spans="1:10" ht="15">
      <c r="A283" s="43"/>
      <c r="B283" s="111"/>
      <c r="C283" s="73" t="s">
        <v>32</v>
      </c>
      <c r="D283" s="77"/>
      <c r="E283" s="36" t="s">
        <v>9</v>
      </c>
      <c r="F283" s="15" t="s">
        <v>89</v>
      </c>
      <c r="G283" s="8">
        <f>G284</f>
        <v>1280.8</v>
      </c>
      <c r="H283" s="8">
        <f>H284</f>
        <v>1269.6</v>
      </c>
      <c r="I283" s="26">
        <f t="shared" si="48"/>
        <v>99.12554653341661</v>
      </c>
      <c r="J283" s="8">
        <f t="shared" si="47"/>
        <v>-11.200000000000045</v>
      </c>
    </row>
    <row r="284" spans="1:10" ht="45">
      <c r="A284" s="43"/>
      <c r="B284" s="111"/>
      <c r="C284" s="73" t="s">
        <v>27</v>
      </c>
      <c r="D284" s="115"/>
      <c r="E284" s="36" t="s">
        <v>235</v>
      </c>
      <c r="F284" s="15" t="s">
        <v>89</v>
      </c>
      <c r="G284" s="8">
        <f>G285+G289</f>
        <v>1280.8</v>
      </c>
      <c r="H284" s="8">
        <f>H285+H289</f>
        <v>1269.6</v>
      </c>
      <c r="I284" s="26">
        <f t="shared" si="48"/>
        <v>99.12554653341661</v>
      </c>
      <c r="J284" s="8">
        <f t="shared" si="47"/>
        <v>-11.200000000000045</v>
      </c>
    </row>
    <row r="285" spans="1:10" ht="30">
      <c r="A285" s="43"/>
      <c r="B285" s="43"/>
      <c r="C285" s="113" t="s">
        <v>131</v>
      </c>
      <c r="D285" s="73"/>
      <c r="E285" s="39" t="s">
        <v>224</v>
      </c>
      <c r="F285" s="15" t="s">
        <v>89</v>
      </c>
      <c r="G285" s="15">
        <f>G286+G287+G288</f>
        <v>1278.6</v>
      </c>
      <c r="H285" s="15">
        <f>H286+H287+H288</f>
        <v>1269.6</v>
      </c>
      <c r="I285" s="26">
        <f t="shared" si="48"/>
        <v>99.2961051149695</v>
      </c>
      <c r="J285" s="8">
        <f t="shared" si="47"/>
        <v>-9</v>
      </c>
    </row>
    <row r="286" spans="1:10" ht="90">
      <c r="A286" s="43"/>
      <c r="B286" s="43"/>
      <c r="C286" s="70"/>
      <c r="D286" s="75" t="s">
        <v>0</v>
      </c>
      <c r="E286" s="36" t="s">
        <v>25</v>
      </c>
      <c r="F286" s="15" t="s">
        <v>89</v>
      </c>
      <c r="G286" s="20">
        <v>1011.1</v>
      </c>
      <c r="H286" s="20">
        <v>1006.9</v>
      </c>
      <c r="I286" s="26">
        <f t="shared" si="48"/>
        <v>99.58461081989911</v>
      </c>
      <c r="J286" s="8">
        <f t="shared" si="47"/>
        <v>-4.2000000000000455</v>
      </c>
    </row>
    <row r="287" spans="1:10" ht="45">
      <c r="A287" s="43"/>
      <c r="B287" s="43"/>
      <c r="C287" s="73"/>
      <c r="D287" s="115">
        <v>200</v>
      </c>
      <c r="E287" s="36" t="s">
        <v>26</v>
      </c>
      <c r="F287" s="15" t="s">
        <v>89</v>
      </c>
      <c r="G287" s="8">
        <v>267.4</v>
      </c>
      <c r="H287" s="8">
        <v>262.7</v>
      </c>
      <c r="I287" s="26">
        <f t="shared" si="48"/>
        <v>98.24233358264772</v>
      </c>
      <c r="J287" s="8">
        <f t="shared" si="47"/>
        <v>-4.699999999999989</v>
      </c>
    </row>
    <row r="288" spans="1:10" ht="15">
      <c r="A288" s="43"/>
      <c r="B288" s="43"/>
      <c r="C288" s="73"/>
      <c r="D288" s="73" t="s">
        <v>5</v>
      </c>
      <c r="E288" s="45" t="s">
        <v>6</v>
      </c>
      <c r="F288" s="15" t="s">
        <v>89</v>
      </c>
      <c r="G288" s="15">
        <v>0.1</v>
      </c>
      <c r="H288" s="15">
        <v>0</v>
      </c>
      <c r="I288" s="26">
        <f t="shared" si="48"/>
        <v>0</v>
      </c>
      <c r="J288" s="8">
        <f t="shared" si="47"/>
        <v>-0.1</v>
      </c>
    </row>
    <row r="289" spans="1:10" ht="30">
      <c r="A289" s="43"/>
      <c r="B289" s="43"/>
      <c r="C289" s="73" t="s">
        <v>206</v>
      </c>
      <c r="D289" s="77"/>
      <c r="E289" s="36" t="s">
        <v>12</v>
      </c>
      <c r="F289" s="15" t="s">
        <v>89</v>
      </c>
      <c r="G289" s="19">
        <f>G290</f>
        <v>2.2</v>
      </c>
      <c r="H289" s="19">
        <f>H290</f>
        <v>0</v>
      </c>
      <c r="I289" s="26">
        <f t="shared" si="48"/>
        <v>0</v>
      </c>
      <c r="J289" s="8">
        <f t="shared" si="47"/>
        <v>-2.2</v>
      </c>
    </row>
    <row r="290" spans="1:10" ht="45">
      <c r="A290" s="43"/>
      <c r="B290" s="43"/>
      <c r="C290" s="73"/>
      <c r="D290" s="77" t="s">
        <v>1</v>
      </c>
      <c r="E290" s="36" t="s">
        <v>26</v>
      </c>
      <c r="F290" s="15" t="s">
        <v>89</v>
      </c>
      <c r="G290" s="19">
        <v>2.2</v>
      </c>
      <c r="H290" s="19">
        <v>0</v>
      </c>
      <c r="I290" s="26">
        <f t="shared" si="48"/>
        <v>0</v>
      </c>
      <c r="J290" s="8">
        <f t="shared" si="47"/>
        <v>-2.2</v>
      </c>
    </row>
    <row r="291" spans="1:10" ht="60">
      <c r="A291" s="43"/>
      <c r="B291" s="97" t="s">
        <v>39</v>
      </c>
      <c r="C291" s="73"/>
      <c r="D291" s="77"/>
      <c r="E291" s="36" t="s">
        <v>104</v>
      </c>
      <c r="F291" s="15" t="s">
        <v>89</v>
      </c>
      <c r="G291" s="19">
        <f>G294</f>
        <v>32.1</v>
      </c>
      <c r="H291" s="19">
        <f>H294</f>
        <v>32.1</v>
      </c>
      <c r="I291" s="26">
        <f t="shared" si="48"/>
        <v>100</v>
      </c>
      <c r="J291" s="8">
        <f t="shared" si="47"/>
        <v>0</v>
      </c>
    </row>
    <row r="292" spans="1:10" ht="15">
      <c r="A292" s="43"/>
      <c r="B292" s="97"/>
      <c r="C292" s="73" t="s">
        <v>32</v>
      </c>
      <c r="D292" s="77"/>
      <c r="E292" s="36" t="s">
        <v>9</v>
      </c>
      <c r="F292" s="15" t="s">
        <v>89</v>
      </c>
      <c r="G292" s="19">
        <f aca="true" t="shared" si="52" ref="G292:H294">G293</f>
        <v>32.1</v>
      </c>
      <c r="H292" s="19">
        <f t="shared" si="52"/>
        <v>32.1</v>
      </c>
      <c r="I292" s="26">
        <f t="shared" si="48"/>
        <v>100</v>
      </c>
      <c r="J292" s="8">
        <f t="shared" si="47"/>
        <v>0</v>
      </c>
    </row>
    <row r="293" spans="1:10" ht="45">
      <c r="A293" s="43"/>
      <c r="B293" s="97"/>
      <c r="C293" s="73" t="s">
        <v>27</v>
      </c>
      <c r="D293" s="77"/>
      <c r="E293" s="36" t="s">
        <v>235</v>
      </c>
      <c r="F293" s="15" t="s">
        <v>89</v>
      </c>
      <c r="G293" s="19">
        <f t="shared" si="52"/>
        <v>32.1</v>
      </c>
      <c r="H293" s="19">
        <f t="shared" si="52"/>
        <v>32.1</v>
      </c>
      <c r="I293" s="26">
        <f t="shared" si="48"/>
        <v>100</v>
      </c>
      <c r="J293" s="8">
        <f t="shared" si="47"/>
        <v>0</v>
      </c>
    </row>
    <row r="294" spans="1:10" ht="45">
      <c r="A294" s="43"/>
      <c r="B294" s="43"/>
      <c r="C294" s="73" t="s">
        <v>132</v>
      </c>
      <c r="D294" s="77"/>
      <c r="E294" s="42" t="s">
        <v>262</v>
      </c>
      <c r="F294" s="15" t="s">
        <v>89</v>
      </c>
      <c r="G294" s="118">
        <f t="shared" si="52"/>
        <v>32.1</v>
      </c>
      <c r="H294" s="118">
        <f t="shared" si="52"/>
        <v>32.1</v>
      </c>
      <c r="I294" s="26">
        <f t="shared" si="48"/>
        <v>100</v>
      </c>
      <c r="J294" s="8">
        <f t="shared" si="47"/>
        <v>0</v>
      </c>
    </row>
    <row r="295" spans="1:10" ht="15">
      <c r="A295" s="43"/>
      <c r="B295" s="43"/>
      <c r="C295" s="72"/>
      <c r="D295" s="115">
        <v>500</v>
      </c>
      <c r="E295" s="3" t="s">
        <v>8</v>
      </c>
      <c r="F295" s="15" t="s">
        <v>89</v>
      </c>
      <c r="G295" s="15">
        <v>32.1</v>
      </c>
      <c r="H295" s="15">
        <v>32.1</v>
      </c>
      <c r="I295" s="26">
        <f t="shared" si="48"/>
        <v>100</v>
      </c>
      <c r="J295" s="8">
        <f t="shared" si="47"/>
        <v>0</v>
      </c>
    </row>
    <row r="296" spans="1:10" ht="15">
      <c r="A296" s="43"/>
      <c r="B296" s="97" t="s">
        <v>45</v>
      </c>
      <c r="C296" s="73"/>
      <c r="D296" s="115"/>
      <c r="E296" s="36" t="s">
        <v>46</v>
      </c>
      <c r="F296" s="15" t="s">
        <v>89</v>
      </c>
      <c r="G296" s="8">
        <f>G297+G304+G316</f>
        <v>572.3</v>
      </c>
      <c r="H296" s="8">
        <f>H297+H304+H316</f>
        <v>457.2</v>
      </c>
      <c r="I296" s="26">
        <f t="shared" si="48"/>
        <v>79.88817053992662</v>
      </c>
      <c r="J296" s="8">
        <f t="shared" si="47"/>
        <v>-115.09999999999997</v>
      </c>
    </row>
    <row r="297" spans="1:10" ht="45">
      <c r="A297" s="43"/>
      <c r="B297" s="43"/>
      <c r="C297" s="73" t="s">
        <v>74</v>
      </c>
      <c r="D297" s="115"/>
      <c r="E297" s="36" t="s">
        <v>241</v>
      </c>
      <c r="F297" s="15" t="s">
        <v>89</v>
      </c>
      <c r="G297" s="8">
        <f>G298</f>
        <v>50</v>
      </c>
      <c r="H297" s="8">
        <f>H298</f>
        <v>50</v>
      </c>
      <c r="I297" s="26">
        <f t="shared" si="48"/>
        <v>100</v>
      </c>
      <c r="J297" s="8">
        <f t="shared" si="47"/>
        <v>0</v>
      </c>
    </row>
    <row r="298" spans="1:10" ht="30">
      <c r="A298" s="43"/>
      <c r="B298" s="43"/>
      <c r="C298" s="72" t="s">
        <v>78</v>
      </c>
      <c r="D298" s="115"/>
      <c r="E298" s="38" t="s">
        <v>249</v>
      </c>
      <c r="F298" s="15" t="s">
        <v>89</v>
      </c>
      <c r="G298" s="15">
        <f>G299</f>
        <v>50</v>
      </c>
      <c r="H298" s="15">
        <f>H299</f>
        <v>50</v>
      </c>
      <c r="I298" s="26">
        <f t="shared" si="48"/>
        <v>100</v>
      </c>
      <c r="J298" s="8">
        <f t="shared" si="47"/>
        <v>0</v>
      </c>
    </row>
    <row r="299" spans="1:10" ht="30">
      <c r="A299" s="43"/>
      <c r="B299" s="43"/>
      <c r="C299" s="73" t="s">
        <v>119</v>
      </c>
      <c r="D299" s="115"/>
      <c r="E299" s="40" t="s">
        <v>265</v>
      </c>
      <c r="F299" s="15" t="s">
        <v>89</v>
      </c>
      <c r="G299" s="8">
        <f>G300+G302</f>
        <v>50</v>
      </c>
      <c r="H299" s="8">
        <f>H300+H302</f>
        <v>50</v>
      </c>
      <c r="I299" s="26">
        <f t="shared" si="48"/>
        <v>100</v>
      </c>
      <c r="J299" s="8">
        <f t="shared" si="47"/>
        <v>0</v>
      </c>
    </row>
    <row r="300" spans="1:10" ht="60">
      <c r="A300" s="43"/>
      <c r="B300" s="43"/>
      <c r="C300" s="73" t="s">
        <v>173</v>
      </c>
      <c r="D300" s="115"/>
      <c r="E300" s="40" t="s">
        <v>266</v>
      </c>
      <c r="F300" s="15" t="s">
        <v>89</v>
      </c>
      <c r="G300" s="8">
        <f>G301</f>
        <v>25</v>
      </c>
      <c r="H300" s="8">
        <f>H301</f>
        <v>25</v>
      </c>
      <c r="I300" s="26">
        <f t="shared" si="48"/>
        <v>100</v>
      </c>
      <c r="J300" s="8">
        <f t="shared" si="47"/>
        <v>0</v>
      </c>
    </row>
    <row r="301" spans="1:10" ht="45">
      <c r="A301" s="43"/>
      <c r="B301" s="43"/>
      <c r="C301" s="72"/>
      <c r="D301" s="77" t="s">
        <v>4</v>
      </c>
      <c r="E301" s="36" t="s">
        <v>10</v>
      </c>
      <c r="F301" s="15" t="s">
        <v>89</v>
      </c>
      <c r="G301" s="8">
        <v>25</v>
      </c>
      <c r="H301" s="8">
        <v>25</v>
      </c>
      <c r="I301" s="26">
        <f t="shared" si="48"/>
        <v>100</v>
      </c>
      <c r="J301" s="8">
        <f t="shared" si="47"/>
        <v>0</v>
      </c>
    </row>
    <row r="302" spans="1:10" ht="30">
      <c r="A302" s="43"/>
      <c r="B302" s="43"/>
      <c r="C302" s="73" t="s">
        <v>174</v>
      </c>
      <c r="D302" s="77"/>
      <c r="E302" s="36" t="s">
        <v>267</v>
      </c>
      <c r="F302" s="15" t="s">
        <v>89</v>
      </c>
      <c r="G302" s="8">
        <f>G303</f>
        <v>25</v>
      </c>
      <c r="H302" s="8">
        <f>H303</f>
        <v>25</v>
      </c>
      <c r="I302" s="26">
        <f t="shared" si="48"/>
        <v>100</v>
      </c>
      <c r="J302" s="8">
        <f t="shared" si="47"/>
        <v>0</v>
      </c>
    </row>
    <row r="303" spans="1:10" ht="45">
      <c r="A303" s="43"/>
      <c r="B303" s="43"/>
      <c r="C303" s="72"/>
      <c r="D303" s="77" t="s">
        <v>4</v>
      </c>
      <c r="E303" s="36" t="s">
        <v>10</v>
      </c>
      <c r="F303" s="15" t="s">
        <v>89</v>
      </c>
      <c r="G303" s="15">
        <v>25</v>
      </c>
      <c r="H303" s="15">
        <v>25</v>
      </c>
      <c r="I303" s="26">
        <f t="shared" si="48"/>
        <v>100</v>
      </c>
      <c r="J303" s="8">
        <f t="shared" si="47"/>
        <v>0</v>
      </c>
    </row>
    <row r="304" spans="1:10" ht="29.25" customHeight="1">
      <c r="A304" s="43"/>
      <c r="B304" s="43"/>
      <c r="C304" s="72" t="s">
        <v>129</v>
      </c>
      <c r="D304" s="77"/>
      <c r="E304" s="36" t="s">
        <v>240</v>
      </c>
      <c r="F304" s="15" t="s">
        <v>89</v>
      </c>
      <c r="G304" s="8">
        <f>G305+G311</f>
        <v>184</v>
      </c>
      <c r="H304" s="8">
        <f>H305+H311</f>
        <v>94</v>
      </c>
      <c r="I304" s="26">
        <f t="shared" si="48"/>
        <v>51.08695652173913</v>
      </c>
      <c r="J304" s="8">
        <f t="shared" si="47"/>
        <v>-90</v>
      </c>
    </row>
    <row r="305" spans="1:10" ht="30">
      <c r="A305" s="43"/>
      <c r="B305" s="43"/>
      <c r="C305" s="73" t="s">
        <v>19</v>
      </c>
      <c r="D305" s="77"/>
      <c r="E305" s="36" t="s">
        <v>247</v>
      </c>
      <c r="F305" s="15" t="s">
        <v>89</v>
      </c>
      <c r="G305" s="8">
        <f>G306</f>
        <v>94</v>
      </c>
      <c r="H305" s="8">
        <f>H306</f>
        <v>94</v>
      </c>
      <c r="I305" s="26">
        <f t="shared" si="48"/>
        <v>100</v>
      </c>
      <c r="J305" s="8">
        <f t="shared" si="47"/>
        <v>0</v>
      </c>
    </row>
    <row r="306" spans="1:10" ht="30">
      <c r="A306" s="43"/>
      <c r="B306" s="43"/>
      <c r="C306" s="72" t="s">
        <v>175</v>
      </c>
      <c r="D306" s="74"/>
      <c r="E306" s="40" t="s">
        <v>268</v>
      </c>
      <c r="F306" s="15" t="s">
        <v>89</v>
      </c>
      <c r="G306" s="15">
        <f>G307+G309</f>
        <v>94</v>
      </c>
      <c r="H306" s="15">
        <f>H307+H309</f>
        <v>94</v>
      </c>
      <c r="I306" s="26">
        <f t="shared" si="48"/>
        <v>100</v>
      </c>
      <c r="J306" s="8">
        <f t="shared" si="47"/>
        <v>0</v>
      </c>
    </row>
    <row r="307" spans="1:10" ht="30">
      <c r="A307" s="43"/>
      <c r="B307" s="43"/>
      <c r="C307" s="73" t="s">
        <v>176</v>
      </c>
      <c r="D307" s="77"/>
      <c r="E307" s="40" t="s">
        <v>269</v>
      </c>
      <c r="F307" s="15" t="s">
        <v>89</v>
      </c>
      <c r="G307" s="8">
        <f>G308</f>
        <v>24</v>
      </c>
      <c r="H307" s="8">
        <f>H308</f>
        <v>24</v>
      </c>
      <c r="I307" s="26">
        <f t="shared" si="48"/>
        <v>100</v>
      </c>
      <c r="J307" s="8">
        <f t="shared" si="47"/>
        <v>0</v>
      </c>
    </row>
    <row r="308" spans="1:10" ht="45">
      <c r="A308" s="43"/>
      <c r="B308" s="43"/>
      <c r="C308" s="72"/>
      <c r="D308" s="77" t="s">
        <v>1</v>
      </c>
      <c r="E308" s="36" t="s">
        <v>26</v>
      </c>
      <c r="F308" s="15" t="s">
        <v>89</v>
      </c>
      <c r="G308" s="8">
        <v>24</v>
      </c>
      <c r="H308" s="8">
        <v>24</v>
      </c>
      <c r="I308" s="26">
        <f t="shared" si="48"/>
        <v>100</v>
      </c>
      <c r="J308" s="8">
        <f t="shared" si="47"/>
        <v>0</v>
      </c>
    </row>
    <row r="309" spans="1:10" ht="45">
      <c r="A309" s="43"/>
      <c r="B309" s="43"/>
      <c r="C309" s="73" t="s">
        <v>177</v>
      </c>
      <c r="D309" s="77"/>
      <c r="E309" s="36" t="s">
        <v>270</v>
      </c>
      <c r="F309" s="15" t="s">
        <v>89</v>
      </c>
      <c r="G309" s="8">
        <f>G310</f>
        <v>70</v>
      </c>
      <c r="H309" s="8">
        <f>H310</f>
        <v>70</v>
      </c>
      <c r="I309" s="26">
        <f t="shared" si="48"/>
        <v>100</v>
      </c>
      <c r="J309" s="8">
        <f t="shared" si="47"/>
        <v>0</v>
      </c>
    </row>
    <row r="310" spans="1:10" ht="30.75" customHeight="1">
      <c r="A310" s="43"/>
      <c r="B310" s="97"/>
      <c r="C310" s="73"/>
      <c r="D310" s="77" t="s">
        <v>1</v>
      </c>
      <c r="E310" s="36" t="s">
        <v>26</v>
      </c>
      <c r="F310" s="15" t="s">
        <v>89</v>
      </c>
      <c r="G310" s="8">
        <v>70</v>
      </c>
      <c r="H310" s="8">
        <v>70</v>
      </c>
      <c r="I310" s="26">
        <f t="shared" si="48"/>
        <v>100</v>
      </c>
      <c r="J310" s="8">
        <f t="shared" si="47"/>
        <v>0</v>
      </c>
    </row>
    <row r="311" spans="1:10" ht="30">
      <c r="A311" s="43"/>
      <c r="B311" s="97"/>
      <c r="C311" s="73" t="s">
        <v>20</v>
      </c>
      <c r="D311" s="77"/>
      <c r="E311" s="40" t="s">
        <v>271</v>
      </c>
      <c r="F311" s="15" t="s">
        <v>89</v>
      </c>
      <c r="G311" s="8">
        <f aca="true" t="shared" si="53" ref="G311:H313">G312</f>
        <v>90</v>
      </c>
      <c r="H311" s="8">
        <f t="shared" si="53"/>
        <v>0</v>
      </c>
      <c r="I311" s="26">
        <f t="shared" si="48"/>
        <v>0</v>
      </c>
      <c r="J311" s="8">
        <f t="shared" si="47"/>
        <v>-90</v>
      </c>
    </row>
    <row r="312" spans="1:10" ht="45">
      <c r="A312" s="43"/>
      <c r="B312" s="97"/>
      <c r="C312" s="73" t="s">
        <v>21</v>
      </c>
      <c r="D312" s="77"/>
      <c r="E312" s="40" t="s">
        <v>272</v>
      </c>
      <c r="F312" s="15" t="s">
        <v>89</v>
      </c>
      <c r="G312" s="8">
        <f t="shared" si="53"/>
        <v>90</v>
      </c>
      <c r="H312" s="8">
        <f t="shared" si="53"/>
        <v>0</v>
      </c>
      <c r="I312" s="26">
        <f t="shared" si="48"/>
        <v>0</v>
      </c>
      <c r="J312" s="8">
        <f t="shared" si="47"/>
        <v>-90</v>
      </c>
    </row>
    <row r="313" spans="1:10" ht="45">
      <c r="A313" s="43"/>
      <c r="B313" s="97"/>
      <c r="C313" s="73" t="s">
        <v>178</v>
      </c>
      <c r="D313" s="77"/>
      <c r="E313" s="40" t="s">
        <v>273</v>
      </c>
      <c r="F313" s="15" t="s">
        <v>89</v>
      </c>
      <c r="G313" s="8">
        <f t="shared" si="53"/>
        <v>90</v>
      </c>
      <c r="H313" s="8">
        <f t="shared" si="53"/>
        <v>0</v>
      </c>
      <c r="I313" s="26">
        <f t="shared" si="48"/>
        <v>0</v>
      </c>
      <c r="J313" s="8">
        <f t="shared" si="47"/>
        <v>-90</v>
      </c>
    </row>
    <row r="314" spans="1:10" ht="45">
      <c r="A314" s="43"/>
      <c r="B314" s="43"/>
      <c r="C314" s="73"/>
      <c r="D314" s="77" t="s">
        <v>1</v>
      </c>
      <c r="E314" s="36" t="s">
        <v>26</v>
      </c>
      <c r="F314" s="15" t="s">
        <v>89</v>
      </c>
      <c r="G314" s="8">
        <v>90</v>
      </c>
      <c r="H314" s="8">
        <v>0</v>
      </c>
      <c r="I314" s="26">
        <f t="shared" si="48"/>
        <v>0</v>
      </c>
      <c r="J314" s="8">
        <f t="shared" si="47"/>
        <v>-90</v>
      </c>
    </row>
    <row r="315" spans="1:10" ht="15">
      <c r="A315" s="43"/>
      <c r="B315" s="43"/>
      <c r="C315" s="73" t="s">
        <v>32</v>
      </c>
      <c r="D315" s="77"/>
      <c r="E315" s="36" t="s">
        <v>9</v>
      </c>
      <c r="F315" s="15" t="s">
        <v>89</v>
      </c>
      <c r="G315" s="8">
        <f>G316</f>
        <v>338.3</v>
      </c>
      <c r="H315" s="8">
        <f>H316</f>
        <v>313.2</v>
      </c>
      <c r="I315" s="26">
        <f t="shared" si="48"/>
        <v>92.58054980786284</v>
      </c>
      <c r="J315" s="8">
        <f t="shared" si="47"/>
        <v>-25.100000000000023</v>
      </c>
    </row>
    <row r="316" spans="1:10" ht="45">
      <c r="A316" s="43"/>
      <c r="B316" s="111"/>
      <c r="C316" s="111" t="s">
        <v>27</v>
      </c>
      <c r="D316" s="111"/>
      <c r="E316" s="47" t="s">
        <v>235</v>
      </c>
      <c r="F316" s="15" t="s">
        <v>89</v>
      </c>
      <c r="G316" s="93">
        <f>G317+G319</f>
        <v>338.3</v>
      </c>
      <c r="H316" s="93">
        <f>H317+H319</f>
        <v>313.2</v>
      </c>
      <c r="I316" s="26">
        <f t="shared" si="48"/>
        <v>92.58054980786284</v>
      </c>
      <c r="J316" s="8">
        <f t="shared" si="47"/>
        <v>-25.100000000000023</v>
      </c>
    </row>
    <row r="317" spans="1:10" ht="165">
      <c r="A317" s="43"/>
      <c r="B317" s="111"/>
      <c r="C317" s="96" t="s">
        <v>135</v>
      </c>
      <c r="D317" s="73"/>
      <c r="E317" s="55" t="s">
        <v>277</v>
      </c>
      <c r="F317" s="15" t="s">
        <v>89</v>
      </c>
      <c r="G317" s="93">
        <f>G318</f>
        <v>313.2</v>
      </c>
      <c r="H317" s="93">
        <f>H318</f>
        <v>313.2</v>
      </c>
      <c r="I317" s="26">
        <f t="shared" si="48"/>
        <v>100</v>
      </c>
      <c r="J317" s="8">
        <f t="shared" si="47"/>
        <v>0</v>
      </c>
    </row>
    <row r="318" spans="1:10" ht="15">
      <c r="A318" s="43"/>
      <c r="B318" s="43"/>
      <c r="C318" s="74"/>
      <c r="D318" s="77" t="s">
        <v>7</v>
      </c>
      <c r="E318" s="3" t="s">
        <v>8</v>
      </c>
      <c r="F318" s="15" t="s">
        <v>89</v>
      </c>
      <c r="G318" s="15">
        <v>313.2</v>
      </c>
      <c r="H318" s="15">
        <v>313.2</v>
      </c>
      <c r="I318" s="26">
        <f t="shared" si="48"/>
        <v>100</v>
      </c>
      <c r="J318" s="8">
        <f t="shared" si="47"/>
        <v>0</v>
      </c>
    </row>
    <row r="319" spans="1:10" ht="75">
      <c r="A319" s="43"/>
      <c r="B319" s="43"/>
      <c r="C319" s="74" t="s">
        <v>136</v>
      </c>
      <c r="D319" s="77"/>
      <c r="E319" s="45" t="s">
        <v>278</v>
      </c>
      <c r="F319" s="15" t="s">
        <v>89</v>
      </c>
      <c r="G319" s="15">
        <f>G320</f>
        <v>25.1</v>
      </c>
      <c r="H319" s="15">
        <f>H320</f>
        <v>0</v>
      </c>
      <c r="I319" s="26">
        <f t="shared" si="48"/>
        <v>0</v>
      </c>
      <c r="J319" s="8">
        <f t="shared" si="47"/>
        <v>-25.1</v>
      </c>
    </row>
    <row r="320" spans="1:10" ht="90">
      <c r="A320" s="43"/>
      <c r="B320" s="43"/>
      <c r="C320" s="74"/>
      <c r="D320" s="75" t="s">
        <v>0</v>
      </c>
      <c r="E320" s="36" t="s">
        <v>25</v>
      </c>
      <c r="F320" s="15" t="s">
        <v>89</v>
      </c>
      <c r="G320" s="8">
        <v>25.1</v>
      </c>
      <c r="H320" s="8">
        <v>0</v>
      </c>
      <c r="I320" s="26">
        <f t="shared" si="48"/>
        <v>0</v>
      </c>
      <c r="J320" s="8">
        <f t="shared" si="47"/>
        <v>-25.1</v>
      </c>
    </row>
    <row r="321" spans="1:10" ht="15">
      <c r="A321" s="43"/>
      <c r="B321" s="111" t="s">
        <v>121</v>
      </c>
      <c r="C321" s="116"/>
      <c r="D321" s="111"/>
      <c r="E321" s="64" t="s">
        <v>228</v>
      </c>
      <c r="F321" s="15" t="s">
        <v>89</v>
      </c>
      <c r="G321" s="93">
        <f aca="true" t="shared" si="54" ref="G321:H326">G322</f>
        <v>175.8</v>
      </c>
      <c r="H321" s="93">
        <f t="shared" si="54"/>
        <v>175.8</v>
      </c>
      <c r="I321" s="26">
        <f t="shared" si="48"/>
        <v>100</v>
      </c>
      <c r="J321" s="8">
        <f t="shared" si="47"/>
        <v>0</v>
      </c>
    </row>
    <row r="322" spans="1:10" ht="15">
      <c r="A322" s="43"/>
      <c r="B322" s="111" t="s">
        <v>122</v>
      </c>
      <c r="C322" s="77"/>
      <c r="D322" s="74"/>
      <c r="E322" s="41" t="s">
        <v>123</v>
      </c>
      <c r="F322" s="15" t="s">
        <v>89</v>
      </c>
      <c r="G322" s="15">
        <f t="shared" si="54"/>
        <v>175.8</v>
      </c>
      <c r="H322" s="15">
        <f t="shared" si="54"/>
        <v>175.8</v>
      </c>
      <c r="I322" s="26">
        <f t="shared" si="48"/>
        <v>100</v>
      </c>
      <c r="J322" s="8">
        <f t="shared" si="47"/>
        <v>0</v>
      </c>
    </row>
    <row r="323" spans="1:10" ht="45">
      <c r="A323" s="43"/>
      <c r="B323" s="111"/>
      <c r="C323" s="77" t="s">
        <v>18</v>
      </c>
      <c r="D323" s="74"/>
      <c r="E323" s="41" t="s">
        <v>243</v>
      </c>
      <c r="F323" s="15" t="s">
        <v>89</v>
      </c>
      <c r="G323" s="15">
        <f t="shared" si="54"/>
        <v>175.8</v>
      </c>
      <c r="H323" s="15">
        <f t="shared" si="54"/>
        <v>175.8</v>
      </c>
      <c r="I323" s="26">
        <f t="shared" si="48"/>
        <v>100</v>
      </c>
      <c r="J323" s="8">
        <f t="shared" si="47"/>
        <v>0</v>
      </c>
    </row>
    <row r="324" spans="1:10" ht="30">
      <c r="A324" s="43"/>
      <c r="B324" s="111"/>
      <c r="C324" s="77" t="s">
        <v>137</v>
      </c>
      <c r="D324" s="77"/>
      <c r="E324" s="56" t="s">
        <v>279</v>
      </c>
      <c r="F324" s="15" t="s">
        <v>89</v>
      </c>
      <c r="G324" s="15">
        <f t="shared" si="54"/>
        <v>175.8</v>
      </c>
      <c r="H324" s="15">
        <f t="shared" si="54"/>
        <v>175.8</v>
      </c>
      <c r="I324" s="26">
        <f t="shared" si="48"/>
        <v>100</v>
      </c>
      <c r="J324" s="8">
        <f t="shared" si="47"/>
        <v>0</v>
      </c>
    </row>
    <row r="325" spans="1:10" ht="30">
      <c r="A325" s="43"/>
      <c r="B325" s="111"/>
      <c r="C325" s="74" t="s">
        <v>138</v>
      </c>
      <c r="D325" s="77"/>
      <c r="E325" s="56" t="s">
        <v>280</v>
      </c>
      <c r="F325" s="15" t="s">
        <v>89</v>
      </c>
      <c r="G325" s="15">
        <f t="shared" si="54"/>
        <v>175.8</v>
      </c>
      <c r="H325" s="15">
        <f t="shared" si="54"/>
        <v>175.8</v>
      </c>
      <c r="I325" s="26">
        <f t="shared" si="48"/>
        <v>100</v>
      </c>
      <c r="J325" s="8">
        <f t="shared" si="47"/>
        <v>0</v>
      </c>
    </row>
    <row r="326" spans="1:10" ht="45">
      <c r="A326" s="43"/>
      <c r="B326" s="111"/>
      <c r="C326" s="74" t="s">
        <v>139</v>
      </c>
      <c r="D326" s="77"/>
      <c r="E326" s="56" t="s">
        <v>124</v>
      </c>
      <c r="F326" s="15" t="s">
        <v>89</v>
      </c>
      <c r="G326" s="8">
        <f t="shared" si="54"/>
        <v>175.8</v>
      </c>
      <c r="H326" s="8">
        <f t="shared" si="54"/>
        <v>175.8</v>
      </c>
      <c r="I326" s="26">
        <f t="shared" si="48"/>
        <v>100</v>
      </c>
      <c r="J326" s="8">
        <f t="shared" si="47"/>
        <v>0</v>
      </c>
    </row>
    <row r="327" spans="1:10" ht="90">
      <c r="A327" s="43"/>
      <c r="B327" s="111"/>
      <c r="C327" s="73"/>
      <c r="D327" s="43">
        <v>100</v>
      </c>
      <c r="E327" s="36" t="s">
        <v>25</v>
      </c>
      <c r="F327" s="15" t="s">
        <v>89</v>
      </c>
      <c r="G327" s="15">
        <v>175.8</v>
      </c>
      <c r="H327" s="15">
        <v>175.8</v>
      </c>
      <c r="I327" s="26">
        <f t="shared" si="48"/>
        <v>100</v>
      </c>
      <c r="J327" s="8">
        <f t="shared" si="47"/>
        <v>0</v>
      </c>
    </row>
    <row r="328" spans="1:10" ht="45">
      <c r="A328" s="43"/>
      <c r="B328" s="111" t="s">
        <v>47</v>
      </c>
      <c r="C328" s="73"/>
      <c r="D328" s="43"/>
      <c r="E328" s="39" t="s">
        <v>229</v>
      </c>
      <c r="F328" s="15" t="s">
        <v>89</v>
      </c>
      <c r="G328" s="15">
        <f aca="true" t="shared" si="55" ref="G328:H330">G329</f>
        <v>109</v>
      </c>
      <c r="H328" s="15">
        <f t="shared" si="55"/>
        <v>100</v>
      </c>
      <c r="I328" s="26">
        <f t="shared" si="48"/>
        <v>91.74311926605505</v>
      </c>
      <c r="J328" s="8">
        <f t="shared" si="47"/>
        <v>-9</v>
      </c>
    </row>
    <row r="329" spans="1:10" ht="60">
      <c r="A329" s="43"/>
      <c r="B329" s="111" t="s">
        <v>48</v>
      </c>
      <c r="C329" s="73"/>
      <c r="D329" s="77"/>
      <c r="E329" s="65" t="s">
        <v>49</v>
      </c>
      <c r="F329" s="15" t="s">
        <v>89</v>
      </c>
      <c r="G329" s="15">
        <f t="shared" si="55"/>
        <v>109</v>
      </c>
      <c r="H329" s="15">
        <f t="shared" si="55"/>
        <v>100</v>
      </c>
      <c r="I329" s="26">
        <f t="shared" si="48"/>
        <v>91.74311926605505</v>
      </c>
      <c r="J329" s="8">
        <f t="shared" si="47"/>
        <v>-9</v>
      </c>
    </row>
    <row r="330" spans="1:10" ht="45">
      <c r="A330" s="43"/>
      <c r="B330" s="111"/>
      <c r="C330" s="74" t="s">
        <v>18</v>
      </c>
      <c r="D330" s="77"/>
      <c r="E330" s="46" t="s">
        <v>243</v>
      </c>
      <c r="F330" s="15" t="s">
        <v>89</v>
      </c>
      <c r="G330" s="8">
        <f t="shared" si="55"/>
        <v>109</v>
      </c>
      <c r="H330" s="8">
        <f t="shared" si="55"/>
        <v>100</v>
      </c>
      <c r="I330" s="26">
        <f t="shared" si="48"/>
        <v>91.74311926605505</v>
      </c>
      <c r="J330" s="8">
        <f t="shared" si="47"/>
        <v>-9</v>
      </c>
    </row>
    <row r="331" spans="1:10" ht="90">
      <c r="A331" s="43"/>
      <c r="B331" s="111"/>
      <c r="C331" s="73" t="s">
        <v>140</v>
      </c>
      <c r="D331" s="73"/>
      <c r="E331" s="39" t="s">
        <v>248</v>
      </c>
      <c r="F331" s="15" t="s">
        <v>89</v>
      </c>
      <c r="G331" s="15">
        <f>G332+G335</f>
        <v>109</v>
      </c>
      <c r="H331" s="15">
        <f>H332+H335</f>
        <v>100</v>
      </c>
      <c r="I331" s="26">
        <f t="shared" si="48"/>
        <v>91.74311926605505</v>
      </c>
      <c r="J331" s="8">
        <f t="shared" si="47"/>
        <v>-9</v>
      </c>
    </row>
    <row r="332" spans="1:10" ht="30">
      <c r="A332" s="43"/>
      <c r="B332" s="111"/>
      <c r="C332" s="73" t="s">
        <v>179</v>
      </c>
      <c r="D332" s="77"/>
      <c r="E332" s="39" t="s">
        <v>281</v>
      </c>
      <c r="F332" s="15" t="s">
        <v>89</v>
      </c>
      <c r="G332" s="15">
        <f>G333</f>
        <v>9</v>
      </c>
      <c r="H332" s="15">
        <f>H333</f>
        <v>0</v>
      </c>
      <c r="I332" s="26">
        <f t="shared" si="48"/>
        <v>0</v>
      </c>
      <c r="J332" s="8">
        <f t="shared" si="47"/>
        <v>-9</v>
      </c>
    </row>
    <row r="333" spans="1:10" ht="45">
      <c r="A333" s="43"/>
      <c r="B333" s="111"/>
      <c r="C333" s="73" t="s">
        <v>180</v>
      </c>
      <c r="D333" s="77"/>
      <c r="E333" s="39" t="s">
        <v>282</v>
      </c>
      <c r="F333" s="15" t="s">
        <v>89</v>
      </c>
      <c r="G333" s="15">
        <f>G334</f>
        <v>9</v>
      </c>
      <c r="H333" s="15">
        <f>H334</f>
        <v>0</v>
      </c>
      <c r="I333" s="26">
        <f t="shared" si="48"/>
        <v>0</v>
      </c>
      <c r="J333" s="8">
        <f t="shared" si="47"/>
        <v>-9</v>
      </c>
    </row>
    <row r="334" spans="1:10" ht="45">
      <c r="A334" s="43"/>
      <c r="B334" s="111"/>
      <c r="C334" s="73"/>
      <c r="D334" s="77" t="s">
        <v>1</v>
      </c>
      <c r="E334" s="36" t="s">
        <v>26</v>
      </c>
      <c r="F334" s="15" t="s">
        <v>89</v>
      </c>
      <c r="G334" s="15">
        <v>9</v>
      </c>
      <c r="H334" s="15">
        <v>0</v>
      </c>
      <c r="I334" s="26">
        <f t="shared" si="48"/>
        <v>0</v>
      </c>
      <c r="J334" s="8">
        <f t="shared" si="47"/>
        <v>-9</v>
      </c>
    </row>
    <row r="335" spans="1:10" ht="45">
      <c r="A335" s="43"/>
      <c r="B335" s="111"/>
      <c r="C335" s="73" t="s">
        <v>30</v>
      </c>
      <c r="D335" s="73"/>
      <c r="E335" s="39" t="s">
        <v>263</v>
      </c>
      <c r="F335" s="15" t="s">
        <v>89</v>
      </c>
      <c r="G335" s="8">
        <f>G336</f>
        <v>100</v>
      </c>
      <c r="H335" s="8">
        <f>H336</f>
        <v>100</v>
      </c>
      <c r="I335" s="26">
        <f aca="true" t="shared" si="56" ref="I335:I405">H335/G335*100</f>
        <v>100</v>
      </c>
      <c r="J335" s="8">
        <f aca="true" t="shared" si="57" ref="J335:J405">H335-G335</f>
        <v>0</v>
      </c>
    </row>
    <row r="336" spans="1:10" ht="15">
      <c r="A336" s="43"/>
      <c r="B336" s="111"/>
      <c r="C336" s="73" t="s">
        <v>141</v>
      </c>
      <c r="D336" s="77"/>
      <c r="E336" s="45" t="s">
        <v>283</v>
      </c>
      <c r="F336" s="15" t="s">
        <v>89</v>
      </c>
      <c r="G336" s="15">
        <f>G337</f>
        <v>100</v>
      </c>
      <c r="H336" s="15">
        <f>H337</f>
        <v>100</v>
      </c>
      <c r="I336" s="26">
        <f t="shared" si="56"/>
        <v>100</v>
      </c>
      <c r="J336" s="8">
        <f t="shared" si="57"/>
        <v>0</v>
      </c>
    </row>
    <row r="337" spans="1:10" ht="45">
      <c r="A337" s="43"/>
      <c r="B337" s="111"/>
      <c r="C337" s="73"/>
      <c r="D337" s="73" t="s">
        <v>1</v>
      </c>
      <c r="E337" s="36" t="s">
        <v>26</v>
      </c>
      <c r="F337" s="15" t="s">
        <v>89</v>
      </c>
      <c r="G337" s="8">
        <v>100</v>
      </c>
      <c r="H337" s="8">
        <v>100</v>
      </c>
      <c r="I337" s="26">
        <f t="shared" si="56"/>
        <v>100</v>
      </c>
      <c r="J337" s="8">
        <f t="shared" si="57"/>
        <v>0</v>
      </c>
    </row>
    <row r="338" spans="1:10" ht="15">
      <c r="A338" s="43"/>
      <c r="B338" s="111" t="s">
        <v>50</v>
      </c>
      <c r="C338" s="73"/>
      <c r="D338" s="77"/>
      <c r="E338" s="39" t="s">
        <v>230</v>
      </c>
      <c r="F338" s="15" t="s">
        <v>89</v>
      </c>
      <c r="G338" s="15">
        <f>G339+G345</f>
        <v>1625.8999999999999</v>
      </c>
      <c r="H338" s="15">
        <f>H339+H345</f>
        <v>1595.3</v>
      </c>
      <c r="I338" s="26">
        <f t="shared" si="56"/>
        <v>98.11796543452857</v>
      </c>
      <c r="J338" s="8">
        <f t="shared" si="57"/>
        <v>-30.59999999999991</v>
      </c>
    </row>
    <row r="339" spans="1:10" ht="15">
      <c r="A339" s="43"/>
      <c r="B339" s="111" t="s">
        <v>51</v>
      </c>
      <c r="C339" s="73"/>
      <c r="D339" s="77"/>
      <c r="E339" s="46" t="s">
        <v>52</v>
      </c>
      <c r="F339" s="15" t="s">
        <v>89</v>
      </c>
      <c r="G339" s="15">
        <f aca="true" t="shared" si="58" ref="G339:H343">G340</f>
        <v>30.6</v>
      </c>
      <c r="H339" s="15">
        <f t="shared" si="58"/>
        <v>0</v>
      </c>
      <c r="I339" s="26">
        <f t="shared" si="56"/>
        <v>0</v>
      </c>
      <c r="J339" s="8">
        <f t="shared" si="57"/>
        <v>-30.6</v>
      </c>
    </row>
    <row r="340" spans="1:10" ht="45">
      <c r="A340" s="43"/>
      <c r="B340" s="111"/>
      <c r="C340" s="73" t="s">
        <v>31</v>
      </c>
      <c r="D340" s="77"/>
      <c r="E340" s="45" t="s">
        <v>245</v>
      </c>
      <c r="F340" s="15" t="s">
        <v>89</v>
      </c>
      <c r="G340" s="15">
        <f t="shared" si="58"/>
        <v>30.6</v>
      </c>
      <c r="H340" s="15">
        <f t="shared" si="58"/>
        <v>0</v>
      </c>
      <c r="I340" s="26">
        <f t="shared" si="56"/>
        <v>0</v>
      </c>
      <c r="J340" s="8">
        <f t="shared" si="57"/>
        <v>-30.6</v>
      </c>
    </row>
    <row r="341" spans="1:10" ht="45">
      <c r="A341" s="43"/>
      <c r="B341" s="111"/>
      <c r="C341" s="73" t="s">
        <v>169</v>
      </c>
      <c r="D341" s="77"/>
      <c r="E341" s="45" t="s">
        <v>250</v>
      </c>
      <c r="F341" s="15" t="s">
        <v>89</v>
      </c>
      <c r="G341" s="8">
        <f t="shared" si="58"/>
        <v>30.6</v>
      </c>
      <c r="H341" s="8">
        <f t="shared" si="58"/>
        <v>0</v>
      </c>
      <c r="I341" s="26">
        <f t="shared" si="56"/>
        <v>0</v>
      </c>
      <c r="J341" s="8">
        <f t="shared" si="57"/>
        <v>-30.6</v>
      </c>
    </row>
    <row r="342" spans="1:10" ht="34.5" customHeight="1">
      <c r="A342" s="43"/>
      <c r="B342" s="111"/>
      <c r="C342" s="73" t="s">
        <v>170</v>
      </c>
      <c r="D342" s="77"/>
      <c r="E342" s="45" t="s">
        <v>251</v>
      </c>
      <c r="F342" s="15" t="s">
        <v>89</v>
      </c>
      <c r="G342" s="93">
        <f t="shared" si="58"/>
        <v>30.6</v>
      </c>
      <c r="H342" s="93">
        <f t="shared" si="58"/>
        <v>0</v>
      </c>
      <c r="I342" s="26">
        <f t="shared" si="56"/>
        <v>0</v>
      </c>
      <c r="J342" s="8">
        <f t="shared" si="57"/>
        <v>-30.6</v>
      </c>
    </row>
    <row r="343" spans="1:10" ht="75">
      <c r="A343" s="43"/>
      <c r="B343" s="111"/>
      <c r="C343" s="73" t="s">
        <v>185</v>
      </c>
      <c r="D343" s="77"/>
      <c r="E343" s="45" t="s">
        <v>369</v>
      </c>
      <c r="F343" s="15" t="s">
        <v>89</v>
      </c>
      <c r="G343" s="112">
        <f t="shared" si="58"/>
        <v>30.6</v>
      </c>
      <c r="H343" s="112">
        <f t="shared" si="58"/>
        <v>0</v>
      </c>
      <c r="I343" s="26">
        <f t="shared" si="56"/>
        <v>0</v>
      </c>
      <c r="J343" s="8">
        <f t="shared" si="57"/>
        <v>-30.6</v>
      </c>
    </row>
    <row r="344" spans="1:10" ht="33" customHeight="1">
      <c r="A344" s="43"/>
      <c r="B344" s="111"/>
      <c r="C344" s="73"/>
      <c r="D344" s="77" t="s">
        <v>1</v>
      </c>
      <c r="E344" s="36" t="s">
        <v>26</v>
      </c>
      <c r="F344" s="15" t="s">
        <v>89</v>
      </c>
      <c r="G344" s="15">
        <v>30.6</v>
      </c>
      <c r="H344" s="15">
        <v>0</v>
      </c>
      <c r="I344" s="26">
        <f t="shared" si="56"/>
        <v>0</v>
      </c>
      <c r="J344" s="8">
        <f t="shared" si="57"/>
        <v>-30.6</v>
      </c>
    </row>
    <row r="345" spans="1:10" ht="20.25" customHeight="1">
      <c r="A345" s="43"/>
      <c r="B345" s="111" t="s">
        <v>53</v>
      </c>
      <c r="C345" s="73"/>
      <c r="D345" s="77"/>
      <c r="E345" s="46" t="s">
        <v>54</v>
      </c>
      <c r="F345" s="15" t="s">
        <v>89</v>
      </c>
      <c r="G345" s="15">
        <f aca="true" t="shared" si="59" ref="G345:H349">G346</f>
        <v>1595.3</v>
      </c>
      <c r="H345" s="15">
        <f t="shared" si="59"/>
        <v>1595.3</v>
      </c>
      <c r="I345" s="26">
        <f t="shared" si="56"/>
        <v>100</v>
      </c>
      <c r="J345" s="8">
        <f t="shared" si="57"/>
        <v>0</v>
      </c>
    </row>
    <row r="346" spans="1:10" ht="45">
      <c r="A346" s="43"/>
      <c r="B346" s="111"/>
      <c r="C346" s="73" t="s">
        <v>71</v>
      </c>
      <c r="D346" s="77"/>
      <c r="E346" s="45" t="s">
        <v>291</v>
      </c>
      <c r="F346" s="15" t="s">
        <v>89</v>
      </c>
      <c r="G346" s="8">
        <f t="shared" si="59"/>
        <v>1595.3</v>
      </c>
      <c r="H346" s="8">
        <f t="shared" si="59"/>
        <v>1595.3</v>
      </c>
      <c r="I346" s="26">
        <f t="shared" si="56"/>
        <v>100</v>
      </c>
      <c r="J346" s="8">
        <f t="shared" si="57"/>
        <v>0</v>
      </c>
    </row>
    <row r="347" spans="1:10" ht="45">
      <c r="A347" s="43"/>
      <c r="B347" s="111"/>
      <c r="C347" s="96" t="s">
        <v>145</v>
      </c>
      <c r="D347" s="73"/>
      <c r="E347" s="45" t="s">
        <v>293</v>
      </c>
      <c r="F347" s="15" t="s">
        <v>89</v>
      </c>
      <c r="G347" s="15">
        <f t="shared" si="59"/>
        <v>1595.3</v>
      </c>
      <c r="H347" s="15">
        <f t="shared" si="59"/>
        <v>1595.3</v>
      </c>
      <c r="I347" s="26">
        <f t="shared" si="56"/>
        <v>100</v>
      </c>
      <c r="J347" s="8">
        <f t="shared" si="57"/>
        <v>0</v>
      </c>
    </row>
    <row r="348" spans="1:10" ht="45">
      <c r="A348" s="43"/>
      <c r="B348" s="111"/>
      <c r="C348" s="113" t="s">
        <v>72</v>
      </c>
      <c r="D348" s="73"/>
      <c r="E348" s="45" t="s">
        <v>293</v>
      </c>
      <c r="F348" s="15" t="s">
        <v>89</v>
      </c>
      <c r="G348" s="15">
        <f t="shared" si="59"/>
        <v>1595.3</v>
      </c>
      <c r="H348" s="15">
        <f t="shared" si="59"/>
        <v>1595.3</v>
      </c>
      <c r="I348" s="26">
        <f t="shared" si="56"/>
        <v>100</v>
      </c>
      <c r="J348" s="8">
        <f t="shared" si="57"/>
        <v>0</v>
      </c>
    </row>
    <row r="349" spans="1:10" ht="45">
      <c r="A349" s="43"/>
      <c r="B349" s="111"/>
      <c r="C349" s="113" t="s">
        <v>112</v>
      </c>
      <c r="D349" s="77"/>
      <c r="E349" s="45" t="s">
        <v>293</v>
      </c>
      <c r="F349" s="15" t="s">
        <v>89</v>
      </c>
      <c r="G349" s="15">
        <f t="shared" si="59"/>
        <v>1595.3</v>
      </c>
      <c r="H349" s="15">
        <f t="shared" si="59"/>
        <v>1595.3</v>
      </c>
      <c r="I349" s="26">
        <f t="shared" si="56"/>
        <v>100</v>
      </c>
      <c r="J349" s="8">
        <f t="shared" si="57"/>
        <v>0</v>
      </c>
    </row>
    <row r="350" spans="1:10" ht="45">
      <c r="A350" s="43"/>
      <c r="B350" s="111"/>
      <c r="C350" s="73"/>
      <c r="D350" s="115">
        <v>200</v>
      </c>
      <c r="E350" s="36" t="s">
        <v>26</v>
      </c>
      <c r="F350" s="15" t="s">
        <v>89</v>
      </c>
      <c r="G350" s="8">
        <v>1595.3</v>
      </c>
      <c r="H350" s="8">
        <v>1595.3</v>
      </c>
      <c r="I350" s="26">
        <f t="shared" si="56"/>
        <v>100</v>
      </c>
      <c r="J350" s="8">
        <f t="shared" si="57"/>
        <v>0</v>
      </c>
    </row>
    <row r="351" spans="1:10" ht="30">
      <c r="A351" s="43"/>
      <c r="B351" s="111" t="s">
        <v>93</v>
      </c>
      <c r="C351" s="73"/>
      <c r="D351" s="77"/>
      <c r="E351" s="36" t="s">
        <v>231</v>
      </c>
      <c r="F351" s="15" t="s">
        <v>89</v>
      </c>
      <c r="G351" s="8">
        <f>G352+G363+G382</f>
        <v>25718.000000000004</v>
      </c>
      <c r="H351" s="8">
        <f>H352+H363+H382</f>
        <v>23332.1</v>
      </c>
      <c r="I351" s="26">
        <f t="shared" si="56"/>
        <v>90.72284003421726</v>
      </c>
      <c r="J351" s="8">
        <f t="shared" si="57"/>
        <v>-2385.900000000005</v>
      </c>
    </row>
    <row r="352" spans="1:10" ht="15">
      <c r="A352" s="43"/>
      <c r="B352" s="111" t="s">
        <v>107</v>
      </c>
      <c r="C352" s="74"/>
      <c r="D352" s="77"/>
      <c r="E352" s="36" t="s">
        <v>108</v>
      </c>
      <c r="F352" s="15" t="s">
        <v>89</v>
      </c>
      <c r="G352" s="8">
        <f aca="true" t="shared" si="60" ref="G352:H354">G353</f>
        <v>69</v>
      </c>
      <c r="H352" s="8">
        <f t="shared" si="60"/>
        <v>19.3</v>
      </c>
      <c r="I352" s="26">
        <f t="shared" si="56"/>
        <v>27.971014492753625</v>
      </c>
      <c r="J352" s="8">
        <f t="shared" si="57"/>
        <v>-49.7</v>
      </c>
    </row>
    <row r="353" spans="1:10" ht="75">
      <c r="A353" s="43"/>
      <c r="B353" s="111"/>
      <c r="C353" s="74" t="s">
        <v>22</v>
      </c>
      <c r="D353" s="77"/>
      <c r="E353" s="39" t="s">
        <v>242</v>
      </c>
      <c r="F353" s="15" t="s">
        <v>89</v>
      </c>
      <c r="G353" s="8">
        <f t="shared" si="60"/>
        <v>69</v>
      </c>
      <c r="H353" s="8">
        <f t="shared" si="60"/>
        <v>19.3</v>
      </c>
      <c r="I353" s="26">
        <f t="shared" si="56"/>
        <v>27.971014492753625</v>
      </c>
      <c r="J353" s="8">
        <f t="shared" si="57"/>
        <v>-49.7</v>
      </c>
    </row>
    <row r="354" spans="1:10" ht="45">
      <c r="A354" s="43"/>
      <c r="B354" s="111"/>
      <c r="C354" s="74" t="s">
        <v>23</v>
      </c>
      <c r="D354" s="77"/>
      <c r="E354" s="39" t="s">
        <v>298</v>
      </c>
      <c r="F354" s="15" t="s">
        <v>89</v>
      </c>
      <c r="G354" s="8">
        <f t="shared" si="60"/>
        <v>69</v>
      </c>
      <c r="H354" s="8">
        <f t="shared" si="60"/>
        <v>19.3</v>
      </c>
      <c r="I354" s="26">
        <f t="shared" si="56"/>
        <v>27.971014492753625</v>
      </c>
      <c r="J354" s="8">
        <f t="shared" si="57"/>
        <v>-49.7</v>
      </c>
    </row>
    <row r="355" spans="1:10" ht="45">
      <c r="A355" s="43"/>
      <c r="B355" s="111"/>
      <c r="C355" s="74" t="s">
        <v>24</v>
      </c>
      <c r="D355" s="77"/>
      <c r="E355" s="39" t="s">
        <v>299</v>
      </c>
      <c r="F355" s="15" t="s">
        <v>89</v>
      </c>
      <c r="G355" s="8">
        <f>G356+G358+G360</f>
        <v>69</v>
      </c>
      <c r="H355" s="8">
        <f>H356+H358+H360</f>
        <v>19.3</v>
      </c>
      <c r="I355" s="26">
        <f t="shared" si="56"/>
        <v>27.971014492753625</v>
      </c>
      <c r="J355" s="8">
        <f t="shared" si="57"/>
        <v>-49.7</v>
      </c>
    </row>
    <row r="356" spans="1:10" ht="45">
      <c r="A356" s="43"/>
      <c r="B356" s="111"/>
      <c r="C356" s="74" t="s">
        <v>207</v>
      </c>
      <c r="D356" s="77"/>
      <c r="E356" s="39" t="s">
        <v>91</v>
      </c>
      <c r="F356" s="15" t="s">
        <v>89</v>
      </c>
      <c r="G356" s="8">
        <f>G357</f>
        <v>25</v>
      </c>
      <c r="H356" s="8">
        <f>H357</f>
        <v>0</v>
      </c>
      <c r="I356" s="26">
        <f t="shared" si="56"/>
        <v>0</v>
      </c>
      <c r="J356" s="8">
        <f t="shared" si="57"/>
        <v>-25</v>
      </c>
    </row>
    <row r="357" spans="1:10" ht="45">
      <c r="A357" s="43"/>
      <c r="B357" s="111"/>
      <c r="C357" s="96"/>
      <c r="D357" s="119">
        <v>200</v>
      </c>
      <c r="E357" s="36" t="s">
        <v>26</v>
      </c>
      <c r="F357" s="15" t="s">
        <v>89</v>
      </c>
      <c r="G357" s="15">
        <v>25</v>
      </c>
      <c r="H357" s="15">
        <v>0</v>
      </c>
      <c r="I357" s="26">
        <f t="shared" si="56"/>
        <v>0</v>
      </c>
      <c r="J357" s="8">
        <f t="shared" si="57"/>
        <v>-25</v>
      </c>
    </row>
    <row r="358" spans="1:10" ht="30">
      <c r="A358" s="43"/>
      <c r="B358" s="111"/>
      <c r="C358" s="96" t="s">
        <v>189</v>
      </c>
      <c r="D358" s="120"/>
      <c r="E358" s="46" t="s">
        <v>300</v>
      </c>
      <c r="F358" s="15" t="s">
        <v>89</v>
      </c>
      <c r="G358" s="15">
        <f>G359</f>
        <v>24</v>
      </c>
      <c r="H358" s="15">
        <f>H359</f>
        <v>4.3</v>
      </c>
      <c r="I358" s="26">
        <f t="shared" si="56"/>
        <v>17.916666666666668</v>
      </c>
      <c r="J358" s="8">
        <f t="shared" si="57"/>
        <v>-19.7</v>
      </c>
    </row>
    <row r="359" spans="1:10" ht="45">
      <c r="A359" s="43"/>
      <c r="B359" s="111"/>
      <c r="C359" s="109"/>
      <c r="D359" s="77" t="s">
        <v>1</v>
      </c>
      <c r="E359" s="36" t="s">
        <v>26</v>
      </c>
      <c r="F359" s="15" t="s">
        <v>89</v>
      </c>
      <c r="G359" s="93">
        <v>24</v>
      </c>
      <c r="H359" s="93">
        <v>4.3</v>
      </c>
      <c r="I359" s="26">
        <f t="shared" si="56"/>
        <v>17.916666666666668</v>
      </c>
      <c r="J359" s="8">
        <f t="shared" si="57"/>
        <v>-19.7</v>
      </c>
    </row>
    <row r="360" spans="1:10" ht="45">
      <c r="A360" s="43"/>
      <c r="B360" s="121"/>
      <c r="C360" s="121" t="s">
        <v>190</v>
      </c>
      <c r="D360" s="121"/>
      <c r="E360" s="48" t="s">
        <v>301</v>
      </c>
      <c r="F360" s="15" t="s">
        <v>89</v>
      </c>
      <c r="G360" s="93">
        <f>G361</f>
        <v>20</v>
      </c>
      <c r="H360" s="93">
        <f>H361</f>
        <v>15</v>
      </c>
      <c r="I360" s="26">
        <f aca="true" t="shared" si="61" ref="I360:I365">H360/G360*100</f>
        <v>75</v>
      </c>
      <c r="J360" s="8">
        <f aca="true" t="shared" si="62" ref="J360:J365">H360-G360</f>
        <v>-5</v>
      </c>
    </row>
    <row r="361" spans="1:10" ht="45">
      <c r="A361" s="43"/>
      <c r="B361" s="121"/>
      <c r="C361" s="121"/>
      <c r="D361" s="121" t="s">
        <v>1</v>
      </c>
      <c r="E361" s="36" t="s">
        <v>26</v>
      </c>
      <c r="F361" s="15" t="s">
        <v>89</v>
      </c>
      <c r="G361" s="93">
        <v>20</v>
      </c>
      <c r="H361" s="93">
        <v>15</v>
      </c>
      <c r="I361" s="26">
        <f t="shared" si="61"/>
        <v>75</v>
      </c>
      <c r="J361" s="8">
        <f t="shared" si="62"/>
        <v>-5</v>
      </c>
    </row>
    <row r="362" spans="1:10" ht="15">
      <c r="A362" s="43"/>
      <c r="B362" s="121" t="s">
        <v>109</v>
      </c>
      <c r="C362" s="121"/>
      <c r="D362" s="121"/>
      <c r="E362" s="48" t="s">
        <v>110</v>
      </c>
      <c r="F362" s="15" t="s">
        <v>89</v>
      </c>
      <c r="G362" s="93">
        <f>G363</f>
        <v>20908.300000000003</v>
      </c>
      <c r="H362" s="93">
        <f>H363</f>
        <v>19261.9</v>
      </c>
      <c r="I362" s="26">
        <f t="shared" si="61"/>
        <v>92.12561518631355</v>
      </c>
      <c r="J362" s="8">
        <f t="shared" si="62"/>
        <v>-1646.4000000000015</v>
      </c>
    </row>
    <row r="363" spans="1:10" ht="45">
      <c r="A363" s="43"/>
      <c r="B363" s="121"/>
      <c r="C363" s="121" t="s">
        <v>62</v>
      </c>
      <c r="D363" s="121"/>
      <c r="E363" s="39" t="s">
        <v>307</v>
      </c>
      <c r="F363" s="15" t="s">
        <v>89</v>
      </c>
      <c r="G363" s="93">
        <f>G364</f>
        <v>20908.300000000003</v>
      </c>
      <c r="H363" s="93">
        <f>H364</f>
        <v>19261.9</v>
      </c>
      <c r="I363" s="26">
        <f t="shared" si="61"/>
        <v>92.12561518631355</v>
      </c>
      <c r="J363" s="8">
        <f t="shared" si="62"/>
        <v>-1646.4000000000015</v>
      </c>
    </row>
    <row r="364" spans="1:10" ht="30">
      <c r="A364" s="43"/>
      <c r="B364" s="121"/>
      <c r="C364" s="121" t="s">
        <v>63</v>
      </c>
      <c r="D364" s="121"/>
      <c r="E364" s="39" t="s">
        <v>308</v>
      </c>
      <c r="F364" s="15" t="s">
        <v>89</v>
      </c>
      <c r="G364" s="93">
        <f>G365+G368+G371+G374+G377</f>
        <v>20908.300000000003</v>
      </c>
      <c r="H364" s="93">
        <f>H365+H368+H371+H374+H377</f>
        <v>19261.9</v>
      </c>
      <c r="I364" s="26">
        <f t="shared" si="61"/>
        <v>92.12561518631355</v>
      </c>
      <c r="J364" s="8">
        <f t="shared" si="62"/>
        <v>-1646.4000000000015</v>
      </c>
    </row>
    <row r="365" spans="1:10" ht="45">
      <c r="A365" s="43"/>
      <c r="B365" s="70"/>
      <c r="C365" s="70" t="s">
        <v>85</v>
      </c>
      <c r="D365" s="70"/>
      <c r="E365" s="39" t="s">
        <v>309</v>
      </c>
      <c r="F365" s="15" t="s">
        <v>89</v>
      </c>
      <c r="G365" s="93">
        <f>G366</f>
        <v>741.7</v>
      </c>
      <c r="H365" s="93">
        <f>H366</f>
        <v>0</v>
      </c>
      <c r="I365" s="26">
        <f t="shared" si="61"/>
        <v>0</v>
      </c>
      <c r="J365" s="8">
        <f t="shared" si="62"/>
        <v>-741.7</v>
      </c>
    </row>
    <row r="366" spans="1:10" ht="60">
      <c r="A366" s="43"/>
      <c r="B366" s="111"/>
      <c r="C366" s="110" t="s">
        <v>196</v>
      </c>
      <c r="D366" s="111"/>
      <c r="E366" s="39" t="s">
        <v>310</v>
      </c>
      <c r="F366" s="15" t="s">
        <v>89</v>
      </c>
      <c r="G366" s="93">
        <f>G367</f>
        <v>741.7</v>
      </c>
      <c r="H366" s="93">
        <f>H367</f>
        <v>0</v>
      </c>
      <c r="I366" s="26">
        <f t="shared" si="56"/>
        <v>0</v>
      </c>
      <c r="J366" s="8">
        <f t="shared" si="57"/>
        <v>-741.7</v>
      </c>
    </row>
    <row r="367" spans="1:10" ht="48" customHeight="1">
      <c r="A367" s="43"/>
      <c r="B367" s="111"/>
      <c r="C367" s="110"/>
      <c r="D367" s="111" t="s">
        <v>1</v>
      </c>
      <c r="E367" s="36" t="s">
        <v>26</v>
      </c>
      <c r="F367" s="15" t="s">
        <v>89</v>
      </c>
      <c r="G367" s="93">
        <v>741.7</v>
      </c>
      <c r="H367" s="93">
        <v>0</v>
      </c>
      <c r="I367" s="26">
        <f t="shared" si="56"/>
        <v>0</v>
      </c>
      <c r="J367" s="8">
        <f t="shared" si="57"/>
        <v>-741.7</v>
      </c>
    </row>
    <row r="368" spans="1:10" ht="45">
      <c r="A368" s="43"/>
      <c r="B368" s="43"/>
      <c r="C368" s="73" t="s">
        <v>208</v>
      </c>
      <c r="D368" s="77"/>
      <c r="E368" s="41" t="s">
        <v>348</v>
      </c>
      <c r="F368" s="15" t="s">
        <v>89</v>
      </c>
      <c r="G368" s="15">
        <f>G369</f>
        <v>889.8</v>
      </c>
      <c r="H368" s="15">
        <f>H369</f>
        <v>0</v>
      </c>
      <c r="I368" s="26">
        <f t="shared" si="56"/>
        <v>0</v>
      </c>
      <c r="J368" s="8">
        <f t="shared" si="57"/>
        <v>-889.8</v>
      </c>
    </row>
    <row r="369" spans="1:10" ht="90">
      <c r="A369" s="43"/>
      <c r="B369" s="43"/>
      <c r="C369" s="73" t="s">
        <v>209</v>
      </c>
      <c r="D369" s="74"/>
      <c r="E369" s="41" t="s">
        <v>349</v>
      </c>
      <c r="F369" s="15" t="s">
        <v>89</v>
      </c>
      <c r="G369" s="15">
        <f>G370</f>
        <v>889.8</v>
      </c>
      <c r="H369" s="15">
        <f>H370</f>
        <v>0</v>
      </c>
      <c r="I369" s="26">
        <f t="shared" si="56"/>
        <v>0</v>
      </c>
      <c r="J369" s="8">
        <f t="shared" si="57"/>
        <v>-889.8</v>
      </c>
    </row>
    <row r="370" spans="1:10" ht="45">
      <c r="A370" s="43"/>
      <c r="B370" s="43"/>
      <c r="C370" s="73"/>
      <c r="D370" s="73" t="s">
        <v>1</v>
      </c>
      <c r="E370" s="36" t="s">
        <v>26</v>
      </c>
      <c r="F370" s="15" t="s">
        <v>89</v>
      </c>
      <c r="G370" s="15">
        <v>889.8</v>
      </c>
      <c r="H370" s="15">
        <v>0</v>
      </c>
      <c r="I370" s="26">
        <f t="shared" si="56"/>
        <v>0</v>
      </c>
      <c r="J370" s="8">
        <f t="shared" si="57"/>
        <v>-889.8</v>
      </c>
    </row>
    <row r="371" spans="1:10" ht="57.75" customHeight="1">
      <c r="A371" s="43"/>
      <c r="B371" s="43"/>
      <c r="C371" s="73" t="s">
        <v>210</v>
      </c>
      <c r="D371" s="73"/>
      <c r="E371" s="36" t="s">
        <v>371</v>
      </c>
      <c r="F371" s="15" t="s">
        <v>89</v>
      </c>
      <c r="G371" s="15">
        <f>G372</f>
        <v>2279.6</v>
      </c>
      <c r="H371" s="15">
        <f>H372</f>
        <v>2279.6</v>
      </c>
      <c r="I371" s="26">
        <f t="shared" si="56"/>
        <v>100</v>
      </c>
      <c r="J371" s="8">
        <f t="shared" si="57"/>
        <v>0</v>
      </c>
    </row>
    <row r="372" spans="1:10" ht="75">
      <c r="A372" s="43"/>
      <c r="B372" s="43"/>
      <c r="C372" s="73" t="s">
        <v>211</v>
      </c>
      <c r="D372" s="73"/>
      <c r="E372" s="36" t="s">
        <v>351</v>
      </c>
      <c r="F372" s="15" t="s">
        <v>89</v>
      </c>
      <c r="G372" s="8">
        <f>G373</f>
        <v>2279.6</v>
      </c>
      <c r="H372" s="8">
        <f>H373</f>
        <v>2279.6</v>
      </c>
      <c r="I372" s="26">
        <f t="shared" si="56"/>
        <v>100</v>
      </c>
      <c r="J372" s="8">
        <f t="shared" si="57"/>
        <v>0</v>
      </c>
    </row>
    <row r="373" spans="1:10" ht="45">
      <c r="A373" s="43"/>
      <c r="B373" s="43"/>
      <c r="C373" s="73"/>
      <c r="D373" s="73" t="s">
        <v>4</v>
      </c>
      <c r="E373" s="36" t="s">
        <v>10</v>
      </c>
      <c r="F373" s="15" t="s">
        <v>89</v>
      </c>
      <c r="G373" s="15">
        <v>2279.6</v>
      </c>
      <c r="H373" s="15">
        <v>2279.6</v>
      </c>
      <c r="I373" s="26">
        <f t="shared" si="56"/>
        <v>100</v>
      </c>
      <c r="J373" s="8">
        <f t="shared" si="57"/>
        <v>0</v>
      </c>
    </row>
    <row r="374" spans="1:10" ht="60">
      <c r="A374" s="43"/>
      <c r="B374" s="43"/>
      <c r="C374" s="73" t="s">
        <v>213</v>
      </c>
      <c r="D374" s="73"/>
      <c r="E374" s="39" t="s">
        <v>372</v>
      </c>
      <c r="F374" s="15" t="s">
        <v>89</v>
      </c>
      <c r="G374" s="15">
        <f>G375</f>
        <v>4657.9</v>
      </c>
      <c r="H374" s="15">
        <f>H375</f>
        <v>4643</v>
      </c>
      <c r="I374" s="26">
        <f t="shared" si="56"/>
        <v>99.68011335580412</v>
      </c>
      <c r="J374" s="8">
        <f t="shared" si="57"/>
        <v>-14.899999999999636</v>
      </c>
    </row>
    <row r="375" spans="1:10" ht="45">
      <c r="A375" s="43"/>
      <c r="B375" s="43"/>
      <c r="C375" s="73" t="s">
        <v>212</v>
      </c>
      <c r="D375" s="122"/>
      <c r="E375" s="36" t="s">
        <v>111</v>
      </c>
      <c r="F375" s="15" t="s">
        <v>89</v>
      </c>
      <c r="G375" s="8">
        <f>G376</f>
        <v>4657.9</v>
      </c>
      <c r="H375" s="8">
        <f>H376</f>
        <v>4643</v>
      </c>
      <c r="I375" s="26">
        <f t="shared" si="56"/>
        <v>99.68011335580412</v>
      </c>
      <c r="J375" s="8">
        <f t="shared" si="57"/>
        <v>-14.899999999999636</v>
      </c>
    </row>
    <row r="376" spans="1:10" ht="45">
      <c r="A376" s="43"/>
      <c r="B376" s="43"/>
      <c r="C376" s="73"/>
      <c r="D376" s="73" t="s">
        <v>1</v>
      </c>
      <c r="E376" s="36" t="s">
        <v>26</v>
      </c>
      <c r="F376" s="15" t="s">
        <v>89</v>
      </c>
      <c r="G376" s="8">
        <v>4657.9</v>
      </c>
      <c r="H376" s="8">
        <v>4643</v>
      </c>
      <c r="I376" s="26">
        <f t="shared" si="56"/>
        <v>99.68011335580412</v>
      </c>
      <c r="J376" s="8">
        <f t="shared" si="57"/>
        <v>-14.899999999999636</v>
      </c>
    </row>
    <row r="377" spans="1:10" ht="105">
      <c r="A377" s="43"/>
      <c r="B377" s="43"/>
      <c r="C377" s="73" t="s">
        <v>214</v>
      </c>
      <c r="D377" s="77"/>
      <c r="E377" s="42" t="s">
        <v>370</v>
      </c>
      <c r="F377" s="15" t="s">
        <v>89</v>
      </c>
      <c r="G377" s="8">
        <f>G378+G380</f>
        <v>12339.300000000001</v>
      </c>
      <c r="H377" s="8">
        <f>H378+H380</f>
        <v>12339.300000000001</v>
      </c>
      <c r="I377" s="26">
        <f t="shared" si="56"/>
        <v>100</v>
      </c>
      <c r="J377" s="8">
        <f t="shared" si="57"/>
        <v>0</v>
      </c>
    </row>
    <row r="378" spans="1:10" ht="33.75" customHeight="1">
      <c r="A378" s="43"/>
      <c r="B378" s="122"/>
      <c r="C378" s="122" t="s">
        <v>215</v>
      </c>
      <c r="D378" s="122"/>
      <c r="E378" s="66" t="s">
        <v>370</v>
      </c>
      <c r="F378" s="15" t="s">
        <v>89</v>
      </c>
      <c r="G378" s="15">
        <f>G379</f>
        <v>72.7</v>
      </c>
      <c r="H378" s="15">
        <f>H379</f>
        <v>72.7</v>
      </c>
      <c r="I378" s="26">
        <f t="shared" si="56"/>
        <v>100</v>
      </c>
      <c r="J378" s="8">
        <f t="shared" si="57"/>
        <v>0</v>
      </c>
    </row>
    <row r="379" spans="1:10" ht="15">
      <c r="A379" s="43"/>
      <c r="B379" s="122"/>
      <c r="C379" s="73"/>
      <c r="D379" s="77" t="s">
        <v>7</v>
      </c>
      <c r="E379" s="3" t="s">
        <v>8</v>
      </c>
      <c r="F379" s="15" t="s">
        <v>89</v>
      </c>
      <c r="G379" s="15">
        <v>72.7</v>
      </c>
      <c r="H379" s="15">
        <v>72.7</v>
      </c>
      <c r="I379" s="26">
        <f t="shared" si="56"/>
        <v>100</v>
      </c>
      <c r="J379" s="8">
        <f t="shared" si="57"/>
        <v>0</v>
      </c>
    </row>
    <row r="380" spans="1:10" ht="45">
      <c r="A380" s="43"/>
      <c r="B380" s="122"/>
      <c r="C380" s="73" t="s">
        <v>216</v>
      </c>
      <c r="D380" s="74"/>
      <c r="E380" s="44" t="s">
        <v>111</v>
      </c>
      <c r="F380" s="15" t="s">
        <v>89</v>
      </c>
      <c r="G380" s="15">
        <f>G381</f>
        <v>12266.6</v>
      </c>
      <c r="H380" s="15">
        <f>H381</f>
        <v>12266.6</v>
      </c>
      <c r="I380" s="26">
        <f t="shared" si="56"/>
        <v>100</v>
      </c>
      <c r="J380" s="8">
        <f t="shared" si="57"/>
        <v>0</v>
      </c>
    </row>
    <row r="381" spans="1:10" ht="15">
      <c r="A381" s="43"/>
      <c r="B381" s="122"/>
      <c r="C381" s="73"/>
      <c r="D381" s="74">
        <v>800</v>
      </c>
      <c r="E381" s="45" t="s">
        <v>6</v>
      </c>
      <c r="F381" s="15" t="s">
        <v>89</v>
      </c>
      <c r="G381" s="15">
        <v>12266.6</v>
      </c>
      <c r="H381" s="15">
        <v>12266.6</v>
      </c>
      <c r="I381" s="26">
        <f t="shared" si="56"/>
        <v>100</v>
      </c>
      <c r="J381" s="8">
        <f t="shared" si="57"/>
        <v>0</v>
      </c>
    </row>
    <row r="382" spans="1:10" ht="43.5" customHeight="1">
      <c r="A382" s="43"/>
      <c r="B382" s="122" t="s">
        <v>94</v>
      </c>
      <c r="C382" s="73"/>
      <c r="D382" s="74"/>
      <c r="E382" s="41" t="s">
        <v>95</v>
      </c>
      <c r="F382" s="15" t="s">
        <v>89</v>
      </c>
      <c r="G382" s="15">
        <f>G383+G388</f>
        <v>4740.7</v>
      </c>
      <c r="H382" s="15">
        <f>H383+H388</f>
        <v>4050.8999999999996</v>
      </c>
      <c r="I382" s="26">
        <f t="shared" si="56"/>
        <v>85.44940620583458</v>
      </c>
      <c r="J382" s="8">
        <f t="shared" si="57"/>
        <v>-689.8000000000002</v>
      </c>
    </row>
    <row r="383" spans="1:10" ht="45">
      <c r="A383" s="43"/>
      <c r="B383" s="122"/>
      <c r="C383" s="73" t="s">
        <v>74</v>
      </c>
      <c r="D383" s="123"/>
      <c r="E383" s="67" t="s">
        <v>241</v>
      </c>
      <c r="F383" s="15" t="s">
        <v>89</v>
      </c>
      <c r="G383" s="8">
        <f aca="true" t="shared" si="63" ref="G383:H386">G384</f>
        <v>1902.1</v>
      </c>
      <c r="H383" s="8">
        <f t="shared" si="63"/>
        <v>1902.1</v>
      </c>
      <c r="I383" s="26">
        <f t="shared" si="56"/>
        <v>100</v>
      </c>
      <c r="J383" s="8">
        <f t="shared" si="57"/>
        <v>0</v>
      </c>
    </row>
    <row r="384" spans="1:10" ht="15">
      <c r="A384" s="43"/>
      <c r="B384" s="111"/>
      <c r="C384" s="110" t="s">
        <v>81</v>
      </c>
      <c r="D384" s="110"/>
      <c r="E384" s="39" t="s">
        <v>316</v>
      </c>
      <c r="F384" s="15" t="s">
        <v>89</v>
      </c>
      <c r="G384" s="93">
        <f t="shared" si="63"/>
        <v>1902.1</v>
      </c>
      <c r="H384" s="93">
        <f t="shared" si="63"/>
        <v>1902.1</v>
      </c>
      <c r="I384" s="26">
        <f t="shared" si="56"/>
        <v>100</v>
      </c>
      <c r="J384" s="8">
        <f t="shared" si="57"/>
        <v>0</v>
      </c>
    </row>
    <row r="385" spans="1:10" ht="30">
      <c r="A385" s="43"/>
      <c r="B385" s="111"/>
      <c r="C385" s="110" t="s">
        <v>118</v>
      </c>
      <c r="D385" s="110"/>
      <c r="E385" s="39" t="s">
        <v>317</v>
      </c>
      <c r="F385" s="15" t="s">
        <v>89</v>
      </c>
      <c r="G385" s="93">
        <f t="shared" si="63"/>
        <v>1902.1</v>
      </c>
      <c r="H385" s="93">
        <f t="shared" si="63"/>
        <v>1902.1</v>
      </c>
      <c r="I385" s="26">
        <f t="shared" si="56"/>
        <v>100</v>
      </c>
      <c r="J385" s="8">
        <f t="shared" si="57"/>
        <v>0</v>
      </c>
    </row>
    <row r="386" spans="1:10" ht="30">
      <c r="A386" s="43"/>
      <c r="B386" s="111"/>
      <c r="C386" s="73" t="s">
        <v>217</v>
      </c>
      <c r="D386" s="77"/>
      <c r="E386" s="39" t="s">
        <v>354</v>
      </c>
      <c r="F386" s="15" t="s">
        <v>89</v>
      </c>
      <c r="G386" s="93">
        <f t="shared" si="63"/>
        <v>1902.1</v>
      </c>
      <c r="H386" s="93">
        <f t="shared" si="63"/>
        <v>1902.1</v>
      </c>
      <c r="I386" s="26">
        <f t="shared" si="56"/>
        <v>100</v>
      </c>
      <c r="J386" s="8">
        <f t="shared" si="57"/>
        <v>0</v>
      </c>
    </row>
    <row r="387" spans="1:10" ht="45">
      <c r="A387" s="43"/>
      <c r="B387" s="111"/>
      <c r="C387" s="73"/>
      <c r="D387" s="110">
        <v>200</v>
      </c>
      <c r="E387" s="36" t="s">
        <v>26</v>
      </c>
      <c r="F387" s="15" t="s">
        <v>89</v>
      </c>
      <c r="G387" s="93">
        <v>1902.1</v>
      </c>
      <c r="H387" s="93">
        <v>1902.1</v>
      </c>
      <c r="I387" s="26">
        <f t="shared" si="56"/>
        <v>100</v>
      </c>
      <c r="J387" s="8">
        <f t="shared" si="57"/>
        <v>0</v>
      </c>
    </row>
    <row r="388" spans="1:10" ht="45">
      <c r="A388" s="43"/>
      <c r="B388" s="111"/>
      <c r="C388" s="73" t="s">
        <v>31</v>
      </c>
      <c r="D388" s="110"/>
      <c r="E388" s="49" t="s">
        <v>245</v>
      </c>
      <c r="F388" s="15" t="s">
        <v>89</v>
      </c>
      <c r="G388" s="93">
        <f>G389+G393+G400+G404+G408</f>
        <v>2838.6</v>
      </c>
      <c r="H388" s="93">
        <f>H389+H393+H400+H404+H408</f>
        <v>2148.7999999999997</v>
      </c>
      <c r="I388" s="26">
        <f t="shared" si="56"/>
        <v>75.69928838159655</v>
      </c>
      <c r="J388" s="8">
        <f t="shared" si="57"/>
        <v>-689.8000000000002</v>
      </c>
    </row>
    <row r="389" spans="1:10" ht="33.75" customHeight="1">
      <c r="A389" s="43"/>
      <c r="B389" s="111"/>
      <c r="C389" s="73" t="s">
        <v>146</v>
      </c>
      <c r="D389" s="110"/>
      <c r="E389" s="51" t="s">
        <v>320</v>
      </c>
      <c r="F389" s="15" t="s">
        <v>89</v>
      </c>
      <c r="G389" s="93">
        <f aca="true" t="shared" si="64" ref="G389:H391">G390</f>
        <v>1917.6</v>
      </c>
      <c r="H389" s="93">
        <f t="shared" si="64"/>
        <v>1885.1</v>
      </c>
      <c r="I389" s="26">
        <f t="shared" si="56"/>
        <v>98.30517313308303</v>
      </c>
      <c r="J389" s="8">
        <f t="shared" si="57"/>
        <v>-32.5</v>
      </c>
    </row>
    <row r="390" spans="1:10" ht="45">
      <c r="A390" s="43"/>
      <c r="B390" s="111"/>
      <c r="C390" s="73" t="s">
        <v>70</v>
      </c>
      <c r="D390" s="110"/>
      <c r="E390" s="57" t="s">
        <v>321</v>
      </c>
      <c r="F390" s="15" t="s">
        <v>89</v>
      </c>
      <c r="G390" s="8">
        <f t="shared" si="64"/>
        <v>1917.6</v>
      </c>
      <c r="H390" s="8">
        <f t="shared" si="64"/>
        <v>1885.1</v>
      </c>
      <c r="I390" s="26">
        <f t="shared" si="56"/>
        <v>98.30517313308303</v>
      </c>
      <c r="J390" s="8">
        <f t="shared" si="57"/>
        <v>-32.5</v>
      </c>
    </row>
    <row r="391" spans="1:10" ht="15">
      <c r="A391" s="43"/>
      <c r="B391" s="111"/>
      <c r="C391" s="73" t="s">
        <v>147</v>
      </c>
      <c r="D391" s="110"/>
      <c r="E391" s="36" t="s">
        <v>322</v>
      </c>
      <c r="F391" s="15" t="s">
        <v>89</v>
      </c>
      <c r="G391" s="93">
        <f t="shared" si="64"/>
        <v>1917.6</v>
      </c>
      <c r="H391" s="93">
        <f t="shared" si="64"/>
        <v>1885.1</v>
      </c>
      <c r="I391" s="26">
        <v>0</v>
      </c>
      <c r="J391" s="8">
        <f t="shared" si="57"/>
        <v>-32.5</v>
      </c>
    </row>
    <row r="392" spans="1:10" ht="45">
      <c r="A392" s="43"/>
      <c r="B392" s="111"/>
      <c r="C392" s="73"/>
      <c r="D392" s="110">
        <v>200</v>
      </c>
      <c r="E392" s="36" t="s">
        <v>26</v>
      </c>
      <c r="F392" s="15" t="s">
        <v>89</v>
      </c>
      <c r="G392" s="93">
        <v>1917.6</v>
      </c>
      <c r="H392" s="93">
        <v>1885.1</v>
      </c>
      <c r="I392" s="26">
        <v>0</v>
      </c>
      <c r="J392" s="8">
        <f t="shared" si="57"/>
        <v>-32.5</v>
      </c>
    </row>
    <row r="393" spans="1:10" ht="32.25" customHeight="1">
      <c r="A393" s="43"/>
      <c r="B393" s="111"/>
      <c r="C393" s="73" t="s">
        <v>113</v>
      </c>
      <c r="D393" s="110"/>
      <c r="E393" s="36" t="s">
        <v>323</v>
      </c>
      <c r="F393" s="15" t="s">
        <v>89</v>
      </c>
      <c r="G393" s="8">
        <f>G394+G397</f>
        <v>218.2</v>
      </c>
      <c r="H393" s="8">
        <f>H394+H397</f>
        <v>69.6</v>
      </c>
      <c r="I393" s="26">
        <v>0</v>
      </c>
      <c r="J393" s="8">
        <f t="shared" si="57"/>
        <v>-148.6</v>
      </c>
    </row>
    <row r="394" spans="1:10" ht="60">
      <c r="A394" s="43"/>
      <c r="B394" s="111"/>
      <c r="C394" s="110" t="s">
        <v>114</v>
      </c>
      <c r="D394" s="110"/>
      <c r="E394" s="36" t="s">
        <v>324</v>
      </c>
      <c r="F394" s="15" t="s">
        <v>89</v>
      </c>
      <c r="G394" s="93">
        <f>G395</f>
        <v>118.2</v>
      </c>
      <c r="H394" s="93">
        <f>H395</f>
        <v>69.6</v>
      </c>
      <c r="I394" s="26">
        <f t="shared" si="56"/>
        <v>58.88324873096447</v>
      </c>
      <c r="J394" s="8">
        <f t="shared" si="57"/>
        <v>-48.60000000000001</v>
      </c>
    </row>
    <row r="395" spans="1:10" ht="30">
      <c r="A395" s="43"/>
      <c r="B395" s="111"/>
      <c r="C395" s="73" t="s">
        <v>148</v>
      </c>
      <c r="D395" s="123"/>
      <c r="E395" s="39" t="s">
        <v>325</v>
      </c>
      <c r="F395" s="15" t="s">
        <v>89</v>
      </c>
      <c r="G395" s="15">
        <f>G396</f>
        <v>118.2</v>
      </c>
      <c r="H395" s="15">
        <f>H396</f>
        <v>69.6</v>
      </c>
      <c r="I395" s="26">
        <f t="shared" si="56"/>
        <v>58.88324873096447</v>
      </c>
      <c r="J395" s="8">
        <f t="shared" si="57"/>
        <v>-48.60000000000001</v>
      </c>
    </row>
    <row r="396" spans="1:10" ht="45">
      <c r="A396" s="43"/>
      <c r="B396" s="111"/>
      <c r="C396" s="73"/>
      <c r="D396" s="123">
        <v>200</v>
      </c>
      <c r="E396" s="36" t="s">
        <v>26</v>
      </c>
      <c r="F396" s="15" t="s">
        <v>89</v>
      </c>
      <c r="G396" s="15">
        <v>118.2</v>
      </c>
      <c r="H396" s="15">
        <v>69.6</v>
      </c>
      <c r="I396" s="26">
        <f t="shared" si="56"/>
        <v>58.88324873096447</v>
      </c>
      <c r="J396" s="8">
        <f t="shared" si="57"/>
        <v>-48.60000000000001</v>
      </c>
    </row>
    <row r="397" spans="1:10" ht="61.5" customHeight="1">
      <c r="A397" s="43"/>
      <c r="B397" s="43"/>
      <c r="C397" s="73" t="s">
        <v>218</v>
      </c>
      <c r="D397" s="123"/>
      <c r="E397" s="42" t="s">
        <v>355</v>
      </c>
      <c r="F397" s="15" t="s">
        <v>89</v>
      </c>
      <c r="G397" s="15">
        <f>G398</f>
        <v>100</v>
      </c>
      <c r="H397" s="15">
        <f>H398</f>
        <v>0</v>
      </c>
      <c r="I397" s="26">
        <f t="shared" si="56"/>
        <v>0</v>
      </c>
      <c r="J397" s="8">
        <f t="shared" si="57"/>
        <v>-100</v>
      </c>
    </row>
    <row r="398" spans="1:10" ht="30">
      <c r="A398" s="43"/>
      <c r="B398" s="43"/>
      <c r="C398" s="73" t="s">
        <v>219</v>
      </c>
      <c r="D398" s="123"/>
      <c r="E398" s="42" t="s">
        <v>356</v>
      </c>
      <c r="F398" s="15" t="s">
        <v>89</v>
      </c>
      <c r="G398" s="15">
        <f>G399</f>
        <v>100</v>
      </c>
      <c r="H398" s="15">
        <f>H399</f>
        <v>0</v>
      </c>
      <c r="I398" s="26">
        <f t="shared" si="56"/>
        <v>0</v>
      </c>
      <c r="J398" s="8">
        <f t="shared" si="57"/>
        <v>-100</v>
      </c>
    </row>
    <row r="399" spans="1:10" ht="33" customHeight="1">
      <c r="A399" s="43"/>
      <c r="B399" s="43"/>
      <c r="C399" s="73"/>
      <c r="D399" s="123">
        <v>200</v>
      </c>
      <c r="E399" s="36" t="s">
        <v>26</v>
      </c>
      <c r="F399" s="15" t="s">
        <v>89</v>
      </c>
      <c r="G399" s="8">
        <v>100</v>
      </c>
      <c r="H399" s="8">
        <v>0</v>
      </c>
      <c r="I399" s="26">
        <f t="shared" si="56"/>
        <v>0</v>
      </c>
      <c r="J399" s="8">
        <f t="shared" si="57"/>
        <v>-100</v>
      </c>
    </row>
    <row r="400" spans="1:10" ht="30">
      <c r="A400" s="43"/>
      <c r="B400" s="43"/>
      <c r="C400" s="73" t="s">
        <v>149</v>
      </c>
      <c r="D400" s="123"/>
      <c r="E400" s="58" t="s">
        <v>326</v>
      </c>
      <c r="F400" s="15" t="s">
        <v>89</v>
      </c>
      <c r="G400" s="15">
        <f aca="true" t="shared" si="65" ref="G400:H402">G401</f>
        <v>73.3</v>
      </c>
      <c r="H400" s="15">
        <f t="shared" si="65"/>
        <v>44.1</v>
      </c>
      <c r="I400" s="26">
        <v>0</v>
      </c>
      <c r="J400" s="8">
        <f t="shared" si="57"/>
        <v>-29.199999999999996</v>
      </c>
    </row>
    <row r="401" spans="1:10" ht="45">
      <c r="A401" s="43"/>
      <c r="B401" s="43"/>
      <c r="C401" s="73" t="s">
        <v>150</v>
      </c>
      <c r="D401" s="123"/>
      <c r="E401" s="59" t="s">
        <v>327</v>
      </c>
      <c r="F401" s="15" t="s">
        <v>89</v>
      </c>
      <c r="G401" s="15">
        <f t="shared" si="65"/>
        <v>73.3</v>
      </c>
      <c r="H401" s="15">
        <f t="shared" si="65"/>
        <v>44.1</v>
      </c>
      <c r="I401" s="26">
        <v>0</v>
      </c>
      <c r="J401" s="8">
        <f t="shared" si="57"/>
        <v>-29.199999999999996</v>
      </c>
    </row>
    <row r="402" spans="1:10" ht="15">
      <c r="A402" s="43"/>
      <c r="B402" s="43"/>
      <c r="C402" s="73" t="s">
        <v>151</v>
      </c>
      <c r="D402" s="123"/>
      <c r="E402" s="39" t="s">
        <v>328</v>
      </c>
      <c r="F402" s="15" t="s">
        <v>89</v>
      </c>
      <c r="G402" s="8">
        <f t="shared" si="65"/>
        <v>73.3</v>
      </c>
      <c r="H402" s="8">
        <f t="shared" si="65"/>
        <v>44.1</v>
      </c>
      <c r="I402" s="26">
        <v>0</v>
      </c>
      <c r="J402" s="8">
        <f t="shared" si="57"/>
        <v>-29.199999999999996</v>
      </c>
    </row>
    <row r="403" spans="1:10" ht="45">
      <c r="A403" s="43"/>
      <c r="B403" s="111"/>
      <c r="C403" s="73"/>
      <c r="D403" s="123">
        <v>200</v>
      </c>
      <c r="E403" s="36" t="s">
        <v>26</v>
      </c>
      <c r="F403" s="15" t="s">
        <v>89</v>
      </c>
      <c r="G403" s="15">
        <v>73.3</v>
      </c>
      <c r="H403" s="15">
        <v>44.1</v>
      </c>
      <c r="I403" s="26">
        <f t="shared" si="56"/>
        <v>60.1637107776262</v>
      </c>
      <c r="J403" s="8">
        <f t="shared" si="57"/>
        <v>-29.199999999999996</v>
      </c>
    </row>
    <row r="404" spans="1:10" ht="48.75" customHeight="1">
      <c r="A404" s="43"/>
      <c r="B404" s="111"/>
      <c r="C404" s="96" t="s">
        <v>152</v>
      </c>
      <c r="D404" s="123"/>
      <c r="E404" s="45" t="s">
        <v>329</v>
      </c>
      <c r="F404" s="15" t="s">
        <v>89</v>
      </c>
      <c r="G404" s="15">
        <f aca="true" t="shared" si="66" ref="G404:H406">G405</f>
        <v>153.4</v>
      </c>
      <c r="H404" s="15">
        <f t="shared" si="66"/>
        <v>150</v>
      </c>
      <c r="I404" s="26">
        <f t="shared" si="56"/>
        <v>97.78357235984355</v>
      </c>
      <c r="J404" s="8">
        <f t="shared" si="57"/>
        <v>-3.4000000000000057</v>
      </c>
    </row>
    <row r="405" spans="1:10" ht="30">
      <c r="A405" s="43"/>
      <c r="B405" s="111"/>
      <c r="C405" s="96" t="s">
        <v>153</v>
      </c>
      <c r="D405" s="123"/>
      <c r="E405" s="36" t="s">
        <v>330</v>
      </c>
      <c r="F405" s="15" t="s">
        <v>89</v>
      </c>
      <c r="G405" s="15">
        <f t="shared" si="66"/>
        <v>153.4</v>
      </c>
      <c r="H405" s="15">
        <f t="shared" si="66"/>
        <v>150</v>
      </c>
      <c r="I405" s="26">
        <f t="shared" si="56"/>
        <v>97.78357235984355</v>
      </c>
      <c r="J405" s="8">
        <f t="shared" si="57"/>
        <v>-3.4000000000000057</v>
      </c>
    </row>
    <row r="406" spans="1:10" ht="30">
      <c r="A406" s="43"/>
      <c r="B406" s="111"/>
      <c r="C406" s="96" t="s">
        <v>154</v>
      </c>
      <c r="D406" s="123"/>
      <c r="E406" s="60" t="s">
        <v>331</v>
      </c>
      <c r="F406" s="15" t="s">
        <v>89</v>
      </c>
      <c r="G406" s="15">
        <f t="shared" si="66"/>
        <v>153.4</v>
      </c>
      <c r="H406" s="15">
        <f t="shared" si="66"/>
        <v>150</v>
      </c>
      <c r="I406" s="26">
        <f aca="true" t="shared" si="67" ref="I406:I457">H406/G406*100</f>
        <v>97.78357235984355</v>
      </c>
      <c r="J406" s="8">
        <f aca="true" t="shared" si="68" ref="J406:J457">H406-G406</f>
        <v>-3.4000000000000057</v>
      </c>
    </row>
    <row r="407" spans="1:10" ht="45">
      <c r="A407" s="43"/>
      <c r="B407" s="111"/>
      <c r="C407" s="96"/>
      <c r="D407" s="123">
        <v>200</v>
      </c>
      <c r="E407" s="36" t="s">
        <v>26</v>
      </c>
      <c r="F407" s="15" t="s">
        <v>89</v>
      </c>
      <c r="G407" s="15">
        <f>102.4+51</f>
        <v>153.4</v>
      </c>
      <c r="H407" s="15">
        <f>99+51</f>
        <v>150</v>
      </c>
      <c r="I407" s="26">
        <f t="shared" si="67"/>
        <v>97.78357235984355</v>
      </c>
      <c r="J407" s="8">
        <f t="shared" si="68"/>
        <v>-3.4000000000000057</v>
      </c>
    </row>
    <row r="408" spans="1:10" ht="33.75" customHeight="1">
      <c r="A408" s="43"/>
      <c r="B408" s="111"/>
      <c r="C408" s="96" t="s">
        <v>155</v>
      </c>
      <c r="D408" s="123"/>
      <c r="E408" s="39" t="s">
        <v>332</v>
      </c>
      <c r="F408" s="15" t="s">
        <v>89</v>
      </c>
      <c r="G408" s="8">
        <f>G409+G414</f>
        <v>476.1</v>
      </c>
      <c r="H408" s="8">
        <f>H409+H414</f>
        <v>0</v>
      </c>
      <c r="I408" s="26">
        <f t="shared" si="67"/>
        <v>0</v>
      </c>
      <c r="J408" s="8">
        <f t="shared" si="68"/>
        <v>-476.1</v>
      </c>
    </row>
    <row r="409" spans="1:10" ht="45">
      <c r="A409" s="43"/>
      <c r="B409" s="111"/>
      <c r="C409" s="73" t="s">
        <v>156</v>
      </c>
      <c r="D409" s="123"/>
      <c r="E409" s="55" t="s">
        <v>333</v>
      </c>
      <c r="F409" s="15" t="s">
        <v>89</v>
      </c>
      <c r="G409" s="15">
        <f>G410+G412</f>
        <v>476</v>
      </c>
      <c r="H409" s="15">
        <f>H410+H412</f>
        <v>0</v>
      </c>
      <c r="I409" s="26">
        <f t="shared" si="67"/>
        <v>0</v>
      </c>
      <c r="J409" s="8">
        <f t="shared" si="68"/>
        <v>-476</v>
      </c>
    </row>
    <row r="410" spans="1:10" ht="46.5" customHeight="1">
      <c r="A410" s="43"/>
      <c r="B410" s="111"/>
      <c r="C410" s="96" t="s">
        <v>157</v>
      </c>
      <c r="D410" s="123"/>
      <c r="E410" s="37" t="s">
        <v>334</v>
      </c>
      <c r="F410" s="15" t="s">
        <v>89</v>
      </c>
      <c r="G410" s="15">
        <f>G411</f>
        <v>12.7</v>
      </c>
      <c r="H410" s="15">
        <f>H411</f>
        <v>0</v>
      </c>
      <c r="I410" s="26">
        <f t="shared" si="67"/>
        <v>0</v>
      </c>
      <c r="J410" s="8">
        <f t="shared" si="68"/>
        <v>-12.7</v>
      </c>
    </row>
    <row r="411" spans="1:10" ht="45">
      <c r="A411" s="43"/>
      <c r="B411" s="111"/>
      <c r="C411" s="96"/>
      <c r="D411" s="123">
        <v>200</v>
      </c>
      <c r="E411" s="36" t="s">
        <v>26</v>
      </c>
      <c r="F411" s="15" t="s">
        <v>89</v>
      </c>
      <c r="G411" s="15">
        <v>12.7</v>
      </c>
      <c r="H411" s="15">
        <v>0</v>
      </c>
      <c r="I411" s="26">
        <f t="shared" si="67"/>
        <v>0</v>
      </c>
      <c r="J411" s="8">
        <f t="shared" si="68"/>
        <v>-12.7</v>
      </c>
    </row>
    <row r="412" spans="1:10" ht="30">
      <c r="A412" s="43"/>
      <c r="B412" s="43"/>
      <c r="C412" s="96" t="s">
        <v>220</v>
      </c>
      <c r="D412" s="73"/>
      <c r="E412" s="55" t="s">
        <v>357</v>
      </c>
      <c r="F412" s="15" t="s">
        <v>89</v>
      </c>
      <c r="G412" s="15">
        <f>G413</f>
        <v>463.3</v>
      </c>
      <c r="H412" s="15">
        <f>H413</f>
        <v>0</v>
      </c>
      <c r="I412" s="26">
        <f t="shared" si="67"/>
        <v>0</v>
      </c>
      <c r="J412" s="8">
        <f t="shared" si="68"/>
        <v>-463.3</v>
      </c>
    </row>
    <row r="413" spans="1:10" ht="45">
      <c r="A413" s="43"/>
      <c r="B413" s="43"/>
      <c r="C413" s="96"/>
      <c r="D413" s="77" t="s">
        <v>1</v>
      </c>
      <c r="E413" s="36" t="s">
        <v>26</v>
      </c>
      <c r="F413" s="15" t="s">
        <v>89</v>
      </c>
      <c r="G413" s="15">
        <v>463.3</v>
      </c>
      <c r="H413" s="15">
        <v>0</v>
      </c>
      <c r="I413" s="26">
        <f t="shared" si="67"/>
        <v>0</v>
      </c>
      <c r="J413" s="8">
        <f t="shared" si="68"/>
        <v>-463.3</v>
      </c>
    </row>
    <row r="414" spans="1:10" ht="45">
      <c r="A414" s="43"/>
      <c r="B414" s="43"/>
      <c r="C414" s="96" t="s">
        <v>221</v>
      </c>
      <c r="D414" s="122"/>
      <c r="E414" s="36" t="s">
        <v>358</v>
      </c>
      <c r="F414" s="15" t="s">
        <v>89</v>
      </c>
      <c r="G414" s="8">
        <f>G415</f>
        <v>0.1</v>
      </c>
      <c r="H414" s="8">
        <f>H415</f>
        <v>0</v>
      </c>
      <c r="I414" s="26">
        <f t="shared" si="67"/>
        <v>0</v>
      </c>
      <c r="J414" s="8">
        <f t="shared" si="68"/>
        <v>-0.1</v>
      </c>
    </row>
    <row r="415" spans="1:10" ht="60">
      <c r="A415" s="43"/>
      <c r="B415" s="43"/>
      <c r="C415" s="96" t="s">
        <v>222</v>
      </c>
      <c r="D415" s="77"/>
      <c r="E415" s="42" t="s">
        <v>359</v>
      </c>
      <c r="F415" s="15" t="s">
        <v>89</v>
      </c>
      <c r="G415" s="15">
        <f>G416</f>
        <v>0.1</v>
      </c>
      <c r="H415" s="15">
        <f>H416</f>
        <v>0</v>
      </c>
      <c r="I415" s="26">
        <v>0</v>
      </c>
      <c r="J415" s="8">
        <f t="shared" si="68"/>
        <v>-0.1</v>
      </c>
    </row>
    <row r="416" spans="1:10" ht="45">
      <c r="A416" s="43"/>
      <c r="B416" s="43"/>
      <c r="C416" s="74"/>
      <c r="D416" s="122" t="s">
        <v>1</v>
      </c>
      <c r="E416" s="36" t="s">
        <v>26</v>
      </c>
      <c r="F416" s="15" t="s">
        <v>89</v>
      </c>
      <c r="G416" s="20">
        <v>0.1</v>
      </c>
      <c r="H416" s="20">
        <v>0</v>
      </c>
      <c r="I416" s="26">
        <v>0</v>
      </c>
      <c r="J416" s="8">
        <f t="shared" si="68"/>
        <v>-0.1</v>
      </c>
    </row>
    <row r="417" spans="1:10" ht="15">
      <c r="A417" s="43"/>
      <c r="B417" s="97" t="s">
        <v>55</v>
      </c>
      <c r="C417" s="96"/>
      <c r="D417" s="122"/>
      <c r="E417" s="42" t="s">
        <v>232</v>
      </c>
      <c r="F417" s="15" t="s">
        <v>89</v>
      </c>
      <c r="G417" s="15">
        <f aca="true" t="shared" si="69" ref="G417:H419">G418</f>
        <v>5861.5</v>
      </c>
      <c r="H417" s="15">
        <f t="shared" si="69"/>
        <v>5796</v>
      </c>
      <c r="I417" s="26">
        <f t="shared" si="67"/>
        <v>98.88253859933465</v>
      </c>
      <c r="J417" s="8">
        <f t="shared" si="68"/>
        <v>-65.5</v>
      </c>
    </row>
    <row r="418" spans="1:10" ht="15">
      <c r="A418" s="43"/>
      <c r="B418" s="97" t="s">
        <v>56</v>
      </c>
      <c r="C418" s="74"/>
      <c r="D418" s="122"/>
      <c r="E418" s="36" t="s">
        <v>57</v>
      </c>
      <c r="F418" s="15" t="s">
        <v>89</v>
      </c>
      <c r="G418" s="20">
        <f t="shared" si="69"/>
        <v>5861.5</v>
      </c>
      <c r="H418" s="20">
        <f t="shared" si="69"/>
        <v>5796</v>
      </c>
      <c r="I418" s="26">
        <f t="shared" si="67"/>
        <v>98.88253859933465</v>
      </c>
      <c r="J418" s="8">
        <f t="shared" si="68"/>
        <v>-65.5</v>
      </c>
    </row>
    <row r="419" spans="1:10" ht="45">
      <c r="A419" s="43"/>
      <c r="B419" s="43"/>
      <c r="C419" s="109" t="s">
        <v>74</v>
      </c>
      <c r="D419" s="109"/>
      <c r="E419" s="36" t="s">
        <v>241</v>
      </c>
      <c r="F419" s="15" t="s">
        <v>89</v>
      </c>
      <c r="G419" s="20">
        <f t="shared" si="69"/>
        <v>5861.5</v>
      </c>
      <c r="H419" s="20">
        <f t="shared" si="69"/>
        <v>5796</v>
      </c>
      <c r="I419" s="26">
        <f t="shared" si="67"/>
        <v>98.88253859933465</v>
      </c>
      <c r="J419" s="8">
        <f t="shared" si="68"/>
        <v>-65.5</v>
      </c>
    </row>
    <row r="420" spans="1:10" ht="15">
      <c r="A420" s="43"/>
      <c r="B420" s="43"/>
      <c r="C420" s="109" t="s">
        <v>75</v>
      </c>
      <c r="D420" s="109"/>
      <c r="E420" s="36" t="s">
        <v>246</v>
      </c>
      <c r="F420" s="15" t="s">
        <v>89</v>
      </c>
      <c r="G420" s="20">
        <f>G421+G424+G429</f>
        <v>5861.5</v>
      </c>
      <c r="H420" s="20">
        <f>H421+H424+H429</f>
        <v>5796</v>
      </c>
      <c r="I420" s="26">
        <f t="shared" si="67"/>
        <v>98.88253859933465</v>
      </c>
      <c r="J420" s="8">
        <f t="shared" si="68"/>
        <v>-65.5</v>
      </c>
    </row>
    <row r="421" spans="1:10" ht="30">
      <c r="A421" s="43"/>
      <c r="B421" s="122"/>
      <c r="C421" s="122" t="s">
        <v>76</v>
      </c>
      <c r="D421" s="122"/>
      <c r="E421" s="45" t="s">
        <v>335</v>
      </c>
      <c r="F421" s="15" t="s">
        <v>89</v>
      </c>
      <c r="G421" s="15">
        <f>G422</f>
        <v>4090.9</v>
      </c>
      <c r="H421" s="15">
        <f>H422</f>
        <v>4035.4</v>
      </c>
      <c r="I421" s="26">
        <f t="shared" si="67"/>
        <v>98.64333031851183</v>
      </c>
      <c r="J421" s="8">
        <f t="shared" si="68"/>
        <v>-55.5</v>
      </c>
    </row>
    <row r="422" spans="1:10" ht="45">
      <c r="A422" s="43"/>
      <c r="B422" s="43"/>
      <c r="C422" s="73" t="s">
        <v>158</v>
      </c>
      <c r="D422" s="73"/>
      <c r="E422" s="36" t="s">
        <v>336</v>
      </c>
      <c r="F422" s="15" t="s">
        <v>89</v>
      </c>
      <c r="G422" s="15">
        <f>G423</f>
        <v>4090.9</v>
      </c>
      <c r="H422" s="15">
        <f>H423</f>
        <v>4035.4</v>
      </c>
      <c r="I422" s="26">
        <f t="shared" si="67"/>
        <v>98.64333031851183</v>
      </c>
      <c r="J422" s="8">
        <f t="shared" si="68"/>
        <v>-55.5</v>
      </c>
    </row>
    <row r="423" spans="1:10" ht="45">
      <c r="A423" s="43"/>
      <c r="B423" s="43"/>
      <c r="C423" s="73"/>
      <c r="D423" s="73" t="s">
        <v>4</v>
      </c>
      <c r="E423" s="36" t="s">
        <v>10</v>
      </c>
      <c r="F423" s="15" t="s">
        <v>89</v>
      </c>
      <c r="G423" s="15">
        <v>4090.9</v>
      </c>
      <c r="H423" s="15">
        <v>4035.4</v>
      </c>
      <c r="I423" s="26">
        <f t="shared" si="67"/>
        <v>98.64333031851183</v>
      </c>
      <c r="J423" s="8">
        <f t="shared" si="68"/>
        <v>-55.5</v>
      </c>
    </row>
    <row r="424" spans="1:10" ht="45">
      <c r="A424" s="43"/>
      <c r="B424" s="43"/>
      <c r="C424" s="73" t="s">
        <v>159</v>
      </c>
      <c r="D424" s="73"/>
      <c r="E424" s="37" t="s">
        <v>337</v>
      </c>
      <c r="F424" s="15" t="s">
        <v>89</v>
      </c>
      <c r="G424" s="15">
        <f>G425</f>
        <v>1720</v>
      </c>
      <c r="H424" s="15">
        <f>H425</f>
        <v>1710</v>
      </c>
      <c r="I424" s="26">
        <f t="shared" si="67"/>
        <v>99.4186046511628</v>
      </c>
      <c r="J424" s="8">
        <f t="shared" si="68"/>
        <v>-10</v>
      </c>
    </row>
    <row r="425" spans="1:10" ht="30">
      <c r="A425" s="43"/>
      <c r="B425" s="43"/>
      <c r="C425" s="73" t="s">
        <v>160</v>
      </c>
      <c r="D425" s="73"/>
      <c r="E425" s="37" t="s">
        <v>338</v>
      </c>
      <c r="F425" s="15" t="s">
        <v>89</v>
      </c>
      <c r="G425" s="15">
        <f>G426+G427+G428</f>
        <v>1720</v>
      </c>
      <c r="H425" s="15">
        <f>H426+H427+H428</f>
        <v>1710</v>
      </c>
      <c r="I425" s="26">
        <f t="shared" si="67"/>
        <v>99.4186046511628</v>
      </c>
      <c r="J425" s="8">
        <f t="shared" si="68"/>
        <v>-10</v>
      </c>
    </row>
    <row r="426" spans="1:10" ht="90">
      <c r="A426" s="43"/>
      <c r="B426" s="43"/>
      <c r="C426" s="73"/>
      <c r="D426" s="123">
        <v>100</v>
      </c>
      <c r="E426" s="36" t="s">
        <v>25</v>
      </c>
      <c r="F426" s="15" t="s">
        <v>89</v>
      </c>
      <c r="G426" s="20">
        <v>1384.7</v>
      </c>
      <c r="H426" s="20">
        <v>1384.7</v>
      </c>
      <c r="I426" s="26">
        <f t="shared" si="67"/>
        <v>100</v>
      </c>
      <c r="J426" s="8">
        <f t="shared" si="68"/>
        <v>0</v>
      </c>
    </row>
    <row r="427" spans="1:10" ht="45">
      <c r="A427" s="43"/>
      <c r="B427" s="43"/>
      <c r="C427" s="73"/>
      <c r="D427" s="123">
        <v>200</v>
      </c>
      <c r="E427" s="36" t="s">
        <v>26</v>
      </c>
      <c r="F427" s="15" t="s">
        <v>89</v>
      </c>
      <c r="G427" s="15">
        <v>334.8</v>
      </c>
      <c r="H427" s="15">
        <v>325.3</v>
      </c>
      <c r="I427" s="26">
        <f t="shared" si="67"/>
        <v>97.16248506571087</v>
      </c>
      <c r="J427" s="8">
        <f t="shared" si="68"/>
        <v>-9.5</v>
      </c>
    </row>
    <row r="428" spans="1:10" ht="15">
      <c r="A428" s="43"/>
      <c r="B428" s="43"/>
      <c r="C428" s="73"/>
      <c r="D428" s="123">
        <v>800</v>
      </c>
      <c r="E428" s="45" t="s">
        <v>6</v>
      </c>
      <c r="F428" s="15" t="s">
        <v>89</v>
      </c>
      <c r="G428" s="8">
        <v>0.5</v>
      </c>
      <c r="H428" s="8">
        <v>0</v>
      </c>
      <c r="I428" s="26">
        <f t="shared" si="67"/>
        <v>0</v>
      </c>
      <c r="J428" s="8">
        <f t="shared" si="68"/>
        <v>-0.5</v>
      </c>
    </row>
    <row r="429" spans="1:10" ht="30" customHeight="1">
      <c r="A429" s="43"/>
      <c r="B429" s="43"/>
      <c r="C429" s="73" t="s">
        <v>161</v>
      </c>
      <c r="D429" s="73"/>
      <c r="E429" s="37" t="s">
        <v>341</v>
      </c>
      <c r="F429" s="15" t="s">
        <v>89</v>
      </c>
      <c r="G429" s="15">
        <f>G430</f>
        <v>50.6</v>
      </c>
      <c r="H429" s="15">
        <f>H430</f>
        <v>50.6</v>
      </c>
      <c r="I429" s="26">
        <f t="shared" si="67"/>
        <v>100</v>
      </c>
      <c r="J429" s="8">
        <f t="shared" si="68"/>
        <v>0</v>
      </c>
    </row>
    <row r="430" spans="1:10" ht="30">
      <c r="A430" s="43"/>
      <c r="B430" s="43"/>
      <c r="C430" s="73" t="s">
        <v>162</v>
      </c>
      <c r="D430" s="73"/>
      <c r="E430" s="36" t="s">
        <v>342</v>
      </c>
      <c r="F430" s="15" t="s">
        <v>89</v>
      </c>
      <c r="G430" s="15">
        <f>G431+G432</f>
        <v>50.6</v>
      </c>
      <c r="H430" s="15">
        <f>H431+H432</f>
        <v>50.6</v>
      </c>
      <c r="I430" s="26">
        <f t="shared" si="67"/>
        <v>100</v>
      </c>
      <c r="J430" s="8">
        <f t="shared" si="68"/>
        <v>0</v>
      </c>
    </row>
    <row r="431" spans="1:10" ht="45">
      <c r="A431" s="43"/>
      <c r="B431" s="43"/>
      <c r="C431" s="73"/>
      <c r="D431" s="123">
        <v>200</v>
      </c>
      <c r="E431" s="36" t="s">
        <v>26</v>
      </c>
      <c r="F431" s="15" t="s">
        <v>89</v>
      </c>
      <c r="G431" s="20">
        <v>40.6</v>
      </c>
      <c r="H431" s="20">
        <v>40.6</v>
      </c>
      <c r="I431" s="26">
        <f t="shared" si="67"/>
        <v>100</v>
      </c>
      <c r="J431" s="8">
        <f t="shared" si="68"/>
        <v>0</v>
      </c>
    </row>
    <row r="432" spans="1:10" ht="30">
      <c r="A432" s="43"/>
      <c r="B432" s="43"/>
      <c r="C432" s="73"/>
      <c r="D432" s="123">
        <v>300</v>
      </c>
      <c r="E432" s="14" t="s">
        <v>3</v>
      </c>
      <c r="F432" s="15" t="s">
        <v>89</v>
      </c>
      <c r="G432" s="15">
        <v>10</v>
      </c>
      <c r="H432" s="15">
        <v>10</v>
      </c>
      <c r="I432" s="26">
        <f t="shared" si="67"/>
        <v>100</v>
      </c>
      <c r="J432" s="8">
        <f t="shared" si="68"/>
        <v>0</v>
      </c>
    </row>
    <row r="433" spans="1:10" ht="15">
      <c r="A433" s="43"/>
      <c r="B433" s="107">
        <v>1000</v>
      </c>
      <c r="C433" s="73"/>
      <c r="D433" s="123"/>
      <c r="E433" s="36" t="s">
        <v>233</v>
      </c>
      <c r="F433" s="15" t="s">
        <v>89</v>
      </c>
      <c r="G433" s="8">
        <f>G434+G439</f>
        <v>359.8</v>
      </c>
      <c r="H433" s="8">
        <f>H434+H439</f>
        <v>327.90000000000003</v>
      </c>
      <c r="I433" s="26">
        <f t="shared" si="67"/>
        <v>91.13396331295165</v>
      </c>
      <c r="J433" s="8">
        <f t="shared" si="68"/>
        <v>-31.899999999999977</v>
      </c>
    </row>
    <row r="434" spans="1:10" ht="15">
      <c r="A434" s="43"/>
      <c r="B434" s="107">
        <v>1001</v>
      </c>
      <c r="C434" s="73"/>
      <c r="D434" s="123"/>
      <c r="E434" s="36" t="s">
        <v>59</v>
      </c>
      <c r="F434" s="15" t="s">
        <v>89</v>
      </c>
      <c r="G434" s="15">
        <f>G436</f>
        <v>36.8</v>
      </c>
      <c r="H434" s="15">
        <f>H436</f>
        <v>36.8</v>
      </c>
      <c r="I434" s="26">
        <f t="shared" si="67"/>
        <v>100</v>
      </c>
      <c r="J434" s="8">
        <f t="shared" si="68"/>
        <v>0</v>
      </c>
    </row>
    <row r="435" spans="1:10" ht="15">
      <c r="A435" s="43"/>
      <c r="B435" s="107"/>
      <c r="C435" s="73" t="s">
        <v>32</v>
      </c>
      <c r="D435" s="123"/>
      <c r="E435" s="36" t="s">
        <v>9</v>
      </c>
      <c r="F435" s="15" t="s">
        <v>89</v>
      </c>
      <c r="G435" s="15">
        <f aca="true" t="shared" si="70" ref="G435:H437">G436</f>
        <v>36.8</v>
      </c>
      <c r="H435" s="15">
        <f t="shared" si="70"/>
        <v>36.8</v>
      </c>
      <c r="I435" s="26">
        <f t="shared" si="67"/>
        <v>100</v>
      </c>
      <c r="J435" s="8">
        <f t="shared" si="68"/>
        <v>0</v>
      </c>
    </row>
    <row r="436" spans="1:10" ht="45">
      <c r="A436" s="43"/>
      <c r="B436" s="43"/>
      <c r="C436" s="73" t="s">
        <v>61</v>
      </c>
      <c r="D436" s="123"/>
      <c r="E436" s="36" t="s">
        <v>236</v>
      </c>
      <c r="F436" s="15" t="s">
        <v>89</v>
      </c>
      <c r="G436" s="15">
        <f t="shared" si="70"/>
        <v>36.8</v>
      </c>
      <c r="H436" s="15">
        <f t="shared" si="70"/>
        <v>36.8</v>
      </c>
      <c r="I436" s="26">
        <f t="shared" si="67"/>
        <v>100</v>
      </c>
      <c r="J436" s="8">
        <f t="shared" si="68"/>
        <v>0</v>
      </c>
    </row>
    <row r="437" spans="1:10" ht="30">
      <c r="A437" s="43"/>
      <c r="B437" s="43"/>
      <c r="C437" s="73" t="s">
        <v>163</v>
      </c>
      <c r="D437" s="123"/>
      <c r="E437" s="36" t="s">
        <v>343</v>
      </c>
      <c r="F437" s="15" t="s">
        <v>89</v>
      </c>
      <c r="G437" s="15">
        <f t="shared" si="70"/>
        <v>36.8</v>
      </c>
      <c r="H437" s="15">
        <f t="shared" si="70"/>
        <v>36.8</v>
      </c>
      <c r="I437" s="26">
        <f t="shared" si="67"/>
        <v>100</v>
      </c>
      <c r="J437" s="8">
        <f t="shared" si="68"/>
        <v>0</v>
      </c>
    </row>
    <row r="438" spans="1:10" ht="30">
      <c r="A438" s="43"/>
      <c r="B438" s="43"/>
      <c r="C438" s="73"/>
      <c r="D438" s="123">
        <v>300</v>
      </c>
      <c r="E438" s="14" t="s">
        <v>3</v>
      </c>
      <c r="F438" s="15" t="s">
        <v>89</v>
      </c>
      <c r="G438" s="8">
        <v>36.8</v>
      </c>
      <c r="H438" s="8">
        <v>36.8</v>
      </c>
      <c r="I438" s="26">
        <f t="shared" si="67"/>
        <v>100</v>
      </c>
      <c r="J438" s="8">
        <f t="shared" si="68"/>
        <v>0</v>
      </c>
    </row>
    <row r="439" spans="1:10" ht="15">
      <c r="A439" s="43"/>
      <c r="B439" s="107">
        <v>1003</v>
      </c>
      <c r="C439" s="73"/>
      <c r="D439" s="123"/>
      <c r="E439" s="36" t="s">
        <v>37</v>
      </c>
      <c r="F439" s="15" t="s">
        <v>89</v>
      </c>
      <c r="G439" s="15">
        <f>G440</f>
        <v>323</v>
      </c>
      <c r="H439" s="15">
        <f>H440</f>
        <v>291.1</v>
      </c>
      <c r="I439" s="26">
        <f t="shared" si="67"/>
        <v>90.12383900928793</v>
      </c>
      <c r="J439" s="8">
        <f t="shared" si="68"/>
        <v>-31.899999999999977</v>
      </c>
    </row>
    <row r="440" spans="1:10" ht="45">
      <c r="A440" s="43"/>
      <c r="B440" s="43"/>
      <c r="C440" s="73" t="s">
        <v>74</v>
      </c>
      <c r="D440" s="123"/>
      <c r="E440" s="36" t="s">
        <v>241</v>
      </c>
      <c r="F440" s="15" t="s">
        <v>89</v>
      </c>
      <c r="G440" s="15">
        <f>G441</f>
        <v>323</v>
      </c>
      <c r="H440" s="15">
        <f>H441</f>
        <v>291.1</v>
      </c>
      <c r="I440" s="26">
        <f t="shared" si="67"/>
        <v>90.12383900928793</v>
      </c>
      <c r="J440" s="8">
        <f t="shared" si="68"/>
        <v>-31.899999999999977</v>
      </c>
    </row>
    <row r="441" spans="1:10" ht="30">
      <c r="A441" s="43"/>
      <c r="B441" s="43"/>
      <c r="C441" s="73" t="s">
        <v>78</v>
      </c>
      <c r="D441" s="123"/>
      <c r="E441" s="36" t="s">
        <v>249</v>
      </c>
      <c r="F441" s="15" t="s">
        <v>89</v>
      </c>
      <c r="G441" s="15">
        <f>G442+G447</f>
        <v>323</v>
      </c>
      <c r="H441" s="15">
        <f>H442+H447</f>
        <v>291.1</v>
      </c>
      <c r="I441" s="26">
        <f t="shared" si="67"/>
        <v>90.12383900928793</v>
      </c>
      <c r="J441" s="8">
        <f t="shared" si="68"/>
        <v>-31.899999999999977</v>
      </c>
    </row>
    <row r="442" spans="1:10" ht="90">
      <c r="A442" s="43"/>
      <c r="B442" s="43"/>
      <c r="C442" s="73" t="s">
        <v>79</v>
      </c>
      <c r="D442" s="123"/>
      <c r="E442" s="55" t="s">
        <v>29</v>
      </c>
      <c r="F442" s="15" t="s">
        <v>89</v>
      </c>
      <c r="G442" s="8">
        <f>G443</f>
        <v>147.60000000000002</v>
      </c>
      <c r="H442" s="8">
        <f>H443</f>
        <v>115.7</v>
      </c>
      <c r="I442" s="26">
        <f t="shared" si="67"/>
        <v>78.38753387533875</v>
      </c>
      <c r="J442" s="8">
        <f t="shared" si="68"/>
        <v>-31.90000000000002</v>
      </c>
    </row>
    <row r="443" spans="1:10" ht="105">
      <c r="A443" s="43"/>
      <c r="B443" s="43"/>
      <c r="C443" s="73" t="s">
        <v>223</v>
      </c>
      <c r="D443" s="123"/>
      <c r="E443" s="51" t="s">
        <v>344</v>
      </c>
      <c r="F443" s="15" t="s">
        <v>89</v>
      </c>
      <c r="G443" s="15">
        <f>G444+G445+G446</f>
        <v>147.60000000000002</v>
      </c>
      <c r="H443" s="15">
        <f>H444+H445+H446</f>
        <v>115.7</v>
      </c>
      <c r="I443" s="26">
        <f t="shared" si="67"/>
        <v>78.38753387533875</v>
      </c>
      <c r="J443" s="8">
        <f t="shared" si="68"/>
        <v>-31.90000000000002</v>
      </c>
    </row>
    <row r="444" spans="1:10" ht="36" customHeight="1">
      <c r="A444" s="43"/>
      <c r="B444" s="43"/>
      <c r="C444" s="73"/>
      <c r="D444" s="123">
        <v>100</v>
      </c>
      <c r="E444" s="36" t="s">
        <v>25</v>
      </c>
      <c r="F444" s="15" t="s">
        <v>89</v>
      </c>
      <c r="G444" s="8">
        <v>54.5</v>
      </c>
      <c r="H444" s="8">
        <v>44.6</v>
      </c>
      <c r="I444" s="26">
        <f t="shared" si="67"/>
        <v>81.8348623853211</v>
      </c>
      <c r="J444" s="8">
        <f t="shared" si="68"/>
        <v>-9.899999999999999</v>
      </c>
    </row>
    <row r="445" spans="1:10" ht="30">
      <c r="A445" s="43"/>
      <c r="B445" s="121"/>
      <c r="C445" s="76"/>
      <c r="D445" s="77" t="s">
        <v>2</v>
      </c>
      <c r="E445" s="14" t="s">
        <v>3</v>
      </c>
      <c r="F445" s="15" t="s">
        <v>89</v>
      </c>
      <c r="G445" s="15">
        <v>32.4</v>
      </c>
      <c r="H445" s="15">
        <v>20.4</v>
      </c>
      <c r="I445" s="26">
        <f t="shared" si="67"/>
        <v>62.96296296296296</v>
      </c>
      <c r="J445" s="8">
        <f t="shared" si="68"/>
        <v>-12</v>
      </c>
    </row>
    <row r="446" spans="1:10" ht="45">
      <c r="A446" s="43"/>
      <c r="B446" s="121"/>
      <c r="C446" s="76"/>
      <c r="D446" s="77" t="s">
        <v>4</v>
      </c>
      <c r="E446" s="36" t="s">
        <v>10</v>
      </c>
      <c r="F446" s="15" t="s">
        <v>89</v>
      </c>
      <c r="G446" s="15">
        <v>60.7</v>
      </c>
      <c r="H446" s="15">
        <v>50.7</v>
      </c>
      <c r="I446" s="26">
        <f>H446/G446*100</f>
        <v>83.52553542009885</v>
      </c>
      <c r="J446" s="8">
        <f>H446-G446</f>
        <v>-10</v>
      </c>
    </row>
    <row r="447" spans="1:10" ht="90">
      <c r="A447" s="43"/>
      <c r="B447" s="121"/>
      <c r="C447" s="70" t="s">
        <v>80</v>
      </c>
      <c r="D447" s="71"/>
      <c r="E447" s="61" t="s">
        <v>345</v>
      </c>
      <c r="F447" s="15" t="s">
        <v>89</v>
      </c>
      <c r="G447" s="15">
        <f>G448</f>
        <v>175.4</v>
      </c>
      <c r="H447" s="15">
        <f>H448</f>
        <v>175.4</v>
      </c>
      <c r="I447" s="26">
        <f>H447/G447*100</f>
        <v>100</v>
      </c>
      <c r="J447" s="8">
        <f>H447-G447</f>
        <v>0</v>
      </c>
    </row>
    <row r="448" spans="1:10" ht="15">
      <c r="A448" s="43"/>
      <c r="B448" s="121"/>
      <c r="C448" s="70" t="s">
        <v>202</v>
      </c>
      <c r="D448" s="71"/>
      <c r="E448" s="61" t="s">
        <v>98</v>
      </c>
      <c r="F448" s="15" t="s">
        <v>89</v>
      </c>
      <c r="G448" s="15">
        <f>G449</f>
        <v>175.4</v>
      </c>
      <c r="H448" s="15">
        <f>H449</f>
        <v>175.4</v>
      </c>
      <c r="I448" s="26">
        <f>H448/G448*100</f>
        <v>100</v>
      </c>
      <c r="J448" s="8">
        <f>H448-G448</f>
        <v>0</v>
      </c>
    </row>
    <row r="449" spans="1:10" ht="15">
      <c r="A449" s="43"/>
      <c r="B449" s="121"/>
      <c r="C449" s="80"/>
      <c r="D449" s="71" t="s">
        <v>7</v>
      </c>
      <c r="E449" s="3" t="s">
        <v>8</v>
      </c>
      <c r="F449" s="15" t="s">
        <v>89</v>
      </c>
      <c r="G449" s="8">
        <v>175.4</v>
      </c>
      <c r="H449" s="8">
        <v>175.4</v>
      </c>
      <c r="I449" s="26">
        <f>H449/G449*100</f>
        <v>100</v>
      </c>
      <c r="J449" s="8">
        <f>H449-G449</f>
        <v>0</v>
      </c>
    </row>
    <row r="450" spans="1:10" ht="45">
      <c r="A450" s="43"/>
      <c r="B450" s="121" t="s">
        <v>99</v>
      </c>
      <c r="C450" s="70"/>
      <c r="D450" s="71"/>
      <c r="E450" s="39" t="s">
        <v>234</v>
      </c>
      <c r="F450" s="15" t="s">
        <v>89</v>
      </c>
      <c r="G450" s="8">
        <f aca="true" t="shared" si="71" ref="G450:H455">G451</f>
        <v>0.5</v>
      </c>
      <c r="H450" s="8">
        <f t="shared" si="71"/>
        <v>0.5</v>
      </c>
      <c r="I450" s="26">
        <f>H450/G450*100</f>
        <v>100</v>
      </c>
      <c r="J450" s="8">
        <f>H450-G450</f>
        <v>0</v>
      </c>
    </row>
    <row r="451" spans="1:10" ht="30">
      <c r="A451" s="43"/>
      <c r="B451" s="121" t="s">
        <v>100</v>
      </c>
      <c r="C451" s="76"/>
      <c r="D451" s="77"/>
      <c r="E451" s="45" t="s">
        <v>101</v>
      </c>
      <c r="F451" s="15" t="s">
        <v>89</v>
      </c>
      <c r="G451" s="15">
        <f t="shared" si="71"/>
        <v>0.5</v>
      </c>
      <c r="H451" s="15">
        <f t="shared" si="71"/>
        <v>0.5</v>
      </c>
      <c r="I451" s="26">
        <f t="shared" si="67"/>
        <v>100</v>
      </c>
      <c r="J451" s="8">
        <f t="shared" si="68"/>
        <v>0</v>
      </c>
    </row>
    <row r="452" spans="1:10" ht="45">
      <c r="A452" s="43"/>
      <c r="B452" s="121"/>
      <c r="C452" s="76" t="s">
        <v>67</v>
      </c>
      <c r="D452" s="77"/>
      <c r="E452" s="55" t="s">
        <v>244</v>
      </c>
      <c r="F452" s="15" t="s">
        <v>89</v>
      </c>
      <c r="G452" s="15">
        <f t="shared" si="71"/>
        <v>0.5</v>
      </c>
      <c r="H452" s="15">
        <f t="shared" si="71"/>
        <v>0.5</v>
      </c>
      <c r="I452" s="26">
        <f t="shared" si="67"/>
        <v>100</v>
      </c>
      <c r="J452" s="8">
        <f t="shared" si="68"/>
        <v>0</v>
      </c>
    </row>
    <row r="453" spans="1:10" ht="30">
      <c r="A453" s="43"/>
      <c r="B453" s="121"/>
      <c r="C453" s="76" t="s">
        <v>68</v>
      </c>
      <c r="D453" s="77"/>
      <c r="E453" s="51" t="s">
        <v>274</v>
      </c>
      <c r="F453" s="15" t="s">
        <v>89</v>
      </c>
      <c r="G453" s="15">
        <f t="shared" si="71"/>
        <v>0.5</v>
      </c>
      <c r="H453" s="15">
        <f t="shared" si="71"/>
        <v>0.5</v>
      </c>
      <c r="I453" s="26">
        <f t="shared" si="67"/>
        <v>100</v>
      </c>
      <c r="J453" s="8">
        <f t="shared" si="68"/>
        <v>0</v>
      </c>
    </row>
    <row r="454" spans="1:10" ht="45">
      <c r="A454" s="43"/>
      <c r="B454" s="121"/>
      <c r="C454" s="76" t="s">
        <v>69</v>
      </c>
      <c r="D454" s="77"/>
      <c r="E454" s="38" t="s">
        <v>346</v>
      </c>
      <c r="F454" s="15" t="s">
        <v>89</v>
      </c>
      <c r="G454" s="15">
        <f t="shared" si="71"/>
        <v>0.5</v>
      </c>
      <c r="H454" s="15">
        <f t="shared" si="71"/>
        <v>0.5</v>
      </c>
      <c r="I454" s="26">
        <f t="shared" si="67"/>
        <v>100</v>
      </c>
      <c r="J454" s="8">
        <f t="shared" si="68"/>
        <v>0</v>
      </c>
    </row>
    <row r="455" spans="1:10" ht="30">
      <c r="A455" s="43"/>
      <c r="B455" s="121"/>
      <c r="C455" s="76" t="s">
        <v>105</v>
      </c>
      <c r="D455" s="77"/>
      <c r="E455" s="38" t="s">
        <v>347</v>
      </c>
      <c r="F455" s="15" t="s">
        <v>89</v>
      </c>
      <c r="G455" s="15">
        <f t="shared" si="71"/>
        <v>0.5</v>
      </c>
      <c r="H455" s="15">
        <f t="shared" si="71"/>
        <v>0.5</v>
      </c>
      <c r="I455" s="26">
        <f t="shared" si="67"/>
        <v>100</v>
      </c>
      <c r="J455" s="8">
        <f t="shared" si="68"/>
        <v>0</v>
      </c>
    </row>
    <row r="456" spans="1:10" ht="30">
      <c r="A456" s="43"/>
      <c r="B456" s="121"/>
      <c r="C456" s="76"/>
      <c r="D456" s="77" t="s">
        <v>102</v>
      </c>
      <c r="E456" s="18" t="s">
        <v>103</v>
      </c>
      <c r="F456" s="15" t="s">
        <v>89</v>
      </c>
      <c r="G456" s="15">
        <v>0.5</v>
      </c>
      <c r="H456" s="15">
        <v>0.5</v>
      </c>
      <c r="I456" s="26">
        <f t="shared" si="67"/>
        <v>100</v>
      </c>
      <c r="J456" s="8">
        <f t="shared" si="68"/>
        <v>0</v>
      </c>
    </row>
    <row r="457" spans="1:10" ht="23.25" customHeight="1">
      <c r="A457" s="21"/>
      <c r="B457" s="21"/>
      <c r="C457" s="95"/>
      <c r="D457" s="95"/>
      <c r="E457" s="124" t="s">
        <v>17</v>
      </c>
      <c r="F457" s="125">
        <f>F10+F245</f>
        <v>26076.7</v>
      </c>
      <c r="G457" s="125">
        <f>G10+G245+G256</f>
        <v>48864.9</v>
      </c>
      <c r="H457" s="125">
        <f>H10+H245+H256</f>
        <v>45810.09999999999</v>
      </c>
      <c r="I457" s="126">
        <f t="shared" si="67"/>
        <v>93.74847794633774</v>
      </c>
      <c r="J457" s="88">
        <f t="shared" si="68"/>
        <v>-3054.80000000001</v>
      </c>
    </row>
    <row r="458" spans="1:6" ht="17.25" customHeight="1">
      <c r="A458" s="9"/>
      <c r="B458" s="9"/>
      <c r="C458" s="9"/>
      <c r="D458" s="9"/>
      <c r="E458" s="9"/>
      <c r="F458" s="9"/>
    </row>
    <row r="459" spans="7:8" ht="12.75" hidden="1">
      <c r="G459">
        <v>658702.3</v>
      </c>
      <c r="H459">
        <v>455890.5</v>
      </c>
    </row>
    <row r="460" spans="6:8" ht="29.25" customHeight="1" hidden="1">
      <c r="F460" s="4"/>
      <c r="G460" s="4"/>
      <c r="H460" s="4"/>
    </row>
    <row r="461" spans="6:8" ht="12.75" hidden="1">
      <c r="F461" s="4"/>
      <c r="G461" s="4" t="e">
        <f>#REF!-G459</f>
        <v>#REF!</v>
      </c>
      <c r="H461" s="4" t="e">
        <f>#REF!-H459</f>
        <v>#REF!</v>
      </c>
    </row>
    <row r="462" spans="6:8" ht="62.25" customHeight="1" hidden="1">
      <c r="F462" s="4"/>
      <c r="G462">
        <v>654404.7</v>
      </c>
      <c r="H462">
        <v>131831.6</v>
      </c>
    </row>
    <row r="463" spans="7:8" ht="12.75">
      <c r="G463" s="4"/>
      <c r="H463" s="4"/>
    </row>
    <row r="465" spans="7:8" ht="75.75" customHeight="1">
      <c r="G465" s="4"/>
      <c r="H465" s="4"/>
    </row>
    <row r="472" ht="35.25" customHeight="1"/>
    <row r="473" ht="48.75" customHeight="1"/>
    <row r="475" ht="95.25" customHeight="1"/>
    <row r="476" ht="76.5" customHeight="1"/>
    <row r="477" ht="33.75" customHeight="1">
      <c r="K477" s="6"/>
    </row>
    <row r="478" ht="12.75">
      <c r="K478" s="6"/>
    </row>
    <row r="479" ht="18.75" customHeight="1">
      <c r="K479" s="6"/>
    </row>
    <row r="480" ht="66" customHeight="1">
      <c r="K480" s="6"/>
    </row>
    <row r="481" ht="12.75">
      <c r="K481" s="6"/>
    </row>
    <row r="482" ht="48" customHeight="1">
      <c r="K482" s="6"/>
    </row>
    <row r="483" ht="17.25" customHeight="1">
      <c r="K483" s="6"/>
    </row>
    <row r="484" ht="12.75">
      <c r="K484" s="6"/>
    </row>
    <row r="485" ht="12.75">
      <c r="K485" s="6"/>
    </row>
    <row r="486" ht="48.75" customHeight="1">
      <c r="K486" s="6"/>
    </row>
  </sheetData>
  <sheetProtection/>
  <autoFilter ref="E1:E486"/>
  <mergeCells count="1">
    <mergeCell ref="A5:J5"/>
  </mergeCells>
  <printOptions/>
  <pageMargins left="0.7086614173228347" right="0.7086614173228347" top="0.7480314960629921" bottom="0.7480314960629921" header="0.31496062992125984" footer="0.31496062992125984"/>
  <pageSetup fitToHeight="18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Плотникова</cp:lastModifiedBy>
  <cp:lastPrinted>2020-03-18T06:39:55Z</cp:lastPrinted>
  <dcterms:created xsi:type="dcterms:W3CDTF">2014-10-27T05:12:31Z</dcterms:created>
  <dcterms:modified xsi:type="dcterms:W3CDTF">2020-04-02T12:24:34Z</dcterms:modified>
  <cp:category/>
  <cp:version/>
  <cp:contentType/>
  <cp:contentStatus/>
</cp:coreProperties>
</file>