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9735" activeTab="0"/>
  </bookViews>
  <sheets>
    <sheet name="2019,год" sheetId="1" r:id="rId1"/>
  </sheets>
  <definedNames>
    <definedName name="APPT" localSheetId="0">'2019,год'!$B$38</definedName>
    <definedName name="FIO" localSheetId="0">'2019,год'!#REF!</definedName>
    <definedName name="SIGN" localSheetId="0">'2019,год'!$B$38:$I$43</definedName>
    <definedName name="_xlnm.Print_Titles" localSheetId="0">'2019,год'!$11:$11</definedName>
    <definedName name="_xlnm.Print_Area" localSheetId="0">'2019,год'!$A$1:$J$137</definedName>
  </definedNames>
  <calcPr fullCalcOnLoad="1"/>
</workbook>
</file>

<file path=xl/sharedStrings.xml><?xml version="1.0" encoding="utf-8"?>
<sst xmlns="http://schemas.openxmlformats.org/spreadsheetml/2006/main" count="277" uniqueCount="189">
  <si>
    <t>Транспортный налог</t>
  </si>
  <si>
    <t>от ________ № __________</t>
  </si>
  <si>
    <t>БЕЗВОЗМЕЗДНЫЕ ПОСТУПЛЕНИЯ</t>
  </si>
  <si>
    <t>1</t>
  </si>
  <si>
    <t>3</t>
  </si>
  <si>
    <t>4</t>
  </si>
  <si>
    <t>5</t>
  </si>
  <si>
    <t>6</t>
  </si>
  <si>
    <t>7</t>
  </si>
  <si>
    <t>Наименование кодов доходов</t>
  </si>
  <si>
    <t>НАЛОГИ НА ПРИБЫЛЬ, ДОХОДЫ</t>
  </si>
  <si>
    <t>НАЛОГИ НА ИМУЩЕСТВО</t>
  </si>
  <si>
    <t>к решению Думы АГП</t>
  </si>
  <si>
    <t>Доходы бюджета Александровского городского поселения за 2012 год по кодам классификации доходов бюджета</t>
  </si>
  <si>
    <t>Налог на имущество физических лиц</t>
  </si>
  <si>
    <t>Земельный налог</t>
  </si>
  <si>
    <t>2 00 00000 00 0000 000</t>
  </si>
  <si>
    <t>1 06 00000 00 0000 000</t>
  </si>
  <si>
    <t>1 06 01000 00 0000 110</t>
  </si>
  <si>
    <t>1 06 04000 02 0000 110</t>
  </si>
  <si>
    <t>1 06 06000 00 0000 110</t>
  </si>
  <si>
    <t>1 01 02000 01 0000 110</t>
  </si>
  <si>
    <t>1 01 00000 00 0000 000</t>
  </si>
  <si>
    <t>4 квартал</t>
  </si>
  <si>
    <t>1 14 00000 00 0000 000</t>
  </si>
  <si>
    <t>1 14 02000 00 0000 000</t>
  </si>
  <si>
    <t>1 11 05000 00 0000 120</t>
  </si>
  <si>
    <t>1 11 05030 00 0000 120</t>
  </si>
  <si>
    <t>1 11 09000 00 0000 120</t>
  </si>
  <si>
    <t>1 11 09040 00 0000 120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</si>
  <si>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</si>
  <si>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</si>
  <si>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2 02 00000 00 0000 000</t>
  </si>
  <si>
    <t>ВСЕГО ДОХОДОВ</t>
  </si>
  <si>
    <t>Субвенции местным бюджетам на выполнение передаваемых полномочий субъектов Российской Федерации</t>
  </si>
  <si>
    <t>1 01 02010 01 0000 110</t>
  </si>
  <si>
    <t>1 06 04011 02 0000 110</t>
  </si>
  <si>
    <t>Транспортный налог с организаций</t>
  </si>
  <si>
    <t>1 06 04012 02 0000 110</t>
  </si>
  <si>
    <t>Транспортный налог с физических лиц</t>
  </si>
  <si>
    <t>Дотации на выравнивание бюджетной обеспеченности</t>
  </si>
  <si>
    <t>1 05 03000 01 0000 110</t>
  </si>
  <si>
    <t>1 05 03010 01 0000 110</t>
  </si>
  <si>
    <t>1 13 00000 00 0000 000</t>
  </si>
  <si>
    <t>Доходы от компенсации затрат государства</t>
  </si>
  <si>
    <t>Прочие доходы от компенсации затрат государства</t>
  </si>
  <si>
    <t>1 14 06000 00 0000 430</t>
  </si>
  <si>
    <t>1 14 06010 00 0000 430</t>
  </si>
  <si>
    <t>Прочие субсидии</t>
  </si>
  <si>
    <t>Иные межбюджетные трансферты</t>
  </si>
  <si>
    <t>Отклонение показателя исполнения от планового показателя</t>
  </si>
  <si>
    <t>от ___________ № ____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</si>
  <si>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</si>
  <si>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</t>
  </si>
  <si>
    <t>Код бюджетной классификации источника финансирования</t>
  </si>
  <si>
    <t>код администратора</t>
  </si>
  <si>
    <t>182</t>
  </si>
  <si>
    <t>Федеральная налоговая служба</t>
  </si>
  <si>
    <t>1 01 02020 01 0000 110</t>
  </si>
  <si>
    <t>1 01 02030 01 0000 110</t>
  </si>
  <si>
    <t>311</t>
  </si>
  <si>
    <t>Муниципальное казенное учреждение "Земля"</t>
  </si>
  <si>
    <t>312</t>
  </si>
  <si>
    <t>Администрация Александровского городского поселения</t>
  </si>
  <si>
    <t>100</t>
  </si>
  <si>
    <t>Федеральное казначейство</t>
  </si>
  <si>
    <t xml:space="preserve">                                      Приложение 2</t>
  </si>
  <si>
    <t>Утверждено решением о бюджете</t>
  </si>
  <si>
    <t>Уточненный годовой план</t>
  </si>
  <si>
    <t>Фактически исполнено</t>
  </si>
  <si>
    <t>Процент исполнения к уточненному плану, %</t>
  </si>
  <si>
    <t>1 16 00000 00 0000 000</t>
  </si>
  <si>
    <t>ШТРАФЫ, САНКЦИИ, ВОЗМЕЩЕНИЕ УЩЕРБА</t>
  </si>
  <si>
    <t>1 16 90000 00 0000 140</t>
  </si>
  <si>
    <t>Прочие поступления от денежных взысканий (штрафов) и иных сумм в возмещение ущерба</t>
  </si>
  <si>
    <t>Приложение 1</t>
  </si>
  <si>
    <t>к решению Думы</t>
  </si>
  <si>
    <t>от _____________ № ______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</si>
  <si>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</si>
  <si>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1 06 01030 13 0000 110</t>
  </si>
  <si>
    <t>1 06 06030 00 0000 110</t>
  </si>
  <si>
    <t xml:space="preserve">Земельный налог с организаций </t>
  </si>
  <si>
    <t>1 06 06033 13 0000 110</t>
  </si>
  <si>
    <t>Земельный налог с организаций, обладающих земельным участком, расположенным в границах городских  поселений</t>
  </si>
  <si>
    <t>1 06 06040 00 0000 110</t>
  </si>
  <si>
    <t>Земельный налог с физических лиц</t>
  </si>
  <si>
    <t>1 06 06043 13 0000 110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</si>
  <si>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</si>
  <si>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</si>
  <si>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</si>
  <si>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</t>
  </si>
  <si>
    <t>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</si>
  <si>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</si>
  <si>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Прочие поступления от использования имущества,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</si>
  <si>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</si>
  <si>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</si>
  <si>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1 13 02995 13 0000 130</t>
  </si>
  <si>
    <t>Прочие доходы от компенсации затрат бюджетов городских поселений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</si>
  <si>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</si>
  <si>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1 16 90050 13 0000 140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</si>
  <si>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</si>
  <si>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Дотации бюджетам городских поселений на выравнивание бюджетной обеспеченности из регионального ФФПП</t>
  </si>
  <si>
    <t>Прочие субсидии бюджетам городских поселений</t>
  </si>
  <si>
    <t>Субвенции бюджетам городских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</si>
  <si>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городских поселений</t>
  </si>
  <si>
    <t xml:space="preserve">НАЛОГИ  НА  ТОВАРЫ   (РАБОТЫ,   УСЛУГИ), РЕАЛИЗУЕМЫЕ НА ТЕРРИТОРИИ РОССИЙСКОЙ ФЕДЕРАЦИИ
</t>
  </si>
  <si>
    <t xml:space="preserve">Акцизы    по     подакцизным     товарам (продукции), производимым на  территории Российской Федерации
</t>
  </si>
  <si>
    <t xml:space="preserve">  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</si>
  <si>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 бюджетами с учетом установленных дифференцированных нормативов отчислений в местные бюджеты</t>
  </si>
  <si>
    <t xml:space="preserve">   1 03 02240 01 0000 110</t>
  </si>
  <si>
    <t>Доходы от уплаты акцизов на моторные масла для дизельных и (или) карбюраторных (инжекторных) двигателей,  подлежащие распределению между бюджетами субъектов Российской Федерации и местными  бюджетами с учетом установленных дифференцированных нормативов отчислений в местные бюджеты</t>
  </si>
  <si>
    <t xml:space="preserve">   1 03 02250 01 0000 110</t>
  </si>
  <si>
    <t xml:space="preserve">Доходы от уплаты акцизов   на    автомобильный    бензин, подлежащие распределению между бюджетами субъектов Российской Федерации и местными  бюджетами с учетом установленных дифференцированных нормативов отчислений в местные бюджеты
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</si>
  <si>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</si>
  <si>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</si>
  <si>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 Налогового кодекса Российской Федерации</t>
  </si>
  <si>
    <t xml:space="preserve">Единый сельскохозяйственный налог </t>
  </si>
  <si>
    <t>1 05 00000 00 0000 000</t>
  </si>
  <si>
    <t>НАЛОГИ НА СОВОКУПНЫЙ ДОХОД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</si>
  <si>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</si>
  <si>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</si>
  <si>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 1 03 00000 00 0000 000 </t>
  </si>
  <si>
    <t xml:space="preserve">   1 03 02000 01 0000 110</t>
  </si>
  <si>
    <t xml:space="preserve">   1 03 02260 01 0000 110</t>
  </si>
  <si>
    <t>Земельный налог с физических лиц, обладающих земельным участком, расположенным в границах  городских  поселений</t>
  </si>
  <si>
    <t>Доходы, 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бюджетных и  автономных  учреждений, а также имущества государственных и муниципальных унитарных предприятий 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</si>
  <si>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</si>
  <si>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1 11 05035 13 0000 120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</si>
  <si>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</si>
  <si>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ДОХОДЫ ОТ ПРОДАЖИ МАТЕРИАЛЬНЫХ И НЕМАТЕРИАЛЬНЫХ АКТИВОВ</t>
  </si>
  <si>
    <t>Безвозмездные поступления от других бюджетов бюджетной системы Российской  Федерации</t>
  </si>
  <si>
    <t>Прочие межбюджетные трансферты, передаваемые бюджетам</t>
  </si>
  <si>
    <t xml:space="preserve">Субвенции бюджетам бюджетной системы Российской Федерации 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</si>
  <si>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</si>
  <si>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</si>
  <si>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 xml:space="preserve">1 00 00000 00 0000 000 </t>
  </si>
  <si>
    <t xml:space="preserve">НАЛОГОВЫЕ И НЕНАЛОГОВЫЕ ДОХОДЫ </t>
  </si>
  <si>
    <t>1 14 02050 13 0000 440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</si>
  <si>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</si>
  <si>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1 14 02053 13 0000 440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</si>
  <si>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</si>
  <si>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</si>
  <si>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</si>
  <si>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2 19 00000 00 0000 000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</si>
  <si>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</si>
  <si>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</si>
  <si>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1 11 05020 00 0000 120</t>
  </si>
  <si>
    <t>1 11 05025 13 0000 120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</si>
  <si>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</si>
  <si>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</si>
  <si>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</si>
  <si>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городских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</si>
  <si>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ПРОЧИЕ БЕЗВОЗМЕЗДНЫЕ ПОСТУПЛЕНИЯ</t>
  </si>
  <si>
    <t>Прочие безвозмездные поступления в бюджеты городских поселений</t>
  </si>
  <si>
    <t>ДОХОДЫ ОТ ОКАЗАНИЯ ПЛАТНЫХ УСЛУГ (РАБОТ) И КОМПЕНСАЦИИ ЗАТРАТ ГОСУДАРСТВА</t>
  </si>
  <si>
    <t>1 01 02050 01 0000 110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</si>
  <si>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 (сумма платежа (перерасчеты, недоимка и задолженность по соответствующему платежу, в том числе по отмененному)</t>
  </si>
  <si>
    <t>2 02 10000 00 0000 150</t>
  </si>
  <si>
    <t>2 02 15001 00 0000 150</t>
  </si>
  <si>
    <t>2 02 15001 13 0000 150</t>
  </si>
  <si>
    <t>2 02 20000 00 0000 150</t>
  </si>
  <si>
    <t>1 13 02000 00 0000 000</t>
  </si>
  <si>
    <t>1 13 02990 13 0000 130</t>
  </si>
  <si>
    <t xml:space="preserve">Дотации бюджетам бюджетной системы Российской Федерации  </t>
  </si>
  <si>
    <t xml:space="preserve">Дотации бюджетам городских поселений на выравнивание бюджетной обеспеченности </t>
  </si>
  <si>
    <t>Субсидии бюджетам бюджетной системы  Российской Федерации (межбюджетные субсидии)</t>
  </si>
  <si>
    <t xml:space="preserve"> 2 07 00000 00 0000 000</t>
  </si>
  <si>
    <t xml:space="preserve"> 2 07 05000 13 0000 180</t>
  </si>
  <si>
    <t xml:space="preserve"> 2 07 05030 13 0000 180</t>
  </si>
  <si>
    <t>ВОЗВРАТ ОСТАТКОВ СУБСИДИЙ, СУБВЕНЦИЙ И ИНЫХ МЕЖБЮДЖЕТНЫХ ТРАНСФЕРТОВ, ИМЕЮЩИХ ЦЕЛЕВОЕ НАЗНАЧЕНИЕ, ПРОШЛЫХ ЛЕТ</t>
  </si>
  <si>
    <t>326</t>
  </si>
  <si>
    <t>Администрация Александровского муниципального района Пермского края</t>
  </si>
  <si>
    <t>906</t>
  </si>
  <si>
    <t>Финансовое управление администрации Александровского муниципального района Пермского края</t>
  </si>
  <si>
    <t>2 02 29999 00 0000 150</t>
  </si>
  <si>
    <t>2 02 29999 13 0000 150</t>
  </si>
  <si>
    <t>2 02 30000 00 0000 150</t>
  </si>
  <si>
    <t>2 02 30024 00 0000 150</t>
  </si>
  <si>
    <t>2 02 30024 13 0000 150</t>
  </si>
  <si>
    <t>2 19 00000 13 0000 150</t>
  </si>
  <si>
    <t>2 19 60010 13 0000 150</t>
  </si>
  <si>
    <t>2 02 25467 00 0000 150</t>
  </si>
  <si>
    <t>2 02 25467 13 0000 150</t>
  </si>
  <si>
    <t>2 02 25555 00 0000 150</t>
  </si>
  <si>
    <t>2 02 25555 13 0000 150</t>
  </si>
  <si>
    <t>2 02 40000 00 0000 150</t>
  </si>
  <si>
    <t>2 02 49999 00 0000 150</t>
  </si>
  <si>
    <t>2 02 49999 13 0000 150</t>
  </si>
  <si>
    <t>Доходы бюджета Александровского городского поселения за 2019 год по кодам классификации доходов бюджетов, тыс. рублей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</si>
</sst>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?"/>
    <numFmt numFmtId="173" formatCode="#,##0.0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dashed"/>
      <right style="dashed"/>
      <top style="dashed"/>
      <bottom style="dashed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23" fillId="0" borderId="0">
      <alignment/>
      <protection/>
    </xf>
    <xf numFmtId="0" fontId="2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Alignment="1">
      <alignment/>
    </xf>
    <xf numFmtId="173" fontId="2" fillId="0" borderId="10" xfId="0" applyNumberFormat="1" applyFont="1" applyFill="1" applyBorder="1" applyAlignment="1">
      <alignment horizontal="center" vertical="center" wrapText="1"/>
    </xf>
    <xf numFmtId="174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20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20" fillId="0" borderId="10" xfId="0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49" fontId="20" fillId="0" borderId="10" xfId="0" applyNumberFormat="1" applyFont="1" applyFill="1" applyBorder="1" applyAlignment="1">
      <alignment horizontal="center" vertical="center"/>
    </xf>
    <xf numFmtId="49" fontId="20" fillId="0" borderId="11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left" vertical="center" wrapText="1"/>
    </xf>
    <xf numFmtId="174" fontId="20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174" fontId="2" fillId="0" borderId="10" xfId="0" applyNumberFormat="1" applyFont="1" applyFill="1" applyBorder="1" applyAlignment="1">
      <alignment horizontal="center" vertical="center" wrapText="1"/>
    </xf>
    <xf numFmtId="174" fontId="21" fillId="0" borderId="10" xfId="0" applyNumberFormat="1" applyFont="1" applyFill="1" applyBorder="1" applyAlignment="1">
      <alignment horizontal="center" vertical="center" wrapText="1"/>
    </xf>
    <xf numFmtId="0" fontId="20" fillId="24" borderId="0" xfId="0" applyFont="1" applyFill="1" applyAlignment="1">
      <alignment/>
    </xf>
    <xf numFmtId="0" fontId="2" fillId="24" borderId="0" xfId="0" applyFont="1" applyFill="1" applyAlignment="1">
      <alignment/>
    </xf>
    <xf numFmtId="172" fontId="20" fillId="0" borderId="10" xfId="0" applyNumberFormat="1" applyFont="1" applyFill="1" applyBorder="1" applyAlignment="1">
      <alignment horizontal="left" vertical="center" wrapText="1"/>
    </xf>
    <xf numFmtId="174" fontId="2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center" vertical="center"/>
    </xf>
    <xf numFmtId="173" fontId="20" fillId="0" borderId="10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/>
    </xf>
    <xf numFmtId="174" fontId="22" fillId="0" borderId="10" xfId="0" applyNumberFormat="1" applyFont="1" applyBorder="1" applyAlignment="1">
      <alignment horizontal="center" vertical="center" wrapText="1"/>
    </xf>
    <xf numFmtId="174" fontId="21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49" fontId="2" fillId="0" borderId="12" xfId="0" applyNumberFormat="1" applyFont="1" applyBorder="1" applyAlignment="1">
      <alignment horizontal="center" vertical="center"/>
    </xf>
    <xf numFmtId="49" fontId="20" fillId="0" borderId="12" xfId="0" applyNumberFormat="1" applyFont="1" applyFill="1" applyBorder="1" applyAlignment="1">
      <alignment horizontal="center" vertical="center"/>
    </xf>
    <xf numFmtId="49" fontId="20" fillId="0" borderId="10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20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49" fontId="20" fillId="0" borderId="10" xfId="0" applyNumberFormat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172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Border="1" applyAlignment="1">
      <alignment vertical="center"/>
    </xf>
    <xf numFmtId="0" fontId="2" fillId="24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21" fillId="0" borderId="10" xfId="54" applyFont="1" applyBorder="1" applyAlignment="1">
      <alignment horizontal="center" vertical="center" wrapText="1"/>
      <protection/>
    </xf>
    <xf numFmtId="49" fontId="2" fillId="24" borderId="10" xfId="0" applyNumberFormat="1" applyFont="1" applyFill="1" applyBorder="1" applyAlignment="1">
      <alignment horizontal="center" vertical="center" wrapText="1"/>
    </xf>
    <xf numFmtId="0" fontId="2" fillId="24" borderId="10" xfId="0" applyNumberFormat="1" applyFont="1" applyFill="1" applyBorder="1" applyAlignment="1">
      <alignment horizontal="left" vertical="center" wrapText="1"/>
    </xf>
    <xf numFmtId="49" fontId="2" fillId="24" borderId="10" xfId="0" applyNumberFormat="1" applyFont="1" applyFill="1" applyBorder="1" applyAlignment="1">
      <alignment horizontal="left" vertical="center" wrapText="1"/>
    </xf>
    <xf numFmtId="173" fontId="20" fillId="24" borderId="10" xfId="0" applyNumberFormat="1" applyFont="1" applyFill="1" applyBorder="1" applyAlignment="1">
      <alignment horizontal="center" vertical="center" wrapText="1"/>
    </xf>
    <xf numFmtId="173" fontId="2" fillId="24" borderId="10" xfId="0" applyNumberFormat="1" applyFont="1" applyFill="1" applyBorder="1" applyAlignment="1">
      <alignment horizontal="center" vertical="center" wrapText="1"/>
    </xf>
    <xf numFmtId="174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0" xfId="0" applyFont="1" applyBorder="1" applyAlignment="1">
      <alignment horizontal="justify" vertical="center" wrapText="1"/>
    </xf>
    <xf numFmtId="0" fontId="20" fillId="24" borderId="10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vertical="center"/>
    </xf>
    <xf numFmtId="49" fontId="20" fillId="0" borderId="12" xfId="0" applyNumberFormat="1" applyFont="1" applyBorder="1" applyAlignment="1">
      <alignment horizontal="center" vertical="center"/>
    </xf>
    <xf numFmtId="0" fontId="22" fillId="0" borderId="10" xfId="54" applyFont="1" applyBorder="1" applyAlignment="1">
      <alignment horizontal="center" vertical="center" wrapText="1"/>
      <protection/>
    </xf>
    <xf numFmtId="0" fontId="20" fillId="0" borderId="0" xfId="0" applyFont="1" applyAlignment="1">
      <alignment horizontal="justify"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0" borderId="0" xfId="0" applyFont="1" applyAlignment="1">
      <alignment horizontal="justify" vertical="center" wrapText="1"/>
    </xf>
    <xf numFmtId="49" fontId="28" fillId="0" borderId="13" xfId="53" applyNumberFormat="1" applyFont="1" applyFill="1" applyBorder="1" applyAlignment="1">
      <alignment horizontal="center" vertical="center" wrapText="1"/>
      <protection/>
    </xf>
    <xf numFmtId="0" fontId="20" fillId="0" borderId="11" xfId="0" applyFont="1" applyBorder="1" applyAlignment="1">
      <alignment horizontal="justify" vertical="top" wrapText="1"/>
    </xf>
    <xf numFmtId="49" fontId="29" fillId="0" borderId="13" xfId="53" applyNumberFormat="1" applyFont="1" applyFill="1" applyBorder="1" applyAlignment="1">
      <alignment horizontal="center" vertical="center" wrapText="1"/>
      <protection/>
    </xf>
    <xf numFmtId="49" fontId="20" fillId="24" borderId="10" xfId="0" applyNumberFormat="1" applyFont="1" applyFill="1" applyBorder="1" applyAlignment="1">
      <alignment horizontal="left" vertical="center" wrapText="1"/>
    </xf>
    <xf numFmtId="0" fontId="2" fillId="0" borderId="14" xfId="0" applyFont="1" applyBorder="1" applyAlignment="1">
      <alignment horizontal="justify" vertical="center" wrapText="1"/>
    </xf>
    <xf numFmtId="174" fontId="2" fillId="25" borderId="10" xfId="0" applyNumberFormat="1" applyFont="1" applyFill="1" applyBorder="1" applyAlignment="1">
      <alignment horizontal="center" vertical="center"/>
    </xf>
    <xf numFmtId="49" fontId="28" fillId="0" borderId="10" xfId="53" applyNumberFormat="1" applyFont="1" applyFill="1" applyBorder="1" applyAlignment="1">
      <alignment horizontal="center" vertical="center" wrapText="1"/>
      <protection/>
    </xf>
    <xf numFmtId="49" fontId="29" fillId="0" borderId="10" xfId="53" applyNumberFormat="1" applyFont="1" applyFill="1" applyBorder="1" applyAlignment="1">
      <alignment horizontal="center" vertical="center" wrapText="1"/>
      <protection/>
    </xf>
    <xf numFmtId="0" fontId="20" fillId="0" borderId="0" xfId="0" applyFont="1" applyBorder="1" applyAlignment="1">
      <alignment horizontal="center" wrapText="1"/>
    </xf>
    <xf numFmtId="49" fontId="20" fillId="0" borderId="0" xfId="0" applyNumberFormat="1" applyFont="1" applyAlignment="1">
      <alignment horizontal="center" vertical="center" wrapText="1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6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T137"/>
  <sheetViews>
    <sheetView showGridLines="0" tabSelected="1" view="pageBreakPreview" zoomScaleSheetLayoutView="100" workbookViewId="0" topLeftCell="A77">
      <selection activeCell="A4" sqref="A4:I4"/>
    </sheetView>
  </sheetViews>
  <sheetFormatPr defaultColWidth="9.140625" defaultRowHeight="12.75" customHeight="1"/>
  <cols>
    <col min="1" max="1" width="5.57421875" style="1" customWidth="1"/>
    <col min="2" max="2" width="21.28125" style="1" customWidth="1"/>
    <col min="3" max="3" width="57.8515625" style="1" customWidth="1"/>
    <col min="4" max="4" width="10.140625" style="1" customWidth="1"/>
    <col min="5" max="7" width="8.28125" style="1" customWidth="1"/>
    <col min="8" max="8" width="12.421875" style="1" hidden="1" customWidth="1"/>
    <col min="9" max="9" width="12.8515625" style="1" hidden="1" customWidth="1"/>
    <col min="10" max="10" width="18.28125" style="1" hidden="1" customWidth="1"/>
    <col min="11" max="11" width="9.140625" style="1" hidden="1" customWidth="1"/>
    <col min="12" max="12" width="10.8515625" style="1" customWidth="1"/>
    <col min="13" max="16384" width="9.140625" style="1" customWidth="1"/>
  </cols>
  <sheetData>
    <row r="1" spans="3:10" ht="14.25" customHeight="1">
      <c r="C1" s="40"/>
      <c r="D1" s="83" t="s">
        <v>75</v>
      </c>
      <c r="E1" s="83"/>
      <c r="F1" s="83"/>
      <c r="G1" s="83"/>
      <c r="H1" s="41" t="s">
        <v>75</v>
      </c>
      <c r="I1" s="4"/>
      <c r="J1" s="7" t="s">
        <v>66</v>
      </c>
    </row>
    <row r="2" spans="1:11" ht="17.25" customHeight="1">
      <c r="A2" s="37"/>
      <c r="B2" s="37"/>
      <c r="C2" s="37"/>
      <c r="D2" s="83" t="s">
        <v>76</v>
      </c>
      <c r="E2" s="83"/>
      <c r="F2" s="83"/>
      <c r="G2" s="83"/>
      <c r="H2" s="83"/>
      <c r="I2" s="83"/>
      <c r="J2" s="83"/>
      <c r="K2" s="83"/>
    </row>
    <row r="3" spans="1:10" ht="17.25" customHeight="1">
      <c r="A3" s="7"/>
      <c r="B3" s="7"/>
      <c r="C3" s="7"/>
      <c r="D3" s="82" t="s">
        <v>77</v>
      </c>
      <c r="E3" s="82"/>
      <c r="F3" s="82"/>
      <c r="G3" s="82"/>
      <c r="H3" s="7" t="s">
        <v>51</v>
      </c>
      <c r="I3" s="7"/>
      <c r="J3" s="7" t="s">
        <v>51</v>
      </c>
    </row>
    <row r="4" spans="1:9" ht="24.75" customHeight="1">
      <c r="A4" s="81" t="s">
        <v>188</v>
      </c>
      <c r="B4" s="81"/>
      <c r="C4" s="81"/>
      <c r="D4" s="81"/>
      <c r="E4" s="81"/>
      <c r="F4" s="81"/>
      <c r="G4" s="81"/>
      <c r="H4" s="81"/>
      <c r="I4" s="81"/>
    </row>
    <row r="5" spans="2:8" ht="21" customHeight="1" hidden="1">
      <c r="B5" s="4"/>
      <c r="C5" s="4"/>
      <c r="D5" s="4"/>
      <c r="E5" s="4"/>
      <c r="F5" s="4"/>
      <c r="G5" s="4"/>
      <c r="H5" s="1" t="s">
        <v>12</v>
      </c>
    </row>
    <row r="6" spans="2:8" ht="12.75" customHeight="1" hidden="1">
      <c r="B6" s="4"/>
      <c r="C6" s="4"/>
      <c r="D6" s="4"/>
      <c r="E6" s="4"/>
      <c r="F6" s="4"/>
      <c r="G6" s="4"/>
      <c r="H6" s="1" t="s">
        <v>1</v>
      </c>
    </row>
    <row r="7" spans="2:7" ht="0.75" customHeight="1" hidden="1">
      <c r="B7" s="4"/>
      <c r="C7" s="4"/>
      <c r="D7" s="4"/>
      <c r="E7" s="4"/>
      <c r="F7" s="4"/>
      <c r="G7" s="4"/>
    </row>
    <row r="8" spans="2:10" ht="46.5" customHeight="1" hidden="1">
      <c r="B8" s="80"/>
      <c r="C8" s="80"/>
      <c r="D8" s="80"/>
      <c r="E8" s="80"/>
      <c r="F8" s="80"/>
      <c r="G8" s="80"/>
      <c r="H8" s="80"/>
      <c r="I8" s="80"/>
      <c r="J8" s="80"/>
    </row>
    <row r="9" spans="1:10" ht="48.75" customHeight="1" hidden="1">
      <c r="A9" s="80" t="s">
        <v>13</v>
      </c>
      <c r="B9" s="80"/>
      <c r="C9" s="80"/>
      <c r="D9" s="80"/>
      <c r="E9" s="80"/>
      <c r="F9" s="80"/>
      <c r="G9" s="80"/>
      <c r="H9" s="80"/>
      <c r="I9" s="80"/>
      <c r="J9" s="80"/>
    </row>
    <row r="10" ht="12.75" hidden="1"/>
    <row r="11" spans="1:10" ht="92.25" customHeight="1">
      <c r="A11" s="8" t="s">
        <v>55</v>
      </c>
      <c r="B11" s="8" t="s">
        <v>54</v>
      </c>
      <c r="C11" s="9" t="s">
        <v>9</v>
      </c>
      <c r="D11" s="9" t="s">
        <v>67</v>
      </c>
      <c r="E11" s="9" t="s">
        <v>68</v>
      </c>
      <c r="F11" s="9" t="s">
        <v>69</v>
      </c>
      <c r="G11" s="9" t="s">
        <v>70</v>
      </c>
      <c r="H11" s="9" t="s">
        <v>50</v>
      </c>
      <c r="I11" s="8" t="s">
        <v>23</v>
      </c>
      <c r="J11" s="10" t="s">
        <v>50</v>
      </c>
    </row>
    <row r="12" spans="1:10" ht="16.5" customHeight="1">
      <c r="A12" s="9" t="s">
        <v>3</v>
      </c>
      <c r="B12" s="11">
        <v>2</v>
      </c>
      <c r="C12" s="9" t="s">
        <v>4</v>
      </c>
      <c r="D12" s="9" t="s">
        <v>5</v>
      </c>
      <c r="E12" s="9" t="s">
        <v>6</v>
      </c>
      <c r="F12" s="9" t="s">
        <v>7</v>
      </c>
      <c r="G12" s="9" t="s">
        <v>8</v>
      </c>
      <c r="H12" s="9"/>
      <c r="I12" s="10"/>
      <c r="J12" s="10" t="s">
        <v>53</v>
      </c>
    </row>
    <row r="13" spans="1:10" ht="20.25" customHeight="1">
      <c r="A13" s="12" t="s">
        <v>64</v>
      </c>
      <c r="B13" s="13"/>
      <c r="C13" s="14" t="s">
        <v>65</v>
      </c>
      <c r="D13" s="15">
        <f>+D15</f>
        <v>1683.2</v>
      </c>
      <c r="E13" s="15">
        <f>+E15</f>
        <v>2078.2</v>
      </c>
      <c r="F13" s="15">
        <f>+F15</f>
        <v>2024.3999999999996</v>
      </c>
      <c r="G13" s="15">
        <f>+G15</f>
        <v>97.41122124915792</v>
      </c>
      <c r="H13" s="15"/>
      <c r="I13" s="15"/>
      <c r="J13" s="15">
        <f aca="true" t="shared" si="0" ref="J13:J20">F13-E13</f>
        <v>-53.80000000000018</v>
      </c>
    </row>
    <row r="14" spans="1:10" ht="20.25" customHeight="1">
      <c r="A14" s="16"/>
      <c r="B14" s="50" t="s">
        <v>135</v>
      </c>
      <c r="C14" s="47" t="s">
        <v>136</v>
      </c>
      <c r="D14" s="54">
        <f aca="true" t="shared" si="1" ref="D14:F15">D15</f>
        <v>1683.2</v>
      </c>
      <c r="E14" s="54">
        <f t="shared" si="1"/>
        <v>2078.2</v>
      </c>
      <c r="F14" s="54">
        <f t="shared" si="1"/>
        <v>2024.3999999999996</v>
      </c>
      <c r="G14" s="55">
        <f aca="true" t="shared" si="2" ref="G14:G19">F14/E14*100</f>
        <v>97.41122124915792</v>
      </c>
      <c r="H14" s="17"/>
      <c r="I14" s="17"/>
      <c r="J14" s="17">
        <f>F14-E14</f>
        <v>-53.80000000000018</v>
      </c>
    </row>
    <row r="15" spans="1:10" ht="38.25">
      <c r="A15" s="16"/>
      <c r="B15" s="50" t="s">
        <v>121</v>
      </c>
      <c r="C15" s="51" t="s">
        <v>105</v>
      </c>
      <c r="D15" s="54">
        <f t="shared" si="1"/>
        <v>1683.2</v>
      </c>
      <c r="E15" s="54">
        <f t="shared" si="1"/>
        <v>2078.2</v>
      </c>
      <c r="F15" s="54">
        <f t="shared" si="1"/>
        <v>2024.3999999999996</v>
      </c>
      <c r="G15" s="55">
        <f t="shared" si="2"/>
        <v>97.41122124915792</v>
      </c>
      <c r="H15" s="17"/>
      <c r="I15" s="17"/>
      <c r="J15" s="17">
        <f>F15-E15</f>
        <v>-53.80000000000018</v>
      </c>
    </row>
    <row r="16" spans="1:10" ht="38.25">
      <c r="A16" s="12"/>
      <c r="B16" s="50" t="s">
        <v>122</v>
      </c>
      <c r="C16" s="51" t="s">
        <v>106</v>
      </c>
      <c r="D16" s="54">
        <f>+D17+D18+D19+D20</f>
        <v>1683.2</v>
      </c>
      <c r="E16" s="54">
        <f>+E17+E18+E19+E20</f>
        <v>2078.2</v>
      </c>
      <c r="F16" s="54">
        <f>+F17+F18+F19+F20</f>
        <v>2024.3999999999996</v>
      </c>
      <c r="G16" s="55">
        <f t="shared" si="2"/>
        <v>97.41122124915792</v>
      </c>
      <c r="H16" s="15"/>
      <c r="I16" s="15"/>
      <c r="J16" s="15">
        <f t="shared" si="0"/>
        <v>-53.80000000000018</v>
      </c>
    </row>
    <row r="17" spans="1:10" ht="57" customHeight="1">
      <c r="A17" s="12"/>
      <c r="B17" s="50" t="s">
        <v>107</v>
      </c>
      <c r="C17" s="47" t="s">
        <v>108</v>
      </c>
      <c r="D17" s="54">
        <v>668.1</v>
      </c>
      <c r="E17" s="55">
        <v>863.1</v>
      </c>
      <c r="F17" s="55">
        <v>921.4</v>
      </c>
      <c r="G17" s="55">
        <f t="shared" si="2"/>
        <v>106.75472135326149</v>
      </c>
      <c r="H17" s="17">
        <f>F17-E17</f>
        <v>58.299999999999955</v>
      </c>
      <c r="I17" s="18"/>
      <c r="J17" s="17">
        <f t="shared" si="0"/>
        <v>58.299999999999955</v>
      </c>
    </row>
    <row r="18" spans="1:11" s="6" customFormat="1" ht="69.75" customHeight="1">
      <c r="A18" s="12"/>
      <c r="B18" s="50" t="s">
        <v>109</v>
      </c>
      <c r="C18" s="47" t="s">
        <v>110</v>
      </c>
      <c r="D18" s="54">
        <v>5.1</v>
      </c>
      <c r="E18" s="55">
        <v>5.1</v>
      </c>
      <c r="F18" s="55">
        <v>6.8</v>
      </c>
      <c r="G18" s="55">
        <f t="shared" si="2"/>
        <v>133.33333333333334</v>
      </c>
      <c r="H18" s="17">
        <f>F18-E18</f>
        <v>1.7000000000000002</v>
      </c>
      <c r="I18" s="17"/>
      <c r="J18" s="17">
        <f t="shared" si="0"/>
        <v>1.7000000000000002</v>
      </c>
      <c r="K18" s="19"/>
    </row>
    <row r="19" spans="1:11" ht="54.75" customHeight="1">
      <c r="A19" s="16"/>
      <c r="B19" s="50" t="s">
        <v>111</v>
      </c>
      <c r="C19" s="51" t="s">
        <v>112</v>
      </c>
      <c r="D19" s="54">
        <v>1010</v>
      </c>
      <c r="E19" s="55">
        <v>1210</v>
      </c>
      <c r="F19" s="55">
        <v>1231.1</v>
      </c>
      <c r="G19" s="55">
        <f t="shared" si="2"/>
        <v>101.74380165289256</v>
      </c>
      <c r="H19" s="17">
        <f>F19-E19</f>
        <v>21.09999999999991</v>
      </c>
      <c r="I19" s="17"/>
      <c r="J19" s="17">
        <f t="shared" si="0"/>
        <v>21.09999999999991</v>
      </c>
      <c r="K19" s="20"/>
    </row>
    <row r="20" spans="1:11" ht="53.25" customHeight="1">
      <c r="A20" s="16"/>
      <c r="B20" s="50" t="s">
        <v>123</v>
      </c>
      <c r="C20" s="43" t="s">
        <v>120</v>
      </c>
      <c r="D20" s="54">
        <v>0</v>
      </c>
      <c r="E20" s="55">
        <v>0</v>
      </c>
      <c r="F20" s="55">
        <v>-134.9</v>
      </c>
      <c r="G20" s="55">
        <v>0</v>
      </c>
      <c r="H20" s="17">
        <f>F20-E20</f>
        <v>-134.9</v>
      </c>
      <c r="I20" s="17"/>
      <c r="J20" s="17">
        <f t="shared" si="0"/>
        <v>-134.9</v>
      </c>
      <c r="K20" s="20"/>
    </row>
    <row r="21" spans="1:10" ht="20.25" customHeight="1">
      <c r="A21" s="12" t="s">
        <v>56</v>
      </c>
      <c r="B21" s="13"/>
      <c r="C21" s="21" t="s">
        <v>57</v>
      </c>
      <c r="D21" s="15">
        <f>+D23+D30+D32</f>
        <v>22328</v>
      </c>
      <c r="E21" s="15">
        <f>+E23+E30+E32</f>
        <v>26844.6</v>
      </c>
      <c r="F21" s="15">
        <f>+F23+F30+F32</f>
        <v>23175.800000000003</v>
      </c>
      <c r="G21" s="15">
        <f aca="true" t="shared" si="3" ref="G21:G42">F21/E21*100</f>
        <v>86.33319177786223</v>
      </c>
      <c r="H21" s="15">
        <f>+H23+H30+H32</f>
        <v>-3658.699999999999</v>
      </c>
      <c r="I21" s="15">
        <f>+I23+I30+I32</f>
        <v>0</v>
      </c>
      <c r="J21" s="15">
        <f>+J23+J30+J32</f>
        <v>-3668.7999999999993</v>
      </c>
    </row>
    <row r="22" spans="1:10" ht="21.75" customHeight="1">
      <c r="A22" s="12"/>
      <c r="B22" s="50" t="s">
        <v>135</v>
      </c>
      <c r="C22" s="47" t="s">
        <v>136</v>
      </c>
      <c r="D22" s="54">
        <f>D23+D29+D32</f>
        <v>22328</v>
      </c>
      <c r="E22" s="54">
        <f>E23+E29+E32</f>
        <v>26844.6</v>
      </c>
      <c r="F22" s="54">
        <f>F23+F29+F32</f>
        <v>23175.800000000003</v>
      </c>
      <c r="G22" s="17">
        <f t="shared" si="3"/>
        <v>86.33319177786223</v>
      </c>
      <c r="H22" s="22">
        <f aca="true" t="shared" si="4" ref="H22:J23">+H23</f>
        <v>-1762.7999999999993</v>
      </c>
      <c r="I22" s="22">
        <f t="shared" si="4"/>
        <v>0</v>
      </c>
      <c r="J22" s="22">
        <f t="shared" si="4"/>
        <v>-1772.8999999999996</v>
      </c>
    </row>
    <row r="23" spans="1:10" ht="21.75" customHeight="1">
      <c r="A23" s="12"/>
      <c r="B23" s="46" t="s">
        <v>22</v>
      </c>
      <c r="C23" s="47" t="s">
        <v>10</v>
      </c>
      <c r="D23" s="54">
        <f>D24</f>
        <v>9093</v>
      </c>
      <c r="E23" s="54">
        <f>E24</f>
        <v>12813</v>
      </c>
      <c r="F23" s="54">
        <f>F24</f>
        <v>11040.1</v>
      </c>
      <c r="G23" s="55">
        <f t="shared" si="3"/>
        <v>86.16327167720284</v>
      </c>
      <c r="H23" s="22">
        <f t="shared" si="4"/>
        <v>-1762.7999999999993</v>
      </c>
      <c r="I23" s="22">
        <f t="shared" si="4"/>
        <v>0</v>
      </c>
      <c r="J23" s="22">
        <f t="shared" si="4"/>
        <v>-1772.8999999999996</v>
      </c>
    </row>
    <row r="24" spans="1:11" s="6" customFormat="1" ht="19.5" customHeight="1">
      <c r="A24" s="12"/>
      <c r="B24" s="46" t="s">
        <v>21</v>
      </c>
      <c r="C24" s="47" t="s">
        <v>113</v>
      </c>
      <c r="D24" s="54">
        <f>+D25+D26+D27+D28</f>
        <v>9093</v>
      </c>
      <c r="E24" s="54">
        <f>+E25+E26+E27+E28</f>
        <v>12813</v>
      </c>
      <c r="F24" s="54">
        <f>+F25+F26+F27+F28</f>
        <v>11040.1</v>
      </c>
      <c r="G24" s="55">
        <f t="shared" si="3"/>
        <v>86.16327167720284</v>
      </c>
      <c r="H24" s="15">
        <f>+H25+H26+H27</f>
        <v>-1762.7999999999993</v>
      </c>
      <c r="I24" s="15">
        <f>+I25+I26+I27</f>
        <v>0</v>
      </c>
      <c r="J24" s="15">
        <f>F24-E24</f>
        <v>-1772.8999999999996</v>
      </c>
      <c r="K24" s="19"/>
    </row>
    <row r="25" spans="1:11" ht="55.5" customHeight="1">
      <c r="A25" s="16"/>
      <c r="B25" s="46" t="s">
        <v>35</v>
      </c>
      <c r="C25" s="47" t="s">
        <v>114</v>
      </c>
      <c r="D25" s="54">
        <v>8750</v>
      </c>
      <c r="E25" s="55">
        <v>12407</v>
      </c>
      <c r="F25" s="55">
        <v>10641.2</v>
      </c>
      <c r="G25" s="55">
        <f t="shared" si="3"/>
        <v>85.76771177561055</v>
      </c>
      <c r="H25" s="17">
        <f>F25-E25</f>
        <v>-1765.7999999999993</v>
      </c>
      <c r="I25" s="17"/>
      <c r="J25" s="17">
        <f>F25-E25</f>
        <v>-1765.7999999999993</v>
      </c>
      <c r="K25" s="20"/>
    </row>
    <row r="26" spans="1:11" ht="93" customHeight="1">
      <c r="A26" s="16"/>
      <c r="B26" s="46" t="s">
        <v>58</v>
      </c>
      <c r="C26" s="51" t="s">
        <v>115</v>
      </c>
      <c r="D26" s="54">
        <v>43</v>
      </c>
      <c r="E26" s="55">
        <v>91</v>
      </c>
      <c r="F26" s="55">
        <v>98.2</v>
      </c>
      <c r="G26" s="55">
        <f t="shared" si="3"/>
        <v>107.91208791208791</v>
      </c>
      <c r="H26" s="17">
        <f>F26-E26</f>
        <v>7.200000000000003</v>
      </c>
      <c r="I26" s="17"/>
      <c r="J26" s="17">
        <f>F26-E26</f>
        <v>7.200000000000003</v>
      </c>
      <c r="K26" s="20"/>
    </row>
    <row r="27" spans="1:17" ht="42.75" customHeight="1">
      <c r="A27" s="16"/>
      <c r="B27" s="46" t="s">
        <v>59</v>
      </c>
      <c r="C27" s="51" t="s">
        <v>78</v>
      </c>
      <c r="D27" s="54">
        <v>300</v>
      </c>
      <c r="E27" s="55">
        <v>315</v>
      </c>
      <c r="F27" s="55">
        <v>310.8</v>
      </c>
      <c r="G27" s="55">
        <f t="shared" si="3"/>
        <v>98.66666666666667</v>
      </c>
      <c r="H27" s="17">
        <f>F27-E27</f>
        <v>-4.199999999999989</v>
      </c>
      <c r="I27" s="17"/>
      <c r="J27" s="17">
        <f>F27-E27</f>
        <v>-4.199999999999989</v>
      </c>
      <c r="K27" s="20"/>
      <c r="Q27" s="5"/>
    </row>
    <row r="28" spans="1:17" ht="63" customHeight="1">
      <c r="A28" s="16"/>
      <c r="B28" s="46" t="s">
        <v>155</v>
      </c>
      <c r="C28" s="51" t="s">
        <v>156</v>
      </c>
      <c r="D28" s="54">
        <v>0</v>
      </c>
      <c r="E28" s="55">
        <v>0</v>
      </c>
      <c r="F28" s="55">
        <v>-10.1</v>
      </c>
      <c r="G28" s="55">
        <v>0</v>
      </c>
      <c r="H28" s="17"/>
      <c r="I28" s="17"/>
      <c r="J28" s="17">
        <f>F28-E28</f>
        <v>-10.1</v>
      </c>
      <c r="K28" s="20"/>
      <c r="Q28" s="5"/>
    </row>
    <row r="29" spans="1:10" s="6" customFormat="1" ht="19.5" customHeight="1">
      <c r="A29" s="12"/>
      <c r="B29" s="46" t="s">
        <v>117</v>
      </c>
      <c r="C29" s="47" t="s">
        <v>118</v>
      </c>
      <c r="D29" s="54">
        <f>+D30</f>
        <v>0</v>
      </c>
      <c r="E29" s="54">
        <f>+E30</f>
        <v>0</v>
      </c>
      <c r="F29" s="54">
        <f>+F30</f>
        <v>1</v>
      </c>
      <c r="G29" s="55">
        <v>0</v>
      </c>
      <c r="H29" s="15">
        <f aca="true" t="shared" si="5" ref="H29:J30">+H30</f>
        <v>1</v>
      </c>
      <c r="I29" s="15">
        <f t="shared" si="5"/>
        <v>0</v>
      </c>
      <c r="J29" s="15">
        <f t="shared" si="5"/>
        <v>1</v>
      </c>
    </row>
    <row r="30" spans="1:10" s="6" customFormat="1" ht="15.75" customHeight="1">
      <c r="A30" s="12"/>
      <c r="B30" s="46" t="s">
        <v>41</v>
      </c>
      <c r="C30" s="52" t="s">
        <v>116</v>
      </c>
      <c r="D30" s="54">
        <f>D31</f>
        <v>0</v>
      </c>
      <c r="E30" s="54">
        <f>E31</f>
        <v>0</v>
      </c>
      <c r="F30" s="54">
        <f>F31</f>
        <v>1</v>
      </c>
      <c r="G30" s="55">
        <v>0</v>
      </c>
      <c r="H30" s="15">
        <f t="shared" si="5"/>
        <v>1</v>
      </c>
      <c r="I30" s="15">
        <f t="shared" si="5"/>
        <v>0</v>
      </c>
      <c r="J30" s="15">
        <f t="shared" si="5"/>
        <v>1</v>
      </c>
    </row>
    <row r="31" spans="1:10" s="6" customFormat="1" ht="15" customHeight="1">
      <c r="A31" s="16"/>
      <c r="B31" s="46" t="s">
        <v>42</v>
      </c>
      <c r="C31" s="52" t="s">
        <v>116</v>
      </c>
      <c r="D31" s="54">
        <v>0</v>
      </c>
      <c r="E31" s="55">
        <v>0</v>
      </c>
      <c r="F31" s="55">
        <v>1</v>
      </c>
      <c r="G31" s="55">
        <v>0</v>
      </c>
      <c r="H31" s="17">
        <f>F31-E31</f>
        <v>1</v>
      </c>
      <c r="I31" s="17"/>
      <c r="J31" s="17">
        <f>F31-E31</f>
        <v>1</v>
      </c>
    </row>
    <row r="32" spans="1:10" s="6" customFormat="1" ht="15.75" customHeight="1">
      <c r="A32" s="12"/>
      <c r="B32" s="46" t="s">
        <v>17</v>
      </c>
      <c r="C32" s="47" t="s">
        <v>11</v>
      </c>
      <c r="D32" s="54">
        <f>+D33+D35+D38</f>
        <v>13235</v>
      </c>
      <c r="E32" s="54">
        <f>+E33+E35+E38</f>
        <v>14031.6</v>
      </c>
      <c r="F32" s="54">
        <f>+F33+F35+F38</f>
        <v>12134.7</v>
      </c>
      <c r="G32" s="55">
        <f t="shared" si="3"/>
        <v>86.48122808517917</v>
      </c>
      <c r="H32" s="15">
        <f>+H33+H35+H38</f>
        <v>-1896.8999999999999</v>
      </c>
      <c r="I32" s="15">
        <f>+I33+I35+I38</f>
        <v>0</v>
      </c>
      <c r="J32" s="15">
        <f>+J33+J35+J38</f>
        <v>-1896.8999999999999</v>
      </c>
    </row>
    <row r="33" spans="1:10" s="6" customFormat="1" ht="19.5" customHeight="1">
      <c r="A33" s="12"/>
      <c r="B33" s="56" t="s">
        <v>18</v>
      </c>
      <c r="C33" s="39" t="s">
        <v>14</v>
      </c>
      <c r="D33" s="54">
        <f>+D34</f>
        <v>3000</v>
      </c>
      <c r="E33" s="54">
        <f>+E34</f>
        <v>3000</v>
      </c>
      <c r="F33" s="54">
        <f>+F34</f>
        <v>3015.6</v>
      </c>
      <c r="G33" s="55">
        <f t="shared" si="3"/>
        <v>100.51999999999998</v>
      </c>
      <c r="H33" s="22">
        <f>+H34</f>
        <v>15.599999999999909</v>
      </c>
      <c r="I33" s="22">
        <f>+I34</f>
        <v>0</v>
      </c>
      <c r="J33" s="22">
        <f>+J34</f>
        <v>15.599999999999909</v>
      </c>
    </row>
    <row r="34" spans="1:10" ht="40.5" customHeight="1">
      <c r="A34" s="16"/>
      <c r="B34" s="24" t="s">
        <v>79</v>
      </c>
      <c r="C34" s="39" t="s">
        <v>119</v>
      </c>
      <c r="D34" s="54">
        <v>3000</v>
      </c>
      <c r="E34" s="55">
        <v>3000</v>
      </c>
      <c r="F34" s="77">
        <v>3015.6</v>
      </c>
      <c r="G34" s="55">
        <f t="shared" si="3"/>
        <v>100.51999999999998</v>
      </c>
      <c r="H34" s="17">
        <f>F34-E34</f>
        <v>15.599999999999909</v>
      </c>
      <c r="I34" s="17"/>
      <c r="J34" s="17">
        <f>F34-E34</f>
        <v>15.599999999999909</v>
      </c>
    </row>
    <row r="35" spans="1:10" s="6" customFormat="1" ht="16.5" customHeight="1">
      <c r="A35" s="12"/>
      <c r="B35" s="46" t="s">
        <v>19</v>
      </c>
      <c r="C35" s="47" t="s">
        <v>0</v>
      </c>
      <c r="D35" s="54">
        <f>D36+D37</f>
        <v>5405</v>
      </c>
      <c r="E35" s="54">
        <f>E36+E37</f>
        <v>6201.6</v>
      </c>
      <c r="F35" s="54">
        <f>F36+F37</f>
        <v>5355.900000000001</v>
      </c>
      <c r="G35" s="55">
        <f t="shared" si="3"/>
        <v>86.36319659442725</v>
      </c>
      <c r="H35" s="15">
        <f>+H36+H37</f>
        <v>-845.6999999999996</v>
      </c>
      <c r="I35" s="15">
        <f>+I36+I37</f>
        <v>0</v>
      </c>
      <c r="J35" s="15">
        <f>+J36+J37</f>
        <v>-845.6999999999996</v>
      </c>
    </row>
    <row r="36" spans="1:10" s="6" customFormat="1" ht="15.75" customHeight="1">
      <c r="A36" s="16"/>
      <c r="B36" s="46" t="s">
        <v>36</v>
      </c>
      <c r="C36" s="47" t="s">
        <v>37</v>
      </c>
      <c r="D36" s="54">
        <v>255</v>
      </c>
      <c r="E36" s="55">
        <v>1251.6</v>
      </c>
      <c r="F36" s="55">
        <v>630.8</v>
      </c>
      <c r="G36" s="55">
        <f t="shared" si="3"/>
        <v>50.39948865452221</v>
      </c>
      <c r="H36" s="17">
        <f>F36-E36</f>
        <v>-620.8</v>
      </c>
      <c r="I36" s="17"/>
      <c r="J36" s="15">
        <f>F36-E36</f>
        <v>-620.8</v>
      </c>
    </row>
    <row r="37" spans="1:10" s="6" customFormat="1" ht="17.25" customHeight="1">
      <c r="A37" s="16"/>
      <c r="B37" s="46" t="s">
        <v>38</v>
      </c>
      <c r="C37" s="47" t="s">
        <v>39</v>
      </c>
      <c r="D37" s="54">
        <v>5150</v>
      </c>
      <c r="E37" s="55">
        <v>4950</v>
      </c>
      <c r="F37" s="55">
        <v>4725.1</v>
      </c>
      <c r="G37" s="55">
        <f t="shared" si="3"/>
        <v>95.45656565656566</v>
      </c>
      <c r="H37" s="17">
        <f>F37-E37</f>
        <v>-224.89999999999964</v>
      </c>
      <c r="I37" s="17"/>
      <c r="J37" s="15">
        <f>F37-E37</f>
        <v>-224.89999999999964</v>
      </c>
    </row>
    <row r="38" spans="1:10" s="6" customFormat="1" ht="14.25" customHeight="1">
      <c r="A38" s="12"/>
      <c r="B38" s="24" t="s">
        <v>20</v>
      </c>
      <c r="C38" s="39" t="s">
        <v>15</v>
      </c>
      <c r="D38" s="54">
        <f>+D39+D41</f>
        <v>4830</v>
      </c>
      <c r="E38" s="54">
        <f>+E39+E41</f>
        <v>4830</v>
      </c>
      <c r="F38" s="54">
        <f>+F39+F41</f>
        <v>3763.2</v>
      </c>
      <c r="G38" s="55">
        <f t="shared" si="3"/>
        <v>77.91304347826087</v>
      </c>
      <c r="H38" s="22">
        <f>+H39+H41</f>
        <v>-1066.8000000000002</v>
      </c>
      <c r="I38" s="22">
        <f>+I39+I41</f>
        <v>0</v>
      </c>
      <c r="J38" s="22">
        <f>+J39+J41</f>
        <v>-1066.8000000000002</v>
      </c>
    </row>
    <row r="39" spans="1:10" ht="15.75" customHeight="1">
      <c r="A39" s="16"/>
      <c r="B39" s="30" t="s">
        <v>80</v>
      </c>
      <c r="C39" s="57" t="s">
        <v>81</v>
      </c>
      <c r="D39" s="54">
        <f>+D40</f>
        <v>3000</v>
      </c>
      <c r="E39" s="54">
        <f>+E40</f>
        <v>3000</v>
      </c>
      <c r="F39" s="54">
        <f>+F40</f>
        <v>2516.2</v>
      </c>
      <c r="G39" s="55">
        <f t="shared" si="3"/>
        <v>83.87333333333332</v>
      </c>
      <c r="H39" s="17">
        <f>F39-E39</f>
        <v>-483.8000000000002</v>
      </c>
      <c r="I39" s="17">
        <f>+I40</f>
        <v>0</v>
      </c>
      <c r="J39" s="17">
        <f>+J40</f>
        <v>-483.8000000000002</v>
      </c>
    </row>
    <row r="40" spans="1:10" ht="30.75" customHeight="1">
      <c r="A40" s="16"/>
      <c r="B40" s="30" t="s">
        <v>82</v>
      </c>
      <c r="C40" s="58" t="s">
        <v>83</v>
      </c>
      <c r="D40" s="54">
        <v>3000</v>
      </c>
      <c r="E40" s="55">
        <v>3000</v>
      </c>
      <c r="F40" s="55">
        <v>2516.2</v>
      </c>
      <c r="G40" s="55">
        <f t="shared" si="3"/>
        <v>83.87333333333332</v>
      </c>
      <c r="H40" s="17">
        <f>F40-E40</f>
        <v>-483.8000000000002</v>
      </c>
      <c r="I40" s="17"/>
      <c r="J40" s="17">
        <f>F40-E40</f>
        <v>-483.8000000000002</v>
      </c>
    </row>
    <row r="41" spans="1:10" ht="18.75" customHeight="1">
      <c r="A41" s="16"/>
      <c r="B41" s="30" t="s">
        <v>84</v>
      </c>
      <c r="C41" s="45" t="s">
        <v>85</v>
      </c>
      <c r="D41" s="54">
        <f>+D42</f>
        <v>1830</v>
      </c>
      <c r="E41" s="54">
        <f>+E42</f>
        <v>1830</v>
      </c>
      <c r="F41" s="54">
        <f>+F42</f>
        <v>1247</v>
      </c>
      <c r="G41" s="55">
        <f t="shared" si="3"/>
        <v>68.14207650273224</v>
      </c>
      <c r="H41" s="17">
        <f>F41-E41</f>
        <v>-583</v>
      </c>
      <c r="I41" s="17">
        <f>+I42</f>
        <v>0</v>
      </c>
      <c r="J41" s="17">
        <f>+J42</f>
        <v>-583</v>
      </c>
    </row>
    <row r="42" spans="1:10" ht="30.75" customHeight="1">
      <c r="A42" s="16"/>
      <c r="B42" s="30" t="s">
        <v>86</v>
      </c>
      <c r="C42" s="58" t="s">
        <v>124</v>
      </c>
      <c r="D42" s="54">
        <v>1830</v>
      </c>
      <c r="E42" s="55">
        <v>1830</v>
      </c>
      <c r="F42" s="55">
        <v>1247</v>
      </c>
      <c r="G42" s="55">
        <f t="shared" si="3"/>
        <v>68.14207650273224</v>
      </c>
      <c r="H42" s="17">
        <f>F42-E42</f>
        <v>-583</v>
      </c>
      <c r="I42" s="17"/>
      <c r="J42" s="17">
        <f>F42-E42</f>
        <v>-583</v>
      </c>
    </row>
    <row r="43" spans="1:10" ht="16.5" customHeight="1">
      <c r="A43" s="12" t="s">
        <v>60</v>
      </c>
      <c r="B43" s="13"/>
      <c r="C43" s="42" t="s">
        <v>61</v>
      </c>
      <c r="D43" s="15">
        <f>+D46</f>
        <v>1295.9</v>
      </c>
      <c r="E43" s="15">
        <f>+E46</f>
        <v>1295.9</v>
      </c>
      <c r="F43" s="15">
        <f>+F46</f>
        <v>1234.8</v>
      </c>
      <c r="G43" s="15">
        <f>F43/E43*100</f>
        <v>95.28513002546491</v>
      </c>
      <c r="H43" s="15" t="e">
        <f>+H46+#REF!</f>
        <v>#REF!</v>
      </c>
      <c r="I43" s="15" t="e">
        <f>+I46+#REF!</f>
        <v>#REF!</v>
      </c>
      <c r="J43" s="15" t="e">
        <f>+J46+#REF!</f>
        <v>#REF!</v>
      </c>
    </row>
    <row r="44" spans="1:20" s="6" customFormat="1" ht="20.25" customHeight="1">
      <c r="A44" s="12"/>
      <c r="B44" s="50" t="s">
        <v>135</v>
      </c>
      <c r="C44" s="47" t="s">
        <v>136</v>
      </c>
      <c r="D44" s="18">
        <f>+D45</f>
        <v>1295.9</v>
      </c>
      <c r="E44" s="18">
        <f aca="true" t="shared" si="6" ref="E44:J46">+E45</f>
        <v>1295.9</v>
      </c>
      <c r="F44" s="18">
        <f t="shared" si="6"/>
        <v>1234.8</v>
      </c>
      <c r="G44" s="18">
        <f t="shared" si="6"/>
        <v>95.28513002546491</v>
      </c>
      <c r="H44" s="22">
        <f t="shared" si="6"/>
        <v>-61.100000000000136</v>
      </c>
      <c r="I44" s="22">
        <f t="shared" si="6"/>
        <v>0</v>
      </c>
      <c r="J44" s="22">
        <f t="shared" si="6"/>
        <v>-61.100000000000136</v>
      </c>
      <c r="T44" s="36"/>
    </row>
    <row r="45" spans="1:20" s="6" customFormat="1" ht="29.25" customHeight="1">
      <c r="A45" s="12"/>
      <c r="B45" s="46" t="s">
        <v>133</v>
      </c>
      <c r="C45" s="47" t="s">
        <v>134</v>
      </c>
      <c r="D45" s="18">
        <f>+D46</f>
        <v>1295.9</v>
      </c>
      <c r="E45" s="18">
        <f t="shared" si="6"/>
        <v>1295.9</v>
      </c>
      <c r="F45" s="18">
        <f t="shared" si="6"/>
        <v>1234.8</v>
      </c>
      <c r="G45" s="18">
        <f t="shared" si="6"/>
        <v>95.28513002546491</v>
      </c>
      <c r="H45" s="22">
        <f t="shared" si="6"/>
        <v>-61.100000000000136</v>
      </c>
      <c r="I45" s="22">
        <f t="shared" si="6"/>
        <v>0</v>
      </c>
      <c r="J45" s="22">
        <f t="shared" si="6"/>
        <v>-61.100000000000136</v>
      </c>
      <c r="T45" s="36"/>
    </row>
    <row r="46" spans="1:20" s="6" customFormat="1" ht="69.75" customHeight="1">
      <c r="A46" s="12"/>
      <c r="B46" s="46" t="s">
        <v>26</v>
      </c>
      <c r="C46" s="47" t="s">
        <v>125</v>
      </c>
      <c r="D46" s="18">
        <f>+D47</f>
        <v>1295.9</v>
      </c>
      <c r="E46" s="18">
        <f t="shared" si="6"/>
        <v>1295.9</v>
      </c>
      <c r="F46" s="18">
        <f t="shared" si="6"/>
        <v>1234.8</v>
      </c>
      <c r="G46" s="18">
        <f t="shared" si="6"/>
        <v>95.28513002546491</v>
      </c>
      <c r="H46" s="22">
        <f t="shared" si="6"/>
        <v>-61.100000000000136</v>
      </c>
      <c r="I46" s="22">
        <f t="shared" si="6"/>
        <v>0</v>
      </c>
      <c r="J46" s="22">
        <f t="shared" si="6"/>
        <v>-61.100000000000136</v>
      </c>
      <c r="T46" s="36"/>
    </row>
    <row r="47" spans="1:15" ht="53.25" customHeight="1">
      <c r="A47" s="16"/>
      <c r="B47" s="46" t="s">
        <v>30</v>
      </c>
      <c r="C47" s="47" t="s">
        <v>31</v>
      </c>
      <c r="D47" s="2">
        <f>+D48</f>
        <v>1295.9</v>
      </c>
      <c r="E47" s="2">
        <f>+E48</f>
        <v>1295.9</v>
      </c>
      <c r="F47" s="2">
        <f>+F48</f>
        <v>1234.8</v>
      </c>
      <c r="G47" s="17">
        <f>F47/E47*100</f>
        <v>95.28513002546491</v>
      </c>
      <c r="H47" s="17">
        <f>F47-E47</f>
        <v>-61.100000000000136</v>
      </c>
      <c r="I47" s="17">
        <f>+I48</f>
        <v>0</v>
      </c>
      <c r="J47" s="17">
        <f>+J48</f>
        <v>-61.100000000000136</v>
      </c>
      <c r="O47" s="35"/>
    </row>
    <row r="48" spans="1:10" ht="69" customHeight="1">
      <c r="A48" s="16"/>
      <c r="B48" s="46" t="s">
        <v>87</v>
      </c>
      <c r="C48" s="47" t="s">
        <v>88</v>
      </c>
      <c r="D48" s="17">
        <v>1295.9</v>
      </c>
      <c r="E48" s="2">
        <v>1295.9</v>
      </c>
      <c r="F48" s="17">
        <v>1234.8</v>
      </c>
      <c r="G48" s="17">
        <f>F48/E48*100</f>
        <v>95.28513002546491</v>
      </c>
      <c r="H48" s="17">
        <f>F48-E48</f>
        <v>-61.100000000000136</v>
      </c>
      <c r="I48" s="17"/>
      <c r="J48" s="17">
        <f>F48-E48</f>
        <v>-61.100000000000136</v>
      </c>
    </row>
    <row r="49" spans="1:10" ht="17.25" customHeight="1">
      <c r="A49" s="12" t="s">
        <v>62</v>
      </c>
      <c r="B49" s="13"/>
      <c r="C49" s="14" t="s">
        <v>63</v>
      </c>
      <c r="D49" s="15">
        <f>+D50+D61+D65+D69+D72</f>
        <v>10335.400000000001</v>
      </c>
      <c r="E49" s="15">
        <f>+E50+E61+E65+E69+E72</f>
        <v>12241.300000000001</v>
      </c>
      <c r="F49" s="15">
        <f>+F50+F61+F65+F69+F72</f>
        <v>12241.300000000001</v>
      </c>
      <c r="G49" s="22">
        <f aca="true" t="shared" si="7" ref="G49:G64">F49/E49*100</f>
        <v>100</v>
      </c>
      <c r="H49" s="15">
        <f>+H50+H61+H65+H69+H72</f>
        <v>0</v>
      </c>
      <c r="I49" s="15" t="e">
        <f>+I52+I59+I62+I66+I73</f>
        <v>#REF!</v>
      </c>
      <c r="J49" s="15" t="e">
        <f>+J52+J59+J62+J66+J73</f>
        <v>#REF!</v>
      </c>
    </row>
    <row r="50" spans="1:10" s="6" customFormat="1" ht="42" customHeight="1">
      <c r="A50" s="12"/>
      <c r="B50" s="63" t="s">
        <v>133</v>
      </c>
      <c r="C50" s="64" t="s">
        <v>134</v>
      </c>
      <c r="D50" s="22">
        <f>+D51+D58</f>
        <v>674.3</v>
      </c>
      <c r="E50" s="22">
        <f>+E51+E58</f>
        <v>683.1</v>
      </c>
      <c r="F50" s="22">
        <f>+F51+F58</f>
        <v>683.1</v>
      </c>
      <c r="G50" s="22">
        <f t="shared" si="7"/>
        <v>100</v>
      </c>
      <c r="H50" s="22">
        <f>+H51+H58</f>
        <v>0</v>
      </c>
      <c r="I50" s="22">
        <f>+I53</f>
        <v>0</v>
      </c>
      <c r="J50" s="22">
        <f>+J53</f>
        <v>0</v>
      </c>
    </row>
    <row r="51" spans="1:10" s="6" customFormat="1" ht="69.75" customHeight="1">
      <c r="A51" s="12"/>
      <c r="B51" s="46" t="s">
        <v>26</v>
      </c>
      <c r="C51" s="47" t="s">
        <v>125</v>
      </c>
      <c r="D51" s="18">
        <f>+D52+D54+D56</f>
        <v>167.7</v>
      </c>
      <c r="E51" s="18">
        <f>+E52+E54+E56</f>
        <v>176.5</v>
      </c>
      <c r="F51" s="18">
        <f>+F52+F54+F56</f>
        <v>176.5</v>
      </c>
      <c r="G51" s="18">
        <f t="shared" si="7"/>
        <v>100</v>
      </c>
      <c r="H51" s="18">
        <f>+H52+H54+H56</f>
        <v>0</v>
      </c>
      <c r="I51" s="22">
        <f>+I54</f>
        <v>0</v>
      </c>
      <c r="J51" s="22">
        <f>+J54</f>
        <v>0</v>
      </c>
    </row>
    <row r="52" spans="1:10" s="6" customFormat="1" ht="54" customHeight="1">
      <c r="A52" s="16"/>
      <c r="B52" s="46" t="s">
        <v>30</v>
      </c>
      <c r="C52" s="47" t="s">
        <v>31</v>
      </c>
      <c r="D52" s="54">
        <f>+D53</f>
        <v>130</v>
      </c>
      <c r="E52" s="54">
        <f>+E53</f>
        <v>138.6</v>
      </c>
      <c r="F52" s="54">
        <f>F53</f>
        <v>138.6</v>
      </c>
      <c r="G52" s="18">
        <f t="shared" si="7"/>
        <v>100</v>
      </c>
      <c r="H52" s="54">
        <f aca="true" t="shared" si="8" ref="H52:H60">F52-E52</f>
        <v>0</v>
      </c>
      <c r="I52" s="22">
        <f>+I57</f>
        <v>0</v>
      </c>
      <c r="J52" s="22">
        <f>+J57</f>
        <v>0</v>
      </c>
    </row>
    <row r="53" spans="1:15" ht="67.5" customHeight="1">
      <c r="A53" s="16"/>
      <c r="B53" s="46" t="s">
        <v>87</v>
      </c>
      <c r="C53" s="47" t="s">
        <v>88</v>
      </c>
      <c r="D53" s="54">
        <v>130</v>
      </c>
      <c r="E53" s="54">
        <v>138.6</v>
      </c>
      <c r="F53" s="17">
        <v>138.6</v>
      </c>
      <c r="G53" s="18">
        <f t="shared" si="7"/>
        <v>100</v>
      </c>
      <c r="H53" s="54">
        <f t="shared" si="8"/>
        <v>0</v>
      </c>
      <c r="I53" s="17">
        <f>+I54</f>
        <v>0</v>
      </c>
      <c r="J53" s="17">
        <f>+J54</f>
        <v>0</v>
      </c>
      <c r="O53" s="35"/>
    </row>
    <row r="54" spans="1:10" ht="69.75" customHeight="1">
      <c r="A54" s="16"/>
      <c r="B54" s="46" t="s">
        <v>146</v>
      </c>
      <c r="C54" s="62" t="s">
        <v>148</v>
      </c>
      <c r="D54" s="54">
        <f>+D55</f>
        <v>0</v>
      </c>
      <c r="E54" s="54">
        <f>+E55</f>
        <v>0.2</v>
      </c>
      <c r="F54" s="54">
        <f>+F55</f>
        <v>0.2</v>
      </c>
      <c r="G54" s="18">
        <f t="shared" si="7"/>
        <v>100</v>
      </c>
      <c r="H54" s="54">
        <f>F54-E54</f>
        <v>0</v>
      </c>
      <c r="I54" s="17"/>
      <c r="J54" s="17">
        <f>F54-E54</f>
        <v>0</v>
      </c>
    </row>
    <row r="55" spans="1:10" ht="70.5" customHeight="1">
      <c r="A55" s="16"/>
      <c r="B55" s="46" t="s">
        <v>147</v>
      </c>
      <c r="C55" s="58" t="s">
        <v>149</v>
      </c>
      <c r="D55" s="54">
        <v>0</v>
      </c>
      <c r="E55" s="54">
        <v>0.2</v>
      </c>
      <c r="F55" s="17">
        <v>0.2</v>
      </c>
      <c r="G55" s="18">
        <f t="shared" si="7"/>
        <v>100</v>
      </c>
      <c r="H55" s="54">
        <f>F55-E55</f>
        <v>0</v>
      </c>
      <c r="I55" s="17">
        <f>+I56</f>
        <v>0</v>
      </c>
      <c r="J55" s="17">
        <f>+J56</f>
        <v>0</v>
      </c>
    </row>
    <row r="56" spans="1:10" ht="68.25" customHeight="1">
      <c r="A56" s="16"/>
      <c r="B56" s="46" t="s">
        <v>27</v>
      </c>
      <c r="C56" s="47" t="s">
        <v>126</v>
      </c>
      <c r="D56" s="54">
        <f>+D57</f>
        <v>37.7</v>
      </c>
      <c r="E56" s="54">
        <f>E57</f>
        <v>37.7</v>
      </c>
      <c r="F56" s="54">
        <f>F57</f>
        <v>37.7</v>
      </c>
      <c r="G56" s="54">
        <f t="shared" si="7"/>
        <v>100</v>
      </c>
      <c r="H56" s="54">
        <f t="shared" si="8"/>
        <v>0</v>
      </c>
      <c r="I56" s="17"/>
      <c r="J56" s="17">
        <f>F56-E56</f>
        <v>0</v>
      </c>
    </row>
    <row r="57" spans="1:10" ht="53.25" customHeight="1">
      <c r="A57" s="16"/>
      <c r="B57" s="46" t="s">
        <v>127</v>
      </c>
      <c r="C57" s="39" t="s">
        <v>128</v>
      </c>
      <c r="D57" s="54">
        <v>37.7</v>
      </c>
      <c r="E57" s="54">
        <v>37.7</v>
      </c>
      <c r="F57" s="17">
        <v>37.7</v>
      </c>
      <c r="G57" s="54">
        <f t="shared" si="7"/>
        <v>100</v>
      </c>
      <c r="H57" s="54">
        <f t="shared" si="8"/>
        <v>0</v>
      </c>
      <c r="I57" s="17">
        <f>+I58</f>
        <v>0</v>
      </c>
      <c r="J57" s="17">
        <f>+J58</f>
        <v>0</v>
      </c>
    </row>
    <row r="58" spans="1:10" ht="66.75" customHeight="1">
      <c r="A58" s="12"/>
      <c r="B58" s="60" t="s">
        <v>28</v>
      </c>
      <c r="C58" s="39" t="s">
        <v>52</v>
      </c>
      <c r="D58" s="54">
        <f>D60</f>
        <v>506.6</v>
      </c>
      <c r="E58" s="54">
        <f>E60</f>
        <v>506.6</v>
      </c>
      <c r="F58" s="54">
        <f>F60</f>
        <v>506.6</v>
      </c>
      <c r="G58" s="54">
        <f t="shared" si="7"/>
        <v>100</v>
      </c>
      <c r="H58" s="54">
        <f t="shared" si="8"/>
        <v>0</v>
      </c>
      <c r="I58" s="17"/>
      <c r="J58" s="17">
        <f>F58-E58</f>
        <v>0</v>
      </c>
    </row>
    <row r="59" spans="1:10" s="6" customFormat="1" ht="67.5" customHeight="1">
      <c r="A59" s="16"/>
      <c r="B59" s="60" t="s">
        <v>29</v>
      </c>
      <c r="C59" s="39" t="s">
        <v>93</v>
      </c>
      <c r="D59" s="54">
        <f>D60</f>
        <v>506.6</v>
      </c>
      <c r="E59" s="54">
        <f>E60</f>
        <v>506.6</v>
      </c>
      <c r="F59" s="17">
        <f>+F60</f>
        <v>506.6</v>
      </c>
      <c r="G59" s="54">
        <f t="shared" si="7"/>
        <v>100</v>
      </c>
      <c r="H59" s="54">
        <f t="shared" si="8"/>
        <v>0</v>
      </c>
      <c r="I59" s="22">
        <f>+I60</f>
        <v>0</v>
      </c>
      <c r="J59" s="22">
        <f>+J60</f>
        <v>0</v>
      </c>
    </row>
    <row r="60" spans="1:10" ht="70.5" customHeight="1">
      <c r="A60" s="16"/>
      <c r="B60" s="16" t="s">
        <v>94</v>
      </c>
      <c r="C60" s="39" t="s">
        <v>95</v>
      </c>
      <c r="D60" s="54">
        <v>506.6</v>
      </c>
      <c r="E60" s="54">
        <v>506.6</v>
      </c>
      <c r="F60" s="17">
        <v>506.6</v>
      </c>
      <c r="G60" s="54">
        <f t="shared" si="7"/>
        <v>100</v>
      </c>
      <c r="H60" s="54">
        <f t="shared" si="8"/>
        <v>0</v>
      </c>
      <c r="I60" s="17">
        <f>+I61</f>
        <v>0</v>
      </c>
      <c r="J60" s="17">
        <f>+J61</f>
        <v>0</v>
      </c>
    </row>
    <row r="61" spans="1:10" ht="29.25" customHeight="1">
      <c r="A61" s="12"/>
      <c r="B61" s="10" t="s">
        <v>43</v>
      </c>
      <c r="C61" s="64" t="s">
        <v>154</v>
      </c>
      <c r="D61" s="53">
        <f>+D62</f>
        <v>0</v>
      </c>
      <c r="E61" s="53">
        <f>+E62</f>
        <v>46</v>
      </c>
      <c r="F61" s="53">
        <f>+F62</f>
        <v>46</v>
      </c>
      <c r="G61" s="53">
        <f t="shared" si="7"/>
        <v>100</v>
      </c>
      <c r="H61" s="53">
        <f>+H62</f>
        <v>0</v>
      </c>
      <c r="I61" s="17"/>
      <c r="J61" s="17">
        <f>F61-E61</f>
        <v>0</v>
      </c>
    </row>
    <row r="62" spans="1:10" ht="20.25" customHeight="1">
      <c r="A62" s="16"/>
      <c r="B62" s="60" t="s">
        <v>161</v>
      </c>
      <c r="C62" s="14" t="s">
        <v>44</v>
      </c>
      <c r="D62" s="54">
        <f>D64</f>
        <v>0</v>
      </c>
      <c r="E62" s="54">
        <f>E64</f>
        <v>46</v>
      </c>
      <c r="F62" s="54">
        <f>F64</f>
        <v>46</v>
      </c>
      <c r="G62" s="54">
        <f t="shared" si="7"/>
        <v>100</v>
      </c>
      <c r="H62" s="54">
        <f>F62-E62</f>
        <v>0</v>
      </c>
      <c r="I62" s="18">
        <f aca="true" t="shared" si="9" ref="I62:J64">+I63</f>
        <v>0</v>
      </c>
      <c r="J62" s="18">
        <f t="shared" si="9"/>
        <v>0</v>
      </c>
    </row>
    <row r="63" spans="1:10" ht="19.5" customHeight="1">
      <c r="A63" s="16"/>
      <c r="B63" s="60" t="s">
        <v>162</v>
      </c>
      <c r="C63" s="48" t="s">
        <v>45</v>
      </c>
      <c r="D63" s="54">
        <f>+D64</f>
        <v>0</v>
      </c>
      <c r="E63" s="54">
        <f>+E64</f>
        <v>46</v>
      </c>
      <c r="F63" s="54">
        <f>+F64</f>
        <v>46</v>
      </c>
      <c r="G63" s="54">
        <f t="shared" si="7"/>
        <v>100</v>
      </c>
      <c r="H63" s="54">
        <f>F63-E63</f>
        <v>0</v>
      </c>
      <c r="I63" s="17">
        <f t="shared" si="9"/>
        <v>0</v>
      </c>
      <c r="J63" s="17">
        <f t="shared" si="9"/>
        <v>0</v>
      </c>
    </row>
    <row r="64" spans="1:10" ht="23.25" customHeight="1">
      <c r="A64" s="16"/>
      <c r="B64" s="60" t="s">
        <v>96</v>
      </c>
      <c r="C64" s="48" t="s">
        <v>97</v>
      </c>
      <c r="D64" s="54">
        <v>0</v>
      </c>
      <c r="E64" s="54">
        <v>46</v>
      </c>
      <c r="F64" s="17">
        <v>46</v>
      </c>
      <c r="G64" s="54">
        <f t="shared" si="7"/>
        <v>100</v>
      </c>
      <c r="H64" s="54">
        <f>F64-E64</f>
        <v>0</v>
      </c>
      <c r="I64" s="17">
        <f t="shared" si="9"/>
        <v>0</v>
      </c>
      <c r="J64" s="17">
        <f t="shared" si="9"/>
        <v>0</v>
      </c>
    </row>
    <row r="65" spans="1:10" ht="30.75" customHeight="1">
      <c r="A65" s="12"/>
      <c r="B65" s="10" t="s">
        <v>24</v>
      </c>
      <c r="C65" s="64" t="s">
        <v>129</v>
      </c>
      <c r="D65" s="53">
        <f>+D66</f>
        <v>15.7</v>
      </c>
      <c r="E65" s="53">
        <f>+E66</f>
        <v>15.7</v>
      </c>
      <c r="F65" s="53">
        <f>+F66</f>
        <v>15.7</v>
      </c>
      <c r="G65" s="53">
        <f>+G66</f>
        <v>100</v>
      </c>
      <c r="H65" s="53">
        <f>+H66</f>
        <v>0</v>
      </c>
      <c r="I65" s="17"/>
      <c r="J65" s="17">
        <f>F65-E65</f>
        <v>0</v>
      </c>
    </row>
    <row r="66" spans="1:10" s="6" customFormat="1" ht="26.25" customHeight="1">
      <c r="A66" s="16"/>
      <c r="B66" s="46" t="s">
        <v>46</v>
      </c>
      <c r="C66" s="47" t="s">
        <v>89</v>
      </c>
      <c r="D66" s="54">
        <f>D68</f>
        <v>15.7</v>
      </c>
      <c r="E66" s="54">
        <f>E68</f>
        <v>15.7</v>
      </c>
      <c r="F66" s="54">
        <f>F68</f>
        <v>15.7</v>
      </c>
      <c r="G66" s="54">
        <f>F66/E66*100</f>
        <v>100</v>
      </c>
      <c r="H66" s="54">
        <f>F66-E66</f>
        <v>0</v>
      </c>
      <c r="I66" s="15" t="e">
        <f>+I67</f>
        <v>#REF!</v>
      </c>
      <c r="J66" s="15" t="e">
        <f>+J67</f>
        <v>#REF!</v>
      </c>
    </row>
    <row r="67" spans="1:10" s="6" customFormat="1" ht="29.25" customHeight="1">
      <c r="A67" s="16"/>
      <c r="B67" s="46" t="s">
        <v>47</v>
      </c>
      <c r="C67" s="47" t="s">
        <v>90</v>
      </c>
      <c r="D67" s="54">
        <f>D68</f>
        <v>15.7</v>
      </c>
      <c r="E67" s="54">
        <f>E68</f>
        <v>15.7</v>
      </c>
      <c r="F67" s="17">
        <f>+F68</f>
        <v>15.7</v>
      </c>
      <c r="G67" s="54">
        <f>F67/E67*100</f>
        <v>100</v>
      </c>
      <c r="H67" s="54">
        <f>F67-E67</f>
        <v>0</v>
      </c>
      <c r="I67" s="18" t="e">
        <f>+#REF!</f>
        <v>#REF!</v>
      </c>
      <c r="J67" s="18" t="e">
        <f>+#REF!</f>
        <v>#REF!</v>
      </c>
    </row>
    <row r="68" spans="1:10" ht="41.25" customHeight="1">
      <c r="A68" s="16"/>
      <c r="B68" s="46" t="s">
        <v>91</v>
      </c>
      <c r="C68" s="47" t="s">
        <v>92</v>
      </c>
      <c r="D68" s="54">
        <v>15.7</v>
      </c>
      <c r="E68" s="54">
        <v>15.7</v>
      </c>
      <c r="F68" s="17">
        <v>15.7</v>
      </c>
      <c r="G68" s="54">
        <f>F68/E68*100</f>
        <v>100</v>
      </c>
      <c r="H68" s="54">
        <f>F68-E68</f>
        <v>0</v>
      </c>
      <c r="I68" s="17">
        <f>+I69</f>
        <v>0</v>
      </c>
      <c r="J68" s="17">
        <f>+J69</f>
        <v>0</v>
      </c>
    </row>
    <row r="69" spans="1:10" ht="20.25" customHeight="1">
      <c r="A69" s="16"/>
      <c r="B69" s="34" t="s">
        <v>71</v>
      </c>
      <c r="C69" s="65" t="s">
        <v>72</v>
      </c>
      <c r="D69" s="53">
        <f>+D70</f>
        <v>34.6</v>
      </c>
      <c r="E69" s="53">
        <f>+E70</f>
        <v>34.6</v>
      </c>
      <c r="F69" s="53">
        <f>+F70</f>
        <v>34.6</v>
      </c>
      <c r="G69" s="53">
        <f>+G70</f>
        <v>100</v>
      </c>
      <c r="H69" s="53">
        <f>+H70</f>
        <v>0</v>
      </c>
      <c r="I69" s="17"/>
      <c r="J69" s="17">
        <f>F69-E69</f>
        <v>0</v>
      </c>
    </row>
    <row r="70" spans="1:10" s="6" customFormat="1" ht="33" customHeight="1">
      <c r="A70" s="16"/>
      <c r="B70" s="66" t="s">
        <v>73</v>
      </c>
      <c r="C70" s="47" t="s">
        <v>74</v>
      </c>
      <c r="D70" s="54">
        <f>D71</f>
        <v>34.6</v>
      </c>
      <c r="E70" s="54">
        <f>E71</f>
        <v>34.6</v>
      </c>
      <c r="F70" s="17">
        <f>+F71</f>
        <v>34.6</v>
      </c>
      <c r="G70" s="17">
        <f>+G71</f>
        <v>100</v>
      </c>
      <c r="H70" s="54">
        <f>F70-E70</f>
        <v>0</v>
      </c>
      <c r="I70" s="25">
        <f>+I71</f>
        <v>0</v>
      </c>
      <c r="J70" s="25">
        <f>+J71</f>
        <v>0</v>
      </c>
    </row>
    <row r="71" spans="1:10" ht="28.5" customHeight="1">
      <c r="A71" s="16"/>
      <c r="B71" s="66" t="s">
        <v>99</v>
      </c>
      <c r="C71" s="47" t="s">
        <v>100</v>
      </c>
      <c r="D71" s="54">
        <v>34.6</v>
      </c>
      <c r="E71" s="54">
        <v>34.6</v>
      </c>
      <c r="F71" s="17">
        <v>34.6</v>
      </c>
      <c r="G71" s="54">
        <f aca="true" t="shared" si="10" ref="G71:G76">F71/E71*100</f>
        <v>100</v>
      </c>
      <c r="H71" s="54">
        <f>F71-E71</f>
        <v>0</v>
      </c>
      <c r="I71" s="2">
        <f>+I72</f>
        <v>0</v>
      </c>
      <c r="J71" s="2">
        <f>+J72</f>
        <v>0</v>
      </c>
    </row>
    <row r="72" spans="1:10" ht="21" customHeight="1">
      <c r="A72" s="12"/>
      <c r="B72" s="12" t="s">
        <v>16</v>
      </c>
      <c r="C72" s="38" t="s">
        <v>2</v>
      </c>
      <c r="D72" s="53">
        <f>+D73+D83+D86</f>
        <v>9610.800000000001</v>
      </c>
      <c r="E72" s="53">
        <f>+E73+E83+E86</f>
        <v>11461.900000000001</v>
      </c>
      <c r="F72" s="53">
        <f>+F73+F83+F86</f>
        <v>11461.900000000001</v>
      </c>
      <c r="G72" s="53">
        <f t="shared" si="10"/>
        <v>100</v>
      </c>
      <c r="H72" s="53">
        <f>+H73+H83+H86</f>
        <v>0</v>
      </c>
      <c r="I72" s="17"/>
      <c r="J72" s="17">
        <f>F72-E72</f>
        <v>0</v>
      </c>
    </row>
    <row r="73" spans="1:10" ht="29.25" customHeight="1">
      <c r="A73" s="12"/>
      <c r="B73" s="12" t="s">
        <v>32</v>
      </c>
      <c r="C73" s="38" t="s">
        <v>130</v>
      </c>
      <c r="D73" s="53">
        <f>+D74+D77+D80</f>
        <v>9610.800000000001</v>
      </c>
      <c r="E73" s="53">
        <f>+E74+E77+E80</f>
        <v>11410.800000000001</v>
      </c>
      <c r="F73" s="53">
        <f>+F74+F77+F80</f>
        <v>11410.800000000001</v>
      </c>
      <c r="G73" s="53">
        <f t="shared" si="10"/>
        <v>100</v>
      </c>
      <c r="H73" s="53">
        <f>+H74+H77+H80</f>
        <v>0</v>
      </c>
      <c r="I73" s="15">
        <f>+I74</f>
        <v>0</v>
      </c>
      <c r="J73" s="15">
        <f>+J74</f>
        <v>-100</v>
      </c>
    </row>
    <row r="74" spans="1:10" ht="20.25" customHeight="1">
      <c r="A74" s="12"/>
      <c r="B74" s="12" t="s">
        <v>157</v>
      </c>
      <c r="C74" s="38" t="s">
        <v>163</v>
      </c>
      <c r="D74" s="53">
        <f>D75</f>
        <v>9518.7</v>
      </c>
      <c r="E74" s="53">
        <f>E75</f>
        <v>9518.7</v>
      </c>
      <c r="F74" s="53">
        <f>F75</f>
        <v>9518.7</v>
      </c>
      <c r="G74" s="53">
        <f t="shared" si="10"/>
        <v>100</v>
      </c>
      <c r="H74" s="53">
        <f>F74-E74</f>
        <v>0</v>
      </c>
      <c r="I74" s="17"/>
      <c r="J74" s="17">
        <f>H74-G74</f>
        <v>-100</v>
      </c>
    </row>
    <row r="75" spans="1:10" ht="19.5" customHeight="1">
      <c r="A75" s="16"/>
      <c r="B75" s="60" t="s">
        <v>158</v>
      </c>
      <c r="C75" s="44" t="s">
        <v>40</v>
      </c>
      <c r="D75" s="54">
        <f>+D76</f>
        <v>9518.7</v>
      </c>
      <c r="E75" s="54">
        <f>+E76</f>
        <v>9518.7</v>
      </c>
      <c r="F75" s="54">
        <f>+F76</f>
        <v>9518.7</v>
      </c>
      <c r="G75" s="54">
        <f>+G76</f>
        <v>100</v>
      </c>
      <c r="H75" s="54">
        <f>+H76</f>
        <v>0</v>
      </c>
      <c r="I75" s="17"/>
      <c r="J75" s="17">
        <f>H75-G75</f>
        <v>-100</v>
      </c>
    </row>
    <row r="76" spans="1:10" ht="28.5" customHeight="1">
      <c r="A76" s="16"/>
      <c r="B76" s="60" t="s">
        <v>159</v>
      </c>
      <c r="C76" s="44" t="s">
        <v>164</v>
      </c>
      <c r="D76" s="54">
        <v>9518.7</v>
      </c>
      <c r="E76" s="54">
        <v>9518.7</v>
      </c>
      <c r="F76" s="17">
        <v>9518.7</v>
      </c>
      <c r="G76" s="54">
        <f t="shared" si="10"/>
        <v>100</v>
      </c>
      <c r="H76" s="54">
        <f>F76-E76</f>
        <v>0</v>
      </c>
      <c r="I76" s="15" t="e">
        <f>+I77+#REF!</f>
        <v>#REF!</v>
      </c>
      <c r="J76" s="15" t="e">
        <f>+J77+#REF!</f>
        <v>#REF!</v>
      </c>
    </row>
    <row r="77" spans="1:10" ht="33" customHeight="1">
      <c r="A77" s="12"/>
      <c r="B77" s="13" t="s">
        <v>160</v>
      </c>
      <c r="C77" s="65" t="s">
        <v>165</v>
      </c>
      <c r="D77" s="53">
        <f aca="true" t="shared" si="11" ref="D77:G78">+D78</f>
        <v>0</v>
      </c>
      <c r="E77" s="53">
        <f t="shared" si="11"/>
        <v>1800</v>
      </c>
      <c r="F77" s="53">
        <f t="shared" si="11"/>
        <v>1800</v>
      </c>
      <c r="G77" s="53">
        <f t="shared" si="11"/>
        <v>100</v>
      </c>
      <c r="H77" s="53">
        <f>+H78</f>
        <v>0</v>
      </c>
      <c r="I77" s="15" t="e">
        <f>+I78+I82+#REF!+#REF!</f>
        <v>#REF!</v>
      </c>
      <c r="J77" s="15" t="e">
        <f>+J78+J82+#REF!+#REF!</f>
        <v>#REF!</v>
      </c>
    </row>
    <row r="78" spans="1:10" s="6" customFormat="1" ht="20.25" customHeight="1">
      <c r="A78" s="29"/>
      <c r="B78" s="56" t="s">
        <v>174</v>
      </c>
      <c r="C78" s="31" t="s">
        <v>48</v>
      </c>
      <c r="D78" s="54">
        <f t="shared" si="11"/>
        <v>0</v>
      </c>
      <c r="E78" s="54">
        <f t="shared" si="11"/>
        <v>1800</v>
      </c>
      <c r="F78" s="54">
        <f t="shared" si="11"/>
        <v>1800</v>
      </c>
      <c r="G78" s="54">
        <f t="shared" si="11"/>
        <v>100</v>
      </c>
      <c r="H78" s="54">
        <f>+H79</f>
        <v>0</v>
      </c>
      <c r="I78" s="22">
        <f>+I79</f>
        <v>0</v>
      </c>
      <c r="J78" s="22">
        <f>+J79</f>
        <v>0</v>
      </c>
    </row>
    <row r="79" spans="1:10" ht="18" customHeight="1">
      <c r="A79" s="29"/>
      <c r="B79" s="56" t="s">
        <v>175</v>
      </c>
      <c r="C79" s="23" t="s">
        <v>102</v>
      </c>
      <c r="D79" s="54">
        <v>0</v>
      </c>
      <c r="E79" s="54">
        <v>1800</v>
      </c>
      <c r="F79" s="3">
        <v>1800</v>
      </c>
      <c r="G79" s="54">
        <f>F79/E79*100</f>
        <v>100</v>
      </c>
      <c r="H79" s="54">
        <f>F79-E79</f>
        <v>0</v>
      </c>
      <c r="I79" s="17">
        <f>+I80+I81</f>
        <v>0</v>
      </c>
      <c r="J79" s="17">
        <f>+J80+J81</f>
        <v>0</v>
      </c>
    </row>
    <row r="80" spans="1:10" ht="19.5" customHeight="1">
      <c r="A80" s="67"/>
      <c r="B80" s="68" t="s">
        <v>176</v>
      </c>
      <c r="C80" s="65" t="s">
        <v>132</v>
      </c>
      <c r="D80" s="53">
        <f aca="true" t="shared" si="12" ref="D80:G81">+D81</f>
        <v>92.1</v>
      </c>
      <c r="E80" s="53">
        <f t="shared" si="12"/>
        <v>92.1</v>
      </c>
      <c r="F80" s="53">
        <f t="shared" si="12"/>
        <v>92.1</v>
      </c>
      <c r="G80" s="53">
        <f t="shared" si="12"/>
        <v>100</v>
      </c>
      <c r="H80" s="53">
        <f>+H81</f>
        <v>0</v>
      </c>
      <c r="I80" s="17"/>
      <c r="J80" s="17">
        <f>F80-E80</f>
        <v>0</v>
      </c>
    </row>
    <row r="81" spans="1:10" ht="30" customHeight="1">
      <c r="A81" s="33"/>
      <c r="B81" s="49" t="s">
        <v>177</v>
      </c>
      <c r="C81" s="31" t="s">
        <v>34</v>
      </c>
      <c r="D81" s="54">
        <f t="shared" si="12"/>
        <v>92.1</v>
      </c>
      <c r="E81" s="54">
        <f t="shared" si="12"/>
        <v>92.1</v>
      </c>
      <c r="F81" s="54">
        <f t="shared" si="12"/>
        <v>92.1</v>
      </c>
      <c r="G81" s="54">
        <f t="shared" si="12"/>
        <v>100</v>
      </c>
      <c r="H81" s="54">
        <f>+H82</f>
        <v>0</v>
      </c>
      <c r="I81" s="17"/>
      <c r="J81" s="17">
        <f>F81-E81</f>
        <v>0</v>
      </c>
    </row>
    <row r="82" spans="1:10" s="6" customFormat="1" ht="30" customHeight="1">
      <c r="A82" s="29"/>
      <c r="B82" s="49" t="s">
        <v>178</v>
      </c>
      <c r="C82" s="31" t="s">
        <v>103</v>
      </c>
      <c r="D82" s="54">
        <v>92.1</v>
      </c>
      <c r="E82" s="54">
        <v>92.1</v>
      </c>
      <c r="F82" s="54">
        <v>92.1</v>
      </c>
      <c r="G82" s="54">
        <f>F82/E82*100</f>
        <v>100</v>
      </c>
      <c r="H82" s="54">
        <v>0</v>
      </c>
      <c r="I82" s="27" t="e">
        <f>+#REF!+#REF!</f>
        <v>#REF!</v>
      </c>
      <c r="J82" s="17">
        <f>F82-E82</f>
        <v>0</v>
      </c>
    </row>
    <row r="83" spans="1:10" s="6" customFormat="1" ht="22.5" customHeight="1">
      <c r="A83" s="26"/>
      <c r="B83" s="10" t="s">
        <v>166</v>
      </c>
      <c r="C83" s="69" t="s">
        <v>152</v>
      </c>
      <c r="D83" s="53">
        <f aca="true" t="shared" si="13" ref="D83:G84">+D84</f>
        <v>0</v>
      </c>
      <c r="E83" s="53">
        <f t="shared" si="13"/>
        <v>199</v>
      </c>
      <c r="F83" s="53">
        <f t="shared" si="13"/>
        <v>199</v>
      </c>
      <c r="G83" s="53">
        <f t="shared" si="13"/>
        <v>100</v>
      </c>
      <c r="H83" s="53">
        <f>F83-E83</f>
        <v>0</v>
      </c>
      <c r="I83" s="27">
        <f aca="true" t="shared" si="14" ref="I83:J85">+I84</f>
        <v>0</v>
      </c>
      <c r="J83" s="27">
        <f t="shared" si="14"/>
        <v>-2553.800000000003</v>
      </c>
    </row>
    <row r="84" spans="1:10" ht="18.75" customHeight="1">
      <c r="A84" s="32"/>
      <c r="B84" s="60" t="s">
        <v>167</v>
      </c>
      <c r="C84" s="70" t="s">
        <v>153</v>
      </c>
      <c r="D84" s="54">
        <f t="shared" si="13"/>
        <v>0</v>
      </c>
      <c r="E84" s="54">
        <f t="shared" si="13"/>
        <v>199</v>
      </c>
      <c r="F84" s="54">
        <f t="shared" si="13"/>
        <v>199</v>
      </c>
      <c r="G84" s="54">
        <f t="shared" si="13"/>
        <v>100</v>
      </c>
      <c r="H84" s="54">
        <f>+H85</f>
        <v>0</v>
      </c>
      <c r="I84" s="3">
        <f t="shared" si="14"/>
        <v>0</v>
      </c>
      <c r="J84" s="3">
        <f t="shared" si="14"/>
        <v>-2553.800000000003</v>
      </c>
    </row>
    <row r="85" spans="1:10" s="6" customFormat="1" ht="19.5" customHeight="1">
      <c r="A85" s="16"/>
      <c r="B85" s="60" t="s">
        <v>168</v>
      </c>
      <c r="C85" s="71" t="s">
        <v>153</v>
      </c>
      <c r="D85" s="54">
        <v>0</v>
      </c>
      <c r="E85" s="54">
        <v>199</v>
      </c>
      <c r="F85" s="54">
        <v>199</v>
      </c>
      <c r="G85" s="54">
        <f>F85/E85*100</f>
        <v>100</v>
      </c>
      <c r="H85" s="54">
        <f>F85-E85</f>
        <v>0</v>
      </c>
      <c r="I85" s="27">
        <f t="shared" si="14"/>
        <v>0</v>
      </c>
      <c r="J85" s="27">
        <f t="shared" si="14"/>
        <v>-2553.800000000003</v>
      </c>
    </row>
    <row r="86" spans="1:10" ht="39" customHeight="1">
      <c r="A86" s="33"/>
      <c r="B86" s="78" t="s">
        <v>143</v>
      </c>
      <c r="C86" s="73" t="s">
        <v>169</v>
      </c>
      <c r="D86" s="53">
        <f aca="true" t="shared" si="15" ref="D86:G87">+D87</f>
        <v>0</v>
      </c>
      <c r="E86" s="53">
        <f t="shared" si="15"/>
        <v>-147.9</v>
      </c>
      <c r="F86" s="53">
        <f t="shared" si="15"/>
        <v>-147.9</v>
      </c>
      <c r="G86" s="53">
        <f t="shared" si="15"/>
        <v>100</v>
      </c>
      <c r="H86" s="53">
        <f>+H87</f>
        <v>0</v>
      </c>
      <c r="I86" s="3">
        <f>+I89</f>
        <v>0</v>
      </c>
      <c r="J86" s="3">
        <f>+J89</f>
        <v>-2553.800000000003</v>
      </c>
    </row>
    <row r="87" spans="1:10" s="6" customFormat="1" ht="41.25" customHeight="1">
      <c r="A87" s="32"/>
      <c r="B87" s="79" t="s">
        <v>179</v>
      </c>
      <c r="C87" s="76" t="s">
        <v>144</v>
      </c>
      <c r="D87" s="54">
        <f t="shared" si="15"/>
        <v>0</v>
      </c>
      <c r="E87" s="54">
        <f t="shared" si="15"/>
        <v>-147.9</v>
      </c>
      <c r="F87" s="54">
        <f t="shared" si="15"/>
        <v>-147.9</v>
      </c>
      <c r="G87" s="54">
        <f t="shared" si="15"/>
        <v>100</v>
      </c>
      <c r="H87" s="54">
        <f>+H88</f>
        <v>0</v>
      </c>
      <c r="I87" s="27">
        <f>+I88</f>
        <v>0</v>
      </c>
      <c r="J87" s="27">
        <f>+J88</f>
        <v>0</v>
      </c>
    </row>
    <row r="88" spans="1:10" ht="45" customHeight="1">
      <c r="A88" s="33"/>
      <c r="B88" s="49" t="s">
        <v>180</v>
      </c>
      <c r="C88" s="59" t="s">
        <v>145</v>
      </c>
      <c r="D88" s="54">
        <v>0</v>
      </c>
      <c r="E88" s="54">
        <v>-147.9</v>
      </c>
      <c r="F88" s="3">
        <v>-147.9</v>
      </c>
      <c r="G88" s="54">
        <f>F88/E88*100</f>
        <v>100</v>
      </c>
      <c r="H88" s="54">
        <f>F88-E88</f>
        <v>0</v>
      </c>
      <c r="I88" s="3">
        <f>+I91</f>
        <v>0</v>
      </c>
      <c r="J88" s="3">
        <f>+J91</f>
        <v>0</v>
      </c>
    </row>
    <row r="89" spans="1:10" ht="27.75" customHeight="1">
      <c r="A89" s="12" t="s">
        <v>170</v>
      </c>
      <c r="B89" s="13"/>
      <c r="C89" s="75" t="s">
        <v>171</v>
      </c>
      <c r="D89" s="15">
        <f>+D90+D101+D105+D112+D115</f>
        <v>1722.3</v>
      </c>
      <c r="E89" s="15">
        <f>+E90+E101+E105+E112+E115</f>
        <v>26599.5</v>
      </c>
      <c r="F89" s="15">
        <f>+F90+F101+F105+F112+F115</f>
        <v>24045.699999999997</v>
      </c>
      <c r="G89" s="53">
        <f>F89/E89*100</f>
        <v>90.39906765164758</v>
      </c>
      <c r="H89" s="15">
        <f>+H90+H101+H105+H112+H115</f>
        <v>-2553.800000000001</v>
      </c>
      <c r="I89" s="17"/>
      <c r="J89" s="17">
        <f>F89-E89</f>
        <v>-2553.800000000003</v>
      </c>
    </row>
    <row r="90" spans="1:10" s="6" customFormat="1" ht="41.25" customHeight="1">
      <c r="A90" s="12"/>
      <c r="B90" s="63" t="s">
        <v>133</v>
      </c>
      <c r="C90" s="64" t="s">
        <v>134</v>
      </c>
      <c r="D90" s="22">
        <f>+D91+D98</f>
        <v>1440</v>
      </c>
      <c r="E90" s="22">
        <f>+E91+E98</f>
        <v>1863.6</v>
      </c>
      <c r="F90" s="22">
        <f>+F91+F98</f>
        <v>863.9000000000001</v>
      </c>
      <c r="G90" s="53">
        <f>F90/E90*100</f>
        <v>46.35651427344924</v>
      </c>
      <c r="H90" s="22">
        <f>+H91+H98</f>
        <v>-999.7</v>
      </c>
      <c r="I90" s="27">
        <f>+I93</f>
        <v>0</v>
      </c>
      <c r="J90" s="27">
        <f>+J93</f>
        <v>0</v>
      </c>
    </row>
    <row r="91" spans="1:10" s="6" customFormat="1" ht="65.25" customHeight="1">
      <c r="A91" s="12"/>
      <c r="B91" s="46" t="s">
        <v>26</v>
      </c>
      <c r="C91" s="47" t="s">
        <v>125</v>
      </c>
      <c r="D91" s="18">
        <f>+D92+D94+D96</f>
        <v>44.8</v>
      </c>
      <c r="E91" s="18">
        <f>+E92+E94+E96</f>
        <v>468.4</v>
      </c>
      <c r="F91" s="18">
        <f>+F92+F94+F96</f>
        <v>348.3</v>
      </c>
      <c r="G91" s="54">
        <f>F91/E91*100</f>
        <v>74.35952177625961</v>
      </c>
      <c r="H91" s="18">
        <f>+H92+H94+H96</f>
        <v>-120.09999999999997</v>
      </c>
      <c r="I91" s="27"/>
      <c r="J91" s="17"/>
    </row>
    <row r="92" spans="1:10" s="6" customFormat="1" ht="51.75" customHeight="1">
      <c r="A92" s="16"/>
      <c r="B92" s="46" t="s">
        <v>30</v>
      </c>
      <c r="C92" s="47" t="s">
        <v>31</v>
      </c>
      <c r="D92" s="54">
        <f>+D93</f>
        <v>0</v>
      </c>
      <c r="E92" s="54">
        <f>+E93</f>
        <v>422.7</v>
      </c>
      <c r="F92" s="54">
        <f>+F93</f>
        <v>328.1</v>
      </c>
      <c r="G92" s="54">
        <f>+G93</f>
        <v>77.6200615093447</v>
      </c>
      <c r="H92" s="54">
        <f aca="true" t="shared" si="16" ref="H92:H100">F92-E92</f>
        <v>-94.59999999999997</v>
      </c>
      <c r="I92" s="27"/>
      <c r="J92" s="17"/>
    </row>
    <row r="93" spans="1:10" s="6" customFormat="1" ht="69" customHeight="1">
      <c r="A93" s="16"/>
      <c r="B93" s="46" t="s">
        <v>87</v>
      </c>
      <c r="C93" s="47" t="s">
        <v>88</v>
      </c>
      <c r="D93" s="54">
        <v>0</v>
      </c>
      <c r="E93" s="54">
        <v>422.7</v>
      </c>
      <c r="F93" s="17">
        <v>328.1</v>
      </c>
      <c r="G93" s="18">
        <f>F93/E93*100</f>
        <v>77.6200615093447</v>
      </c>
      <c r="H93" s="54">
        <f t="shared" si="16"/>
        <v>-94.59999999999997</v>
      </c>
      <c r="I93" s="28"/>
      <c r="J93" s="28">
        <f>+J95</f>
        <v>0</v>
      </c>
    </row>
    <row r="94" spans="1:10" ht="66.75" customHeight="1">
      <c r="A94" s="16"/>
      <c r="B94" s="46" t="s">
        <v>146</v>
      </c>
      <c r="C94" s="62" t="s">
        <v>148</v>
      </c>
      <c r="D94" s="54">
        <f>+D95</f>
        <v>0</v>
      </c>
      <c r="E94" s="54">
        <f>+E95</f>
        <v>0.9</v>
      </c>
      <c r="F94" s="54">
        <f>+F95</f>
        <v>0.9</v>
      </c>
      <c r="G94" s="54">
        <f>+G95</f>
        <v>100</v>
      </c>
      <c r="H94" s="54">
        <f t="shared" si="16"/>
        <v>0</v>
      </c>
      <c r="I94" s="3">
        <f>+I95</f>
        <v>0</v>
      </c>
      <c r="J94" s="3">
        <f>+J95</f>
        <v>0</v>
      </c>
    </row>
    <row r="95" spans="1:10" ht="66" customHeight="1">
      <c r="A95" s="16"/>
      <c r="B95" s="46" t="s">
        <v>147</v>
      </c>
      <c r="C95" s="58" t="s">
        <v>149</v>
      </c>
      <c r="D95" s="54">
        <v>0</v>
      </c>
      <c r="E95" s="54">
        <v>0.9</v>
      </c>
      <c r="F95" s="17">
        <v>0.9</v>
      </c>
      <c r="G95" s="18">
        <f>F95/E95*100</f>
        <v>100</v>
      </c>
      <c r="H95" s="54">
        <f t="shared" si="16"/>
        <v>0</v>
      </c>
      <c r="I95" s="29"/>
      <c r="J95" s="17">
        <f>F95-E95</f>
        <v>0</v>
      </c>
    </row>
    <row r="96" spans="1:10" s="6" customFormat="1" ht="65.25" customHeight="1">
      <c r="A96" s="16"/>
      <c r="B96" s="46" t="s">
        <v>27</v>
      </c>
      <c r="C96" s="47" t="s">
        <v>126</v>
      </c>
      <c r="D96" s="54">
        <f>D97</f>
        <v>44.8</v>
      </c>
      <c r="E96" s="54">
        <f>E97</f>
        <v>44.8</v>
      </c>
      <c r="F96" s="54">
        <f>F97</f>
        <v>19.3</v>
      </c>
      <c r="G96" s="54">
        <f>G97</f>
        <v>43.080357142857146</v>
      </c>
      <c r="H96" s="54">
        <f t="shared" si="16"/>
        <v>-25.499999999999996</v>
      </c>
      <c r="I96" s="27" t="e">
        <f>+#REF!</f>
        <v>#REF!</v>
      </c>
      <c r="J96" s="27" t="e">
        <f>+#REF!</f>
        <v>#REF!</v>
      </c>
    </row>
    <row r="97" spans="1:10" s="6" customFormat="1" ht="56.25" customHeight="1">
      <c r="A97" s="16"/>
      <c r="B97" s="46" t="s">
        <v>127</v>
      </c>
      <c r="C97" s="39" t="s">
        <v>128</v>
      </c>
      <c r="D97" s="54">
        <v>44.8</v>
      </c>
      <c r="E97" s="54">
        <v>44.8</v>
      </c>
      <c r="F97" s="17">
        <v>19.3</v>
      </c>
      <c r="G97" s="18">
        <f>F97/E97*100</f>
        <v>43.080357142857146</v>
      </c>
      <c r="H97" s="54">
        <f t="shared" si="16"/>
        <v>-25.499999999999996</v>
      </c>
      <c r="I97" s="27">
        <f>+I98</f>
        <v>0</v>
      </c>
      <c r="J97" s="27">
        <f>+J98</f>
        <v>0</v>
      </c>
    </row>
    <row r="98" spans="1:10" ht="65.25" customHeight="1">
      <c r="A98" s="12"/>
      <c r="B98" s="60" t="s">
        <v>28</v>
      </c>
      <c r="C98" s="39" t="s">
        <v>52</v>
      </c>
      <c r="D98" s="54">
        <f>D100</f>
        <v>1395.2</v>
      </c>
      <c r="E98" s="54">
        <f>E100</f>
        <v>1395.2</v>
      </c>
      <c r="F98" s="54">
        <f>F100</f>
        <v>515.6</v>
      </c>
      <c r="G98" s="54">
        <f>G100</f>
        <v>36.955275229357795</v>
      </c>
      <c r="H98" s="54">
        <f t="shared" si="16"/>
        <v>-879.6</v>
      </c>
      <c r="I98" s="3">
        <f>+I106</f>
        <v>0</v>
      </c>
      <c r="J98" s="3">
        <f>+J106</f>
        <v>0</v>
      </c>
    </row>
    <row r="99" spans="1:10" ht="64.5" customHeight="1">
      <c r="A99" s="16"/>
      <c r="B99" s="60" t="s">
        <v>29</v>
      </c>
      <c r="C99" s="39" t="s">
        <v>93</v>
      </c>
      <c r="D99" s="54">
        <f>D100</f>
        <v>1395.2</v>
      </c>
      <c r="E99" s="54">
        <f>E100</f>
        <v>1395.2</v>
      </c>
      <c r="F99" s="54">
        <f>F100</f>
        <v>515.6</v>
      </c>
      <c r="G99" s="54">
        <f>G100</f>
        <v>36.955275229357795</v>
      </c>
      <c r="H99" s="54">
        <f t="shared" si="16"/>
        <v>-879.6</v>
      </c>
      <c r="I99" s="29"/>
      <c r="J99" s="17">
        <f aca="true" t="shared" si="17" ref="J99:J108">F99-E99</f>
        <v>-879.6</v>
      </c>
    </row>
    <row r="100" spans="1:10" ht="67.5" customHeight="1">
      <c r="A100" s="16"/>
      <c r="B100" s="16" t="s">
        <v>94</v>
      </c>
      <c r="C100" s="39" t="s">
        <v>95</v>
      </c>
      <c r="D100" s="54">
        <v>1395.2</v>
      </c>
      <c r="E100" s="54">
        <v>1395.2</v>
      </c>
      <c r="F100" s="17">
        <v>515.6</v>
      </c>
      <c r="G100" s="54">
        <f>F100/E100*100</f>
        <v>36.955275229357795</v>
      </c>
      <c r="H100" s="54">
        <f t="shared" si="16"/>
        <v>-879.6</v>
      </c>
      <c r="I100" s="15"/>
      <c r="J100" s="15">
        <f t="shared" si="17"/>
        <v>-879.6</v>
      </c>
    </row>
    <row r="101" spans="1:10" s="6" customFormat="1" ht="31.5" customHeight="1">
      <c r="A101" s="12"/>
      <c r="B101" s="10" t="s">
        <v>43</v>
      </c>
      <c r="C101" s="64" t="s">
        <v>154</v>
      </c>
      <c r="D101" s="53">
        <f>+D102</f>
        <v>0</v>
      </c>
      <c r="E101" s="53">
        <f>+E102</f>
        <v>73.9</v>
      </c>
      <c r="F101" s="53">
        <f>+F102</f>
        <v>73.9</v>
      </c>
      <c r="G101" s="53">
        <f>+G102</f>
        <v>100</v>
      </c>
      <c r="H101" s="53">
        <f>+H102</f>
        <v>0</v>
      </c>
      <c r="I101" s="17"/>
      <c r="J101" s="17">
        <f t="shared" si="17"/>
        <v>0</v>
      </c>
    </row>
    <row r="102" spans="1:10" ht="20.25" customHeight="1">
      <c r="A102" s="16"/>
      <c r="B102" s="60" t="s">
        <v>161</v>
      </c>
      <c r="C102" s="14" t="s">
        <v>44</v>
      </c>
      <c r="D102" s="54">
        <f>D104</f>
        <v>0</v>
      </c>
      <c r="E102" s="54">
        <f>E104</f>
        <v>73.9</v>
      </c>
      <c r="F102" s="54">
        <f>F104</f>
        <v>73.9</v>
      </c>
      <c r="G102" s="54">
        <f>G104</f>
        <v>100</v>
      </c>
      <c r="H102" s="54">
        <f>F102-E102</f>
        <v>0</v>
      </c>
      <c r="I102" s="29"/>
      <c r="J102" s="17">
        <f t="shared" si="17"/>
        <v>0</v>
      </c>
    </row>
    <row r="103" spans="1:10" ht="18.75" customHeight="1">
      <c r="A103" s="16"/>
      <c r="B103" s="60" t="s">
        <v>162</v>
      </c>
      <c r="C103" s="48" t="s">
        <v>45</v>
      </c>
      <c r="D103" s="54">
        <f>+D104</f>
        <v>0</v>
      </c>
      <c r="E103" s="54">
        <f>+E104</f>
        <v>73.9</v>
      </c>
      <c r="F103" s="54">
        <f>+F104</f>
        <v>73.9</v>
      </c>
      <c r="G103" s="54">
        <f>+G104</f>
        <v>100</v>
      </c>
      <c r="H103" s="54">
        <f>F103-E103</f>
        <v>0</v>
      </c>
      <c r="I103" s="15"/>
      <c r="J103" s="15">
        <f t="shared" si="17"/>
        <v>0</v>
      </c>
    </row>
    <row r="104" spans="1:10" s="6" customFormat="1" ht="15" customHeight="1">
      <c r="A104" s="16"/>
      <c r="B104" s="60" t="s">
        <v>96</v>
      </c>
      <c r="C104" s="48" t="s">
        <v>97</v>
      </c>
      <c r="D104" s="54">
        <v>0</v>
      </c>
      <c r="E104" s="54">
        <v>73.9</v>
      </c>
      <c r="F104" s="17">
        <v>73.9</v>
      </c>
      <c r="G104" s="54">
        <f>F104/E104*100</f>
        <v>100</v>
      </c>
      <c r="H104" s="54">
        <f>F104-E104</f>
        <v>0</v>
      </c>
      <c r="I104" s="17"/>
      <c r="J104" s="17">
        <f t="shared" si="17"/>
        <v>0</v>
      </c>
    </row>
    <row r="105" spans="1:10" s="6" customFormat="1" ht="29.25" customHeight="1">
      <c r="A105" s="12"/>
      <c r="B105" s="10" t="s">
        <v>24</v>
      </c>
      <c r="C105" s="64" t="s">
        <v>129</v>
      </c>
      <c r="D105" s="53">
        <f>+D106+D109</f>
        <v>29.3</v>
      </c>
      <c r="E105" s="53">
        <f>+E106+E109</f>
        <v>103.9</v>
      </c>
      <c r="F105" s="53">
        <f>+F106+F109</f>
        <v>103.9</v>
      </c>
      <c r="G105" s="53">
        <f>+G106+G109</f>
        <v>100</v>
      </c>
      <c r="H105" s="53">
        <f>+H106+H109</f>
        <v>0</v>
      </c>
      <c r="I105" s="17"/>
      <c r="J105" s="17">
        <f t="shared" si="17"/>
        <v>0</v>
      </c>
    </row>
    <row r="106" spans="1:10" ht="64.5" customHeight="1">
      <c r="A106" s="16"/>
      <c r="B106" s="60" t="s">
        <v>25</v>
      </c>
      <c r="C106" s="58" t="s">
        <v>98</v>
      </c>
      <c r="D106" s="54">
        <f>+D107</f>
        <v>25</v>
      </c>
      <c r="E106" s="54">
        <f>E108</f>
        <v>0</v>
      </c>
      <c r="F106" s="54">
        <f>F108</f>
        <v>0</v>
      </c>
      <c r="G106" s="54">
        <v>0</v>
      </c>
      <c r="H106" s="54">
        <f aca="true" t="shared" si="18" ref="H106:H111">F106-E106</f>
        <v>0</v>
      </c>
      <c r="I106" s="29"/>
      <c r="J106" s="17">
        <f t="shared" si="17"/>
        <v>0</v>
      </c>
    </row>
    <row r="107" spans="1:10" ht="69" customHeight="1">
      <c r="A107" s="16"/>
      <c r="B107" s="60" t="s">
        <v>137</v>
      </c>
      <c r="C107" s="62" t="s">
        <v>138</v>
      </c>
      <c r="D107" s="54">
        <f>+D108</f>
        <v>25</v>
      </c>
      <c r="E107" s="54">
        <f>+E108</f>
        <v>0</v>
      </c>
      <c r="F107" s="54">
        <f>+F108</f>
        <v>0</v>
      </c>
      <c r="G107" s="54">
        <v>0</v>
      </c>
      <c r="H107" s="54">
        <f t="shared" si="18"/>
        <v>0</v>
      </c>
      <c r="I107" s="15"/>
      <c r="J107" s="15">
        <f t="shared" si="17"/>
        <v>0</v>
      </c>
    </row>
    <row r="108" spans="1:10" s="6" customFormat="1" ht="79.5" customHeight="1">
      <c r="A108" s="16"/>
      <c r="B108" s="60" t="s">
        <v>139</v>
      </c>
      <c r="C108" s="62" t="s">
        <v>140</v>
      </c>
      <c r="D108" s="54">
        <v>25</v>
      </c>
      <c r="E108" s="54">
        <v>0</v>
      </c>
      <c r="F108" s="17">
        <v>0</v>
      </c>
      <c r="G108" s="54">
        <v>0</v>
      </c>
      <c r="H108" s="54">
        <f t="shared" si="18"/>
        <v>0</v>
      </c>
      <c r="I108" s="17"/>
      <c r="J108" s="17">
        <f t="shared" si="17"/>
        <v>0</v>
      </c>
    </row>
    <row r="109" spans="1:10" ht="29.25" customHeight="1">
      <c r="A109" s="16"/>
      <c r="B109" s="46" t="s">
        <v>46</v>
      </c>
      <c r="C109" s="47" t="s">
        <v>89</v>
      </c>
      <c r="D109" s="54">
        <f>D111</f>
        <v>4.3</v>
      </c>
      <c r="E109" s="54">
        <f>E111</f>
        <v>103.9</v>
      </c>
      <c r="F109" s="54">
        <f>F111</f>
        <v>103.9</v>
      </c>
      <c r="G109" s="54">
        <f>G111</f>
        <v>100</v>
      </c>
      <c r="H109" s="54">
        <f t="shared" si="18"/>
        <v>0</v>
      </c>
      <c r="I109" s="29"/>
      <c r="J109" s="17">
        <f aca="true" t="shared" si="19" ref="J109:J120">F109-E109</f>
        <v>0</v>
      </c>
    </row>
    <row r="110" spans="1:10" ht="30.75" customHeight="1">
      <c r="A110" s="16"/>
      <c r="B110" s="46" t="s">
        <v>47</v>
      </c>
      <c r="C110" s="47" t="s">
        <v>90</v>
      </c>
      <c r="D110" s="54">
        <f>D111</f>
        <v>4.3</v>
      </c>
      <c r="E110" s="54">
        <f>E111</f>
        <v>103.9</v>
      </c>
      <c r="F110" s="54">
        <f>F111</f>
        <v>103.9</v>
      </c>
      <c r="G110" s="54">
        <f>G111</f>
        <v>100</v>
      </c>
      <c r="H110" s="54">
        <f t="shared" si="18"/>
        <v>0</v>
      </c>
      <c r="I110" s="15"/>
      <c r="J110" s="15">
        <f t="shared" si="19"/>
        <v>0</v>
      </c>
    </row>
    <row r="111" spans="1:10" s="6" customFormat="1" ht="40.5" customHeight="1">
      <c r="A111" s="16"/>
      <c r="B111" s="46" t="s">
        <v>91</v>
      </c>
      <c r="C111" s="47" t="s">
        <v>92</v>
      </c>
      <c r="D111" s="54">
        <v>4.3</v>
      </c>
      <c r="E111" s="54">
        <v>103.9</v>
      </c>
      <c r="F111" s="17">
        <v>103.9</v>
      </c>
      <c r="G111" s="54">
        <f aca="true" t="shared" si="20" ref="G111:G117">F111/E111*100</f>
        <v>100</v>
      </c>
      <c r="H111" s="54">
        <f t="shared" si="18"/>
        <v>0</v>
      </c>
      <c r="I111" s="17"/>
      <c r="J111" s="17">
        <f t="shared" si="19"/>
        <v>0</v>
      </c>
    </row>
    <row r="112" spans="1:10" ht="21.75" customHeight="1">
      <c r="A112" s="16"/>
      <c r="B112" s="34" t="s">
        <v>71</v>
      </c>
      <c r="C112" s="65" t="s">
        <v>72</v>
      </c>
      <c r="D112" s="53">
        <f>+D113</f>
        <v>32.9</v>
      </c>
      <c r="E112" s="53">
        <f>+E113</f>
        <v>52.5</v>
      </c>
      <c r="F112" s="53">
        <f>+F113</f>
        <v>54.7</v>
      </c>
      <c r="G112" s="53">
        <f>+G113</f>
        <v>104.19047619047619</v>
      </c>
      <c r="H112" s="53">
        <f>+H113</f>
        <v>2.200000000000003</v>
      </c>
      <c r="I112" s="29"/>
      <c r="J112" s="17">
        <f t="shared" si="19"/>
        <v>2.200000000000003</v>
      </c>
    </row>
    <row r="113" spans="1:10" ht="29.25" customHeight="1">
      <c r="A113" s="16"/>
      <c r="B113" s="66" t="s">
        <v>73</v>
      </c>
      <c r="C113" s="47" t="s">
        <v>74</v>
      </c>
      <c r="D113" s="54">
        <f>D114</f>
        <v>32.9</v>
      </c>
      <c r="E113" s="54">
        <f>E114</f>
        <v>52.5</v>
      </c>
      <c r="F113" s="54">
        <f>F114</f>
        <v>54.7</v>
      </c>
      <c r="G113" s="54">
        <f>G114</f>
        <v>104.19047619047619</v>
      </c>
      <c r="H113" s="54">
        <f>F113-E113</f>
        <v>2.200000000000003</v>
      </c>
      <c r="I113" s="15"/>
      <c r="J113" s="15">
        <f t="shared" si="19"/>
        <v>2.200000000000003</v>
      </c>
    </row>
    <row r="114" spans="1:10" s="6" customFormat="1" ht="28.5" customHeight="1">
      <c r="A114" s="16"/>
      <c r="B114" s="66" t="s">
        <v>99</v>
      </c>
      <c r="C114" s="47" t="s">
        <v>100</v>
      </c>
      <c r="D114" s="54">
        <v>32.9</v>
      </c>
      <c r="E114" s="54">
        <v>52.5</v>
      </c>
      <c r="F114" s="17">
        <v>54.7</v>
      </c>
      <c r="G114" s="54">
        <f t="shared" si="20"/>
        <v>104.19047619047619</v>
      </c>
      <c r="H114" s="54">
        <f>F114-E114</f>
        <v>2.200000000000003</v>
      </c>
      <c r="I114" s="17"/>
      <c r="J114" s="17">
        <f t="shared" si="19"/>
        <v>2.200000000000003</v>
      </c>
    </row>
    <row r="115" spans="1:10" s="6" customFormat="1" ht="20.25" customHeight="1">
      <c r="A115" s="12"/>
      <c r="B115" s="12" t="s">
        <v>16</v>
      </c>
      <c r="C115" s="38" t="s">
        <v>2</v>
      </c>
      <c r="D115" s="53">
        <f>+D116</f>
        <v>220.1</v>
      </c>
      <c r="E115" s="53">
        <f>+E116</f>
        <v>24505.6</v>
      </c>
      <c r="F115" s="53">
        <f>+F116</f>
        <v>22949.299999999996</v>
      </c>
      <c r="G115" s="53">
        <f t="shared" si="20"/>
        <v>93.64920671193522</v>
      </c>
      <c r="H115" s="53">
        <f>+H116</f>
        <v>-1556.300000000001</v>
      </c>
      <c r="I115" s="17"/>
      <c r="J115" s="17">
        <f t="shared" si="19"/>
        <v>-1556.300000000003</v>
      </c>
    </row>
    <row r="116" spans="1:10" ht="28.5" customHeight="1">
      <c r="A116" s="12"/>
      <c r="B116" s="12" t="s">
        <v>32</v>
      </c>
      <c r="C116" s="38" t="s">
        <v>130</v>
      </c>
      <c r="D116" s="53">
        <f>+D117+D124+D127</f>
        <v>220.1</v>
      </c>
      <c r="E116" s="53">
        <f>+E117+E124+E127</f>
        <v>24505.6</v>
      </c>
      <c r="F116" s="53">
        <f>+F117+F124+F127</f>
        <v>22949.299999999996</v>
      </c>
      <c r="G116" s="53">
        <f t="shared" si="20"/>
        <v>93.64920671193522</v>
      </c>
      <c r="H116" s="53">
        <f>+H117+H124+H127</f>
        <v>-1556.300000000001</v>
      </c>
      <c r="I116" s="29"/>
      <c r="J116" s="17">
        <f t="shared" si="19"/>
        <v>-1556.300000000003</v>
      </c>
    </row>
    <row r="117" spans="1:10" ht="30.75" customHeight="1">
      <c r="A117" s="12"/>
      <c r="B117" s="13" t="s">
        <v>160</v>
      </c>
      <c r="C117" s="65" t="s">
        <v>165</v>
      </c>
      <c r="D117" s="53">
        <f>+D118+D120+D122</f>
        <v>0</v>
      </c>
      <c r="E117" s="53">
        <f>+E118+E120+E122</f>
        <v>22713</v>
      </c>
      <c r="F117" s="53">
        <f>+F118+F120+F122</f>
        <v>21156.699999999997</v>
      </c>
      <c r="G117" s="53">
        <f t="shared" si="20"/>
        <v>93.14797692951173</v>
      </c>
      <c r="H117" s="53">
        <f>+H118+H120+H122</f>
        <v>-1556.300000000001</v>
      </c>
      <c r="I117" s="15"/>
      <c r="J117" s="15">
        <f t="shared" si="19"/>
        <v>-1556.300000000003</v>
      </c>
    </row>
    <row r="118" spans="1:10" s="6" customFormat="1" ht="45" customHeight="1">
      <c r="A118" s="26"/>
      <c r="B118" s="56" t="s">
        <v>181</v>
      </c>
      <c r="C118" s="61" t="s">
        <v>150</v>
      </c>
      <c r="D118" s="54">
        <f>+D119</f>
        <v>0</v>
      </c>
      <c r="E118" s="54">
        <f>+E119</f>
        <v>1316.3</v>
      </c>
      <c r="F118" s="54">
        <f>+F119</f>
        <v>1316.3</v>
      </c>
      <c r="G118" s="54">
        <f>+G119</f>
        <v>100</v>
      </c>
      <c r="H118" s="54">
        <f>+H119</f>
        <v>0</v>
      </c>
      <c r="I118" s="17"/>
      <c r="J118" s="17">
        <f t="shared" si="19"/>
        <v>0</v>
      </c>
    </row>
    <row r="119" spans="1:10" ht="42" customHeight="1">
      <c r="A119" s="29"/>
      <c r="B119" s="56" t="s">
        <v>182</v>
      </c>
      <c r="C119" s="59" t="s">
        <v>151</v>
      </c>
      <c r="D119" s="54">
        <v>0</v>
      </c>
      <c r="E119" s="54">
        <v>1316.3</v>
      </c>
      <c r="F119" s="3">
        <v>1316.3</v>
      </c>
      <c r="G119" s="54">
        <f>F119/E119*100</f>
        <v>100</v>
      </c>
      <c r="H119" s="54">
        <f>F119-E119</f>
        <v>0</v>
      </c>
      <c r="I119" s="15"/>
      <c r="J119" s="15">
        <f t="shared" si="19"/>
        <v>0</v>
      </c>
    </row>
    <row r="120" spans="1:10" s="6" customFormat="1" ht="44.25" customHeight="1">
      <c r="A120" s="16"/>
      <c r="B120" s="56" t="s">
        <v>183</v>
      </c>
      <c r="C120" s="31" t="s">
        <v>141</v>
      </c>
      <c r="D120" s="54">
        <f>+D121</f>
        <v>0</v>
      </c>
      <c r="E120" s="54">
        <f>+E121</f>
        <v>6884.5</v>
      </c>
      <c r="F120" s="54">
        <f>+F121</f>
        <v>6884.5</v>
      </c>
      <c r="G120" s="54">
        <f>+G121</f>
        <v>100</v>
      </c>
      <c r="H120" s="54">
        <f>+H121</f>
        <v>0</v>
      </c>
      <c r="I120" s="17"/>
      <c r="J120" s="17">
        <f t="shared" si="19"/>
        <v>0</v>
      </c>
    </row>
    <row r="121" spans="1:10" ht="51" customHeight="1">
      <c r="A121" s="26"/>
      <c r="B121" s="56" t="s">
        <v>184</v>
      </c>
      <c r="C121" s="59" t="s">
        <v>142</v>
      </c>
      <c r="D121" s="54">
        <v>0</v>
      </c>
      <c r="E121" s="54">
        <v>6884.5</v>
      </c>
      <c r="F121" s="54">
        <v>6884.5</v>
      </c>
      <c r="G121" s="54">
        <f aca="true" t="shared" si="21" ref="G121:G126">F121/E121*100</f>
        <v>100</v>
      </c>
      <c r="H121" s="54">
        <f>F121-E121</f>
        <v>0</v>
      </c>
      <c r="I121" s="29"/>
      <c r="J121" s="17">
        <f aca="true" t="shared" si="22" ref="J121:J136">F121-E121</f>
        <v>0</v>
      </c>
    </row>
    <row r="122" spans="1:10" ht="20.25" customHeight="1">
      <c r="A122" s="29"/>
      <c r="B122" s="56" t="s">
        <v>174</v>
      </c>
      <c r="C122" s="31" t="s">
        <v>48</v>
      </c>
      <c r="D122" s="54">
        <f>+D123</f>
        <v>0</v>
      </c>
      <c r="E122" s="54">
        <f>+E123</f>
        <v>14512.2</v>
      </c>
      <c r="F122" s="54">
        <f>+F123</f>
        <v>12955.9</v>
      </c>
      <c r="G122" s="54">
        <f>+G123</f>
        <v>89.27591957111946</v>
      </c>
      <c r="H122" s="54">
        <f>+H123</f>
        <v>-1556.300000000001</v>
      </c>
      <c r="I122" s="15"/>
      <c r="J122" s="15">
        <f t="shared" si="22"/>
        <v>-1556.300000000001</v>
      </c>
    </row>
    <row r="123" spans="1:10" s="6" customFormat="1" ht="20.25" customHeight="1">
      <c r="A123" s="29"/>
      <c r="B123" s="56" t="s">
        <v>175</v>
      </c>
      <c r="C123" s="23" t="s">
        <v>102</v>
      </c>
      <c r="D123" s="54">
        <v>0</v>
      </c>
      <c r="E123" s="54">
        <v>14512.2</v>
      </c>
      <c r="F123" s="3">
        <v>12955.9</v>
      </c>
      <c r="G123" s="54">
        <f t="shared" si="21"/>
        <v>89.27591957111946</v>
      </c>
      <c r="H123" s="54">
        <f>F123-E123</f>
        <v>-1556.300000000001</v>
      </c>
      <c r="I123" s="17"/>
      <c r="J123" s="17">
        <f t="shared" si="22"/>
        <v>-1556.300000000001</v>
      </c>
    </row>
    <row r="124" spans="1:10" ht="20.25" customHeight="1">
      <c r="A124" s="67"/>
      <c r="B124" s="68" t="s">
        <v>176</v>
      </c>
      <c r="C124" s="65" t="s">
        <v>132</v>
      </c>
      <c r="D124" s="53">
        <f aca="true" t="shared" si="23" ref="D124:G125">+D125</f>
        <v>220.1</v>
      </c>
      <c r="E124" s="53">
        <f t="shared" si="23"/>
        <v>220.1</v>
      </c>
      <c r="F124" s="53">
        <f t="shared" si="23"/>
        <v>220.1</v>
      </c>
      <c r="G124" s="53">
        <f t="shared" si="23"/>
        <v>100</v>
      </c>
      <c r="H124" s="53">
        <f>+H125</f>
        <v>0</v>
      </c>
      <c r="I124" s="29"/>
      <c r="J124" s="17">
        <f t="shared" si="22"/>
        <v>0</v>
      </c>
    </row>
    <row r="125" spans="1:10" ht="26.25" customHeight="1">
      <c r="A125" s="33"/>
      <c r="B125" s="49" t="s">
        <v>177</v>
      </c>
      <c r="C125" s="31" t="s">
        <v>34</v>
      </c>
      <c r="D125" s="54">
        <f t="shared" si="23"/>
        <v>220.1</v>
      </c>
      <c r="E125" s="54">
        <f t="shared" si="23"/>
        <v>220.1</v>
      </c>
      <c r="F125" s="54">
        <f t="shared" si="23"/>
        <v>220.1</v>
      </c>
      <c r="G125" s="54">
        <f t="shared" si="23"/>
        <v>100</v>
      </c>
      <c r="H125" s="54">
        <f>+H126</f>
        <v>0</v>
      </c>
      <c r="I125" s="15"/>
      <c r="J125" s="15">
        <f t="shared" si="22"/>
        <v>0</v>
      </c>
    </row>
    <row r="126" spans="1:10" s="6" customFormat="1" ht="27.75" customHeight="1">
      <c r="A126" s="29"/>
      <c r="B126" s="49" t="s">
        <v>178</v>
      </c>
      <c r="C126" s="31" t="s">
        <v>103</v>
      </c>
      <c r="D126" s="54">
        <v>220.1</v>
      </c>
      <c r="E126" s="54">
        <v>220.1</v>
      </c>
      <c r="F126" s="54">
        <v>220.1</v>
      </c>
      <c r="G126" s="54">
        <f t="shared" si="21"/>
        <v>100</v>
      </c>
      <c r="H126" s="54">
        <v>0</v>
      </c>
      <c r="I126" s="17"/>
      <c r="J126" s="17">
        <f t="shared" si="22"/>
        <v>0</v>
      </c>
    </row>
    <row r="127" spans="1:10" s="6" customFormat="1" ht="20.25" customHeight="1">
      <c r="A127" s="33"/>
      <c r="B127" s="72" t="s">
        <v>185</v>
      </c>
      <c r="C127" s="65" t="s">
        <v>49</v>
      </c>
      <c r="D127" s="53">
        <f aca="true" t="shared" si="24" ref="D127:G128">+D128</f>
        <v>0</v>
      </c>
      <c r="E127" s="53">
        <f t="shared" si="24"/>
        <v>1572.5</v>
      </c>
      <c r="F127" s="53">
        <f t="shared" si="24"/>
        <v>1572.5</v>
      </c>
      <c r="G127" s="53">
        <f t="shared" si="24"/>
        <v>100</v>
      </c>
      <c r="H127" s="53">
        <f>+H128</f>
        <v>0</v>
      </c>
      <c r="I127" s="17"/>
      <c r="J127" s="17">
        <f t="shared" si="22"/>
        <v>0</v>
      </c>
    </row>
    <row r="128" spans="1:10" ht="21" customHeight="1">
      <c r="A128" s="33"/>
      <c r="B128" s="74" t="s">
        <v>186</v>
      </c>
      <c r="C128" s="31" t="s">
        <v>131</v>
      </c>
      <c r="D128" s="54">
        <f t="shared" si="24"/>
        <v>0</v>
      </c>
      <c r="E128" s="54">
        <f t="shared" si="24"/>
        <v>1572.5</v>
      </c>
      <c r="F128" s="54">
        <f t="shared" si="24"/>
        <v>1572.5</v>
      </c>
      <c r="G128" s="54">
        <f t="shared" si="24"/>
        <v>100</v>
      </c>
      <c r="H128" s="54">
        <f>+H129</f>
        <v>0</v>
      </c>
      <c r="I128" s="29"/>
      <c r="J128" s="17">
        <f t="shared" si="22"/>
        <v>0</v>
      </c>
    </row>
    <row r="129" spans="1:10" ht="27" customHeight="1">
      <c r="A129" s="29"/>
      <c r="B129" s="74" t="s">
        <v>187</v>
      </c>
      <c r="C129" s="31" t="s">
        <v>104</v>
      </c>
      <c r="D129" s="54">
        <v>0</v>
      </c>
      <c r="E129" s="54">
        <v>1572.5</v>
      </c>
      <c r="F129" s="3">
        <v>1572.5</v>
      </c>
      <c r="G129" s="54">
        <f>F129/E129*100</f>
        <v>100</v>
      </c>
      <c r="H129" s="54">
        <f>F129-E129</f>
        <v>0</v>
      </c>
      <c r="I129" s="15"/>
      <c r="J129" s="15">
        <f t="shared" si="22"/>
        <v>0</v>
      </c>
    </row>
    <row r="130" spans="1:10" s="6" customFormat="1" ht="28.5" customHeight="1">
      <c r="A130" s="26" t="s">
        <v>172</v>
      </c>
      <c r="B130" s="10"/>
      <c r="C130" s="69" t="s">
        <v>173</v>
      </c>
      <c r="D130" s="53">
        <f>+D131</f>
        <v>11298.3</v>
      </c>
      <c r="E130" s="53">
        <f>+E131</f>
        <v>15165</v>
      </c>
      <c r="F130" s="53">
        <f>+F131</f>
        <v>15165</v>
      </c>
      <c r="G130" s="53">
        <f>+G131</f>
        <v>100</v>
      </c>
      <c r="H130" s="53">
        <f>F130-E130</f>
        <v>0</v>
      </c>
      <c r="I130" s="17"/>
      <c r="J130" s="17">
        <f t="shared" si="22"/>
        <v>0</v>
      </c>
    </row>
    <row r="131" spans="1:10" s="6" customFormat="1" ht="22.5" customHeight="1">
      <c r="A131" s="32"/>
      <c r="B131" s="12" t="s">
        <v>16</v>
      </c>
      <c r="C131" s="38" t="s">
        <v>2</v>
      </c>
      <c r="D131" s="54">
        <f aca="true" t="shared" si="25" ref="D131:F132">+D132</f>
        <v>11298.3</v>
      </c>
      <c r="E131" s="54">
        <f t="shared" si="25"/>
        <v>15165</v>
      </c>
      <c r="F131" s="54">
        <f t="shared" si="25"/>
        <v>15165</v>
      </c>
      <c r="G131" s="54">
        <f aca="true" t="shared" si="26" ref="G131:H133">+G132</f>
        <v>100</v>
      </c>
      <c r="H131" s="54">
        <f t="shared" si="26"/>
        <v>0</v>
      </c>
      <c r="I131" s="17"/>
      <c r="J131" s="17">
        <f t="shared" si="22"/>
        <v>0</v>
      </c>
    </row>
    <row r="132" spans="1:10" ht="27.75" customHeight="1">
      <c r="A132" s="16"/>
      <c r="B132" s="12" t="s">
        <v>32</v>
      </c>
      <c r="C132" s="38" t="s">
        <v>130</v>
      </c>
      <c r="D132" s="54">
        <f t="shared" si="25"/>
        <v>11298.3</v>
      </c>
      <c r="E132" s="54">
        <f t="shared" si="25"/>
        <v>15165</v>
      </c>
      <c r="F132" s="54">
        <f t="shared" si="25"/>
        <v>15165</v>
      </c>
      <c r="G132" s="54">
        <f t="shared" si="26"/>
        <v>100</v>
      </c>
      <c r="H132" s="54">
        <f t="shared" si="26"/>
        <v>0</v>
      </c>
      <c r="I132" s="29"/>
      <c r="J132" s="17">
        <f t="shared" si="22"/>
        <v>0</v>
      </c>
    </row>
    <row r="133" spans="1:10" ht="20.25" customHeight="1">
      <c r="A133" s="26"/>
      <c r="B133" s="12" t="s">
        <v>157</v>
      </c>
      <c r="C133" s="38" t="s">
        <v>163</v>
      </c>
      <c r="D133" s="53">
        <f>+D134</f>
        <v>11298.3</v>
      </c>
      <c r="E133" s="53">
        <f>+E134</f>
        <v>15165</v>
      </c>
      <c r="F133" s="53">
        <f>+F134</f>
        <v>15165</v>
      </c>
      <c r="G133" s="53">
        <f t="shared" si="26"/>
        <v>100</v>
      </c>
      <c r="H133" s="53">
        <f t="shared" si="26"/>
        <v>0</v>
      </c>
      <c r="I133" s="15"/>
      <c r="J133" s="15">
        <f t="shared" si="22"/>
        <v>0</v>
      </c>
    </row>
    <row r="134" spans="1:10" s="6" customFormat="1" ht="20.25" customHeight="1">
      <c r="A134" s="29"/>
      <c r="B134" s="60" t="s">
        <v>158</v>
      </c>
      <c r="C134" s="44" t="s">
        <v>40</v>
      </c>
      <c r="D134" s="54">
        <f aca="true" t="shared" si="27" ref="D134:G135">+D135</f>
        <v>11298.3</v>
      </c>
      <c r="E134" s="54">
        <f t="shared" si="27"/>
        <v>15165</v>
      </c>
      <c r="F134" s="54">
        <f t="shared" si="27"/>
        <v>15165</v>
      </c>
      <c r="G134" s="54">
        <f t="shared" si="27"/>
        <v>100</v>
      </c>
      <c r="H134" s="54">
        <f>+H135</f>
        <v>0</v>
      </c>
      <c r="I134" s="17"/>
      <c r="J134" s="17">
        <f t="shared" si="22"/>
        <v>0</v>
      </c>
    </row>
    <row r="135" spans="1:10" ht="25.5" customHeight="1">
      <c r="A135" s="29"/>
      <c r="B135" s="60" t="s">
        <v>159</v>
      </c>
      <c r="C135" s="44" t="s">
        <v>101</v>
      </c>
      <c r="D135" s="54">
        <f t="shared" si="27"/>
        <v>11298.3</v>
      </c>
      <c r="E135" s="54">
        <f t="shared" si="27"/>
        <v>15165</v>
      </c>
      <c r="F135" s="54">
        <f t="shared" si="27"/>
        <v>15165</v>
      </c>
      <c r="G135" s="54">
        <f t="shared" si="27"/>
        <v>100</v>
      </c>
      <c r="H135" s="54">
        <f>+H136</f>
        <v>0</v>
      </c>
      <c r="I135" s="29"/>
      <c r="J135" s="17">
        <f t="shared" si="22"/>
        <v>0</v>
      </c>
    </row>
    <row r="136" spans="1:10" ht="31.5" customHeight="1">
      <c r="A136" s="32"/>
      <c r="B136" s="60" t="s">
        <v>159</v>
      </c>
      <c r="C136" s="44" t="s">
        <v>164</v>
      </c>
      <c r="D136" s="54">
        <v>11298.3</v>
      </c>
      <c r="E136" s="54">
        <v>15165</v>
      </c>
      <c r="F136" s="3">
        <v>15165</v>
      </c>
      <c r="G136" s="54">
        <f>F136/E136*100</f>
        <v>100</v>
      </c>
      <c r="H136" s="54">
        <f>F136-E136</f>
        <v>0</v>
      </c>
      <c r="I136" s="15"/>
      <c r="J136" s="15">
        <f t="shared" si="22"/>
        <v>0</v>
      </c>
    </row>
    <row r="137" spans="1:10" ht="22.5" customHeight="1">
      <c r="A137" s="12"/>
      <c r="B137" s="34"/>
      <c r="C137" s="38" t="s">
        <v>33</v>
      </c>
      <c r="D137" s="15">
        <f>+D13+D21+D43+D49+D89+D130</f>
        <v>48663.100000000006</v>
      </c>
      <c r="E137" s="15">
        <f>+E13+E21+E43+E49+E89+E130</f>
        <v>84224.5</v>
      </c>
      <c r="F137" s="15">
        <f>+F13+F21+F43+F49+F89+F130</f>
        <v>77887</v>
      </c>
      <c r="G137" s="53">
        <f>F137/E137*100</f>
        <v>92.47546735213625</v>
      </c>
      <c r="H137" s="15" t="e">
        <f>+H13+H21+H43+H49+H76</f>
        <v>#REF!</v>
      </c>
      <c r="I137" s="15" t="e">
        <f>+I13+I21+I43+I49+I76</f>
        <v>#REF!</v>
      </c>
      <c r="J137" s="15" t="e">
        <f>+J13+J21+J43+J49+J76</f>
        <v>#REF!</v>
      </c>
    </row>
  </sheetData>
  <sheetProtection/>
  <mergeCells count="6">
    <mergeCell ref="A9:J9"/>
    <mergeCell ref="B8:J8"/>
    <mergeCell ref="A4:I4"/>
    <mergeCell ref="D3:G3"/>
    <mergeCell ref="D2:K2"/>
    <mergeCell ref="D1:G1"/>
  </mergeCells>
  <printOptions/>
  <pageMargins left="0.25" right="0.25" top="0.75" bottom="0.75" header="0.3" footer="0.3"/>
  <pageSetup fitToHeight="4" fitToWidth="4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Мухина</cp:lastModifiedBy>
  <cp:lastPrinted>2020-04-08T03:43:07Z</cp:lastPrinted>
  <dcterms:created xsi:type="dcterms:W3CDTF">2002-03-11T10:22:12Z</dcterms:created>
  <dcterms:modified xsi:type="dcterms:W3CDTF">2020-04-08T03:43:12Z</dcterms:modified>
  <cp:category/>
  <cp:version/>
  <cp:contentType/>
  <cp:contentStatus/>
</cp:coreProperties>
</file>