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приложение 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<sst xmlns="http://schemas.openxmlformats.org/spreadsheetml/2006/main" count="69" uniqueCount="66">
  <si>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 xml:space="preserve">Подпрограмма «Организация и совершенствование 
бюджетного процесса»
</t>
  </si>
  <si>
    <t xml:space="preserve">Подпрограмма «Повышение финансовой устойчивости
 местных бюджетов»
</t>
  </si>
  <si>
    <t xml:space="preserve">Подпрограмма 
«Обеспечение реализации Программы»
</t>
  </si>
  <si>
    <t>Подпрограмма «Эффективное использование и управление муниципальным имуществом казны Александровского муниципального района»</t>
  </si>
  <si>
    <t>Подпрограмма «Эффективное использование и управление муниципальным имуществом Александровского муниципального района, находящимся в хозяйственном ведении или оперативном управлении муниципальных предприятий и учреждений»</t>
  </si>
  <si>
    <t xml:space="preserve">Подпрограмма «Эффективное использование и управление земельными ресурсами Александровского
 муниципального района»
</t>
  </si>
  <si>
    <t xml:space="preserve">Подпрограмма «Общественная безопасность и профилактика правонарушений в Александровском муниципальном районе»
</t>
  </si>
  <si>
    <t>Подпрограмма «Противодействие наркомании и незаконному обороту наркотических средств, алкоголизму, профилактика потребления психоактивных веществ на территории Александровского муниципального района»</t>
  </si>
  <si>
    <t>Подпрограмма «Пожарная безопасность Александровского муниципального района»</t>
  </si>
  <si>
    <t xml:space="preserve">Подпрограмма «Развитие культуры и молодежной политики Александровского муниципального района»
</t>
  </si>
  <si>
    <t xml:space="preserve">Подпрограмма «Развитие физической культуры, спорта 
и туризма в Александровском муниципальном районе»
</t>
  </si>
  <si>
    <t>Подпрограмма «Реализация системы мер социальной помощи и поддержки отдельных категорий граждан Александровского муниципального района»</t>
  </si>
  <si>
    <t xml:space="preserve">Подпрограмма «Обеспечение жильем молодых семей 
в Александровском муниципальном районе»
</t>
  </si>
  <si>
    <t xml:space="preserve">Подпрограмма «Развитие муниципальной службы 
в Александровском муниципальном районе»
</t>
  </si>
  <si>
    <t xml:space="preserve">Подпрограмма « Противодействие коррупции 
в Александровском муниципальном районе»
</t>
  </si>
  <si>
    <t>Подпрограмма "Управление муниципальным долгом Александровского муниципального района"</t>
  </si>
  <si>
    <t>Подпрограмма «Финансовая поддержка субъектов малого и среднего предпринимательства в Александровском муниципальном районе Пермского края»</t>
  </si>
  <si>
    <t>Подпрограмма « Повышение престижа предпринимательской деятельности в Александровском муниципальном районе Пермского края»</t>
  </si>
  <si>
    <t xml:space="preserve">Подпрограмма « Развитие сельского хозяйства 
в Александровском муниципальном районе Пермского края»
</t>
  </si>
  <si>
    <t xml:space="preserve">Подпрограмма «Устойчивое развитие сельских территорий Александровского муниципального района Пермского края»
</t>
  </si>
  <si>
    <t xml:space="preserve">Подпрограмма «Участие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Александровского муниципального района»
</t>
  </si>
  <si>
    <t xml:space="preserve">Подпрограмма «Организация мероприятий межпоселенческого характера по охране окружающей среды на территории Александровского муниципального района»
</t>
  </si>
  <si>
    <t xml:space="preserve">уточненные показатели за 2015 год </t>
  </si>
  <si>
    <t>фактически исполнено за 2015 год</t>
  </si>
  <si>
    <t>% исполнения за 2015 год</t>
  </si>
  <si>
    <t xml:space="preserve">уточненные показатели за 2016 год </t>
  </si>
  <si>
    <t>фактически исполнено за 2016 год</t>
  </si>
  <si>
    <t>% исполнения за 2016 год</t>
  </si>
  <si>
    <t>Подпрограмма «Развитие межнациональных отношений в Александровском муниципальном районе»</t>
  </si>
  <si>
    <t>ВСЕГО РАСХОДОВ</t>
  </si>
  <si>
    <t>сравнительный анализ</t>
  </si>
  <si>
    <t>доля расходов бюджета, распределенных по программам и непрограммным мероприятиям</t>
  </si>
  <si>
    <t>Наименование расходов</t>
  </si>
  <si>
    <t>2015 год</t>
  </si>
  <si>
    <t>2016 год</t>
  </si>
  <si>
    <t>ВСЕГО по программам (программным мероприятиям)</t>
  </si>
  <si>
    <t>Анализ исполнения бюджета Александровского муниципального района по программным и непрограммным мероприятиям</t>
  </si>
  <si>
    <t>2017 год</t>
  </si>
  <si>
    <t xml:space="preserve">уточненные показатели за 2017 год </t>
  </si>
  <si>
    <t>фактически исполнено за 2017 год</t>
  </si>
  <si>
    <t>% исполнения за 2017 год</t>
  </si>
  <si>
    <t xml:space="preserve">1. Муниципальная программа 
«Развитие системы образования Александровского муниципального района»
</t>
  </si>
  <si>
    <t xml:space="preserve">Подпрограмма « Развитие системы дошкольного образования Александровского муниципального района»
</t>
  </si>
  <si>
    <t xml:space="preserve">Подпрограмма « Развитие системы начального общего, основного общего, среднего общего образования Александровского муниципального района»
</t>
  </si>
  <si>
    <t xml:space="preserve">Подпрограмма « Развитие системы воспитания и дополнительнго образования Александровского муниципального района»
</t>
  </si>
  <si>
    <t xml:space="preserve">Подпрограмма «Обеспечение реализации программы»
</t>
  </si>
  <si>
    <t xml:space="preserve">2. Муниципальная программа 
«Развитие сельского хозяйства и устойчивое развитие сельских территорий в Александровском муниципальном районе Пермского края»
</t>
  </si>
  <si>
    <t xml:space="preserve">3. Муниципальная программа 
«Развитие малого и среднего предпринимательства в Александровском муниципальном районе Пермского края»
</t>
  </si>
  <si>
    <t xml:space="preserve">4. Муниципальная программа 
«Обеспечение безопасности граждан Александровского муниципального района»
</t>
  </si>
  <si>
    <t xml:space="preserve">5. Муниципальная программа
«Развитие культуры, спорта и туризма Александровского муниципального района» </t>
  </si>
  <si>
    <t xml:space="preserve">6. Муниципальная программа
«Социальная поддержка жителей Александровского
 муниципального района»
</t>
  </si>
  <si>
    <t xml:space="preserve">7. Муниципальная программа 
«Управление муниципальными финансами Александровского муниципального района»
</t>
  </si>
  <si>
    <t xml:space="preserve">8. Муниципальная программа
«Экологическая безопасность Александровского муниципального района»
</t>
  </si>
  <si>
    <t xml:space="preserve">9. Муниципальная программа 
«Реформирование и развитие муниципальной службы Александровского муниципального района»
</t>
  </si>
  <si>
    <t xml:space="preserve">10. Муниципальная программа 
«Эффективное использование и управление муниципальным имуществом Александровского муниципального района»
</t>
  </si>
  <si>
    <t xml:space="preserve">11. Муниципальная программа 
«Развитие инфраструктуры Александровского муниципального района»
</t>
  </si>
  <si>
    <t xml:space="preserve">Подпрограмма «Развитие дорожно-транспортной ифраструктуры Александровского
 муниципального района»
</t>
  </si>
  <si>
    <t xml:space="preserve">Подпрограмма «Энергосбережение»
</t>
  </si>
  <si>
    <t xml:space="preserve">Подпрограмма «Гоадостроительная деятельность на территории Александровского муниципального района»
</t>
  </si>
  <si>
    <t>12. Ведомственная целевая программа "Создание условий эффективного развития сети организаций культуры в поселениях Александровского муниципального района на 2016-2018 годы"</t>
  </si>
  <si>
    <t>13. Непрограммные мероприятия</t>
  </si>
  <si>
    <t>рост/снижение  исполнения бюджета за 2017 год по отношению к 2015 году</t>
  </si>
  <si>
    <t>рост/снижение  исполнения бюджета за 2017 год по отношению к 2016 году</t>
  </si>
  <si>
    <t>рост/снижение процента исполнения бюджета за 2017 год по отношению                к 2015 году</t>
  </si>
  <si>
    <t>рост/снижение процента исполнения бюджета за 2017 год по отношению               к 2016 году</t>
  </si>
  <si>
    <t xml:space="preserve">Приложение № 5  к Заключению  от 27.04.2018 № 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</si>
</sst>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  <numFmt numFmtId="170" formatCode="0.0"/>
    <numFmt numFmtId="171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44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7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top" wrapText="1"/>
    </xf>
    <xf numFmtId="0" fontId="25" fillId="0" borderId="0" xfId="0" applyFont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60" zoomScalePageLayoutView="0" workbookViewId="0" topLeftCell="A1">
      <pane xSplit="1" topLeftCell="B1" activePane="topRight" state="frozen"/>
      <selection pane="topLeft" activeCell="A1" sqref="A1"/>
      <selection pane="topRight" activeCell="E2" sqref="E2"/>
    </sheetView>
  </sheetViews>
  <sheetFormatPr defaultColWidth="9.140625" defaultRowHeight="15"/>
  <cols>
    <col min="1" max="1" width="52.7109375" style="17" customWidth="1"/>
    <col min="2" max="2" width="14.7109375" style="2" customWidth="1"/>
    <col min="3" max="3" width="13.421875" style="2" customWidth="1"/>
    <col min="4" max="4" width="12.57421875" style="2" customWidth="1"/>
    <col min="5" max="5" width="13.421875" style="2" customWidth="1"/>
    <col min="6" max="6" width="12.8515625" style="2" customWidth="1"/>
    <col min="7" max="7" width="12.140625" style="2" customWidth="1"/>
    <col min="8" max="9" width="13.57421875" style="32" customWidth="1"/>
    <col min="10" max="10" width="12.7109375" style="2" customWidth="1"/>
    <col min="11" max="11" width="17.8515625" style="2" customWidth="1"/>
    <col min="12" max="12" width="17.00390625" style="2" customWidth="1"/>
    <col min="13" max="13" width="18.7109375" style="2" customWidth="1"/>
    <col min="14" max="14" width="18.8515625" style="2" customWidth="1"/>
    <col min="15" max="15" width="10.57421875" style="3" customWidth="1"/>
    <col min="16" max="16" width="10.140625" style="3" customWidth="1"/>
    <col min="17" max="17" width="10.00390625" style="2" customWidth="1"/>
    <col min="18" max="16384" width="9.140625" style="2" customWidth="1"/>
  </cols>
  <sheetData>
    <row r="1" spans="5:16" ht="32.25" customHeight="1">
      <c r="E1" s="38" t="s">
        <v>65</v>
      </c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</row>
    <row r="3" spans="2:14" ht="15">
      <c r="B3" s="48" t="s">
        <v>36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5" spans="1:17" ht="78" customHeight="1">
      <c r="A5" s="40" t="s">
        <v>32</v>
      </c>
      <c r="B5" s="42" t="s">
        <v>33</v>
      </c>
      <c r="C5" s="43"/>
      <c r="D5" s="44"/>
      <c r="E5" s="42" t="s">
        <v>34</v>
      </c>
      <c r="F5" s="43"/>
      <c r="G5" s="44"/>
      <c r="H5" s="42" t="s">
        <v>37</v>
      </c>
      <c r="I5" s="43"/>
      <c r="J5" s="44"/>
      <c r="K5" s="45" t="s">
        <v>30</v>
      </c>
      <c r="L5" s="46"/>
      <c r="M5" s="46"/>
      <c r="N5" s="47"/>
      <c r="O5" s="50" t="s">
        <v>31</v>
      </c>
      <c r="P5" s="51"/>
      <c r="Q5" s="52"/>
    </row>
    <row r="6" spans="1:17" ht="73.5" customHeight="1">
      <c r="A6" s="41"/>
      <c r="B6" s="33" t="s">
        <v>22</v>
      </c>
      <c r="C6" s="33" t="s">
        <v>23</v>
      </c>
      <c r="D6" s="34" t="s">
        <v>24</v>
      </c>
      <c r="E6" s="33" t="s">
        <v>25</v>
      </c>
      <c r="F6" s="33" t="s">
        <v>26</v>
      </c>
      <c r="G6" s="34" t="s">
        <v>27</v>
      </c>
      <c r="H6" s="35" t="s">
        <v>38</v>
      </c>
      <c r="I6" s="35" t="s">
        <v>39</v>
      </c>
      <c r="J6" s="34" t="s">
        <v>40</v>
      </c>
      <c r="K6" s="36" t="s">
        <v>61</v>
      </c>
      <c r="L6" s="36" t="s">
        <v>62</v>
      </c>
      <c r="M6" s="34" t="s">
        <v>63</v>
      </c>
      <c r="N6" s="34" t="s">
        <v>64</v>
      </c>
      <c r="O6" s="37" t="s">
        <v>33</v>
      </c>
      <c r="P6" s="37" t="s">
        <v>34</v>
      </c>
      <c r="Q6" s="37" t="s">
        <v>37</v>
      </c>
    </row>
    <row r="7" spans="1:17" s="1" customFormat="1" ht="47.25" customHeight="1">
      <c r="A7" s="10" t="s">
        <v>41</v>
      </c>
      <c r="B7" s="26"/>
      <c r="C7" s="26"/>
      <c r="D7" s="27"/>
      <c r="E7" s="26"/>
      <c r="F7" s="26"/>
      <c r="G7" s="27"/>
      <c r="H7" s="30">
        <v>401446.7</v>
      </c>
      <c r="I7" s="30">
        <v>397186</v>
      </c>
      <c r="J7" s="28">
        <f>I7*100/H7</f>
        <v>98.93866358846641</v>
      </c>
      <c r="K7" s="4">
        <f>I7-C7</f>
        <v>397186</v>
      </c>
      <c r="L7" s="4">
        <f>I7-F7</f>
        <v>397186</v>
      </c>
      <c r="M7" s="4">
        <f>J7-D7</f>
        <v>98.93866358846641</v>
      </c>
      <c r="N7" s="4">
        <f>J7-G7</f>
        <v>98.93866358846641</v>
      </c>
      <c r="O7" s="7">
        <f>B7*100/670374.3</f>
        <v>0</v>
      </c>
      <c r="P7" s="7">
        <f>E7*100/756077.4</f>
        <v>0</v>
      </c>
      <c r="Q7" s="7">
        <f>H7*100/672289.7</f>
        <v>59.71334976573344</v>
      </c>
    </row>
    <row r="8" spans="1:17" ht="45" customHeight="1">
      <c r="A8" s="9" t="s">
        <v>42</v>
      </c>
      <c r="B8" s="13"/>
      <c r="C8" s="13"/>
      <c r="D8" s="14"/>
      <c r="E8" s="13"/>
      <c r="F8" s="13"/>
      <c r="G8" s="14"/>
      <c r="H8" s="31">
        <v>162141.3</v>
      </c>
      <c r="I8" s="31">
        <v>160364.2</v>
      </c>
      <c r="J8" s="22">
        <f aca="true" t="shared" si="0" ref="J8:J51">I8*100/H8</f>
        <v>98.90398066377908</v>
      </c>
      <c r="K8" s="15"/>
      <c r="L8" s="15"/>
      <c r="M8" s="15"/>
      <c r="N8" s="14"/>
      <c r="O8" s="20"/>
      <c r="P8" s="20"/>
      <c r="Q8" s="20"/>
    </row>
    <row r="9" spans="1:17" ht="54.75" customHeight="1">
      <c r="A9" s="9" t="s">
        <v>43</v>
      </c>
      <c r="B9" s="13"/>
      <c r="C9" s="13"/>
      <c r="D9" s="14"/>
      <c r="E9" s="13"/>
      <c r="F9" s="13"/>
      <c r="G9" s="14"/>
      <c r="H9" s="31">
        <v>180279.9</v>
      </c>
      <c r="I9" s="31">
        <v>178751.9</v>
      </c>
      <c r="J9" s="22">
        <f t="shared" si="0"/>
        <v>99.15242908388568</v>
      </c>
      <c r="K9" s="15"/>
      <c r="L9" s="15"/>
      <c r="M9" s="15"/>
      <c r="N9" s="14"/>
      <c r="O9" s="20"/>
      <c r="P9" s="20"/>
      <c r="Q9" s="20"/>
    </row>
    <row r="10" spans="1:17" ht="48.75" customHeight="1">
      <c r="A10" s="9" t="s">
        <v>44</v>
      </c>
      <c r="B10" s="13"/>
      <c r="C10" s="13"/>
      <c r="D10" s="14"/>
      <c r="E10" s="13"/>
      <c r="F10" s="13"/>
      <c r="G10" s="14"/>
      <c r="H10" s="31">
        <v>41352.6</v>
      </c>
      <c r="I10" s="31">
        <v>40890.8</v>
      </c>
      <c r="J10" s="22">
        <f t="shared" si="0"/>
        <v>98.8832624792637</v>
      </c>
      <c r="K10" s="15"/>
      <c r="L10" s="15"/>
      <c r="M10" s="15"/>
      <c r="N10" s="14"/>
      <c r="O10" s="20"/>
      <c r="P10" s="20"/>
      <c r="Q10" s="20"/>
    </row>
    <row r="11" spans="1:17" ht="25.5" customHeight="1">
      <c r="A11" s="9" t="s">
        <v>45</v>
      </c>
      <c r="B11" s="13"/>
      <c r="C11" s="13"/>
      <c r="D11" s="14"/>
      <c r="E11" s="13"/>
      <c r="F11" s="13"/>
      <c r="G11" s="14"/>
      <c r="H11" s="31">
        <v>17672.9</v>
      </c>
      <c r="I11" s="31">
        <v>17179.1</v>
      </c>
      <c r="J11" s="22">
        <f t="shared" si="0"/>
        <v>97.2058915062044</v>
      </c>
      <c r="K11" s="15"/>
      <c r="L11" s="15"/>
      <c r="M11" s="15"/>
      <c r="N11" s="14"/>
      <c r="O11" s="20"/>
      <c r="P11" s="20"/>
      <c r="Q11" s="20"/>
    </row>
    <row r="12" spans="1:17" s="1" customFormat="1" ht="75">
      <c r="A12" s="10" t="s">
        <v>46</v>
      </c>
      <c r="B12" s="4">
        <f>B13+B14</f>
        <v>6173.4</v>
      </c>
      <c r="C12" s="4">
        <f>C13+C14</f>
        <v>5708.3</v>
      </c>
      <c r="D12" s="7">
        <f>C12*100/B12</f>
        <v>92.46606408138142</v>
      </c>
      <c r="E12" s="4">
        <f>E13+E14</f>
        <v>216</v>
      </c>
      <c r="F12" s="4">
        <f>F13+F14</f>
        <v>207</v>
      </c>
      <c r="G12" s="4">
        <f>G13+G14</f>
        <v>95.83333333333333</v>
      </c>
      <c r="H12" s="4">
        <v>7646.7</v>
      </c>
      <c r="I12" s="4">
        <v>7406.2</v>
      </c>
      <c r="J12" s="28">
        <f t="shared" si="0"/>
        <v>96.85485241999817</v>
      </c>
      <c r="K12" s="4">
        <f>I12-C12</f>
        <v>1697.8999999999996</v>
      </c>
      <c r="L12" s="4">
        <f>I12-F12</f>
        <v>7199.2</v>
      </c>
      <c r="M12" s="4">
        <f>J12-D12</f>
        <v>4.388788338616749</v>
      </c>
      <c r="N12" s="4">
        <f>J12-G12</f>
        <v>1.0215190866648385</v>
      </c>
      <c r="O12" s="7">
        <f>B12*100/670374.3</f>
        <v>0.9208885245153341</v>
      </c>
      <c r="P12" s="7">
        <f>E12*100/756077.4</f>
        <v>0.028568503700811584</v>
      </c>
      <c r="Q12" s="7">
        <f>H12*100/672289.7</f>
        <v>1.1374114462857308</v>
      </c>
    </row>
    <row r="13" spans="1:17" ht="60">
      <c r="A13" s="9" t="s">
        <v>18</v>
      </c>
      <c r="B13" s="5">
        <v>500</v>
      </c>
      <c r="C13" s="5">
        <v>117.3</v>
      </c>
      <c r="D13" s="8">
        <f>C13*100/B13</f>
        <v>23.46</v>
      </c>
      <c r="E13" s="5">
        <v>216</v>
      </c>
      <c r="F13" s="5">
        <v>207</v>
      </c>
      <c r="G13" s="8">
        <f>F13*100/E13</f>
        <v>95.83333333333333</v>
      </c>
      <c r="H13" s="5">
        <v>15.4</v>
      </c>
      <c r="I13" s="5">
        <v>5</v>
      </c>
      <c r="J13" s="22">
        <f t="shared" si="0"/>
        <v>32.467532467532465</v>
      </c>
      <c r="K13" s="6"/>
      <c r="L13" s="6"/>
      <c r="M13" s="6"/>
      <c r="N13" s="6"/>
      <c r="O13" s="12"/>
      <c r="P13" s="12"/>
      <c r="Q13" s="12"/>
    </row>
    <row r="14" spans="1:17" ht="51" customHeight="1">
      <c r="A14" s="9" t="s">
        <v>19</v>
      </c>
      <c r="B14" s="5">
        <v>5673.4</v>
      </c>
      <c r="C14" s="5">
        <v>5591</v>
      </c>
      <c r="D14" s="8">
        <f aca="true" t="shared" si="1" ref="D14:D51">C14*100/B14</f>
        <v>98.54760813621462</v>
      </c>
      <c r="E14" s="5">
        <v>0</v>
      </c>
      <c r="F14" s="5">
        <v>0</v>
      </c>
      <c r="G14" s="8"/>
      <c r="H14" s="5">
        <v>7631.3</v>
      </c>
      <c r="I14" s="5">
        <v>7401.2</v>
      </c>
      <c r="J14" s="22">
        <f t="shared" si="0"/>
        <v>96.98478634046623</v>
      </c>
      <c r="K14" s="6"/>
      <c r="L14" s="6"/>
      <c r="M14" s="6"/>
      <c r="N14" s="6"/>
      <c r="O14" s="12"/>
      <c r="P14" s="12"/>
      <c r="Q14" s="12"/>
    </row>
    <row r="15" spans="1:17" s="1" customFormat="1" ht="78.75">
      <c r="A15" s="18" t="s">
        <v>47</v>
      </c>
      <c r="B15" s="4">
        <f>B16+B17</f>
        <v>250.1</v>
      </c>
      <c r="C15" s="4">
        <f>C16+C17</f>
        <v>250.1</v>
      </c>
      <c r="D15" s="7">
        <f t="shared" si="1"/>
        <v>100</v>
      </c>
      <c r="E15" s="4">
        <f>E16+E17</f>
        <v>11.5</v>
      </c>
      <c r="F15" s="4">
        <f>F16+F17</f>
        <v>11.5</v>
      </c>
      <c r="G15" s="7">
        <f aca="true" t="shared" si="2" ref="G15:G43">F15*100/E15</f>
        <v>100</v>
      </c>
      <c r="H15" s="4">
        <v>1420</v>
      </c>
      <c r="I15" s="4">
        <v>641.7</v>
      </c>
      <c r="J15" s="28">
        <f t="shared" si="0"/>
        <v>45.19014084507043</v>
      </c>
      <c r="K15" s="4">
        <f>I15-C15</f>
        <v>391.6</v>
      </c>
      <c r="L15" s="4">
        <f>I15-F15</f>
        <v>630.2</v>
      </c>
      <c r="M15" s="4">
        <f>J15-D15</f>
        <v>-54.80985915492957</v>
      </c>
      <c r="N15" s="4">
        <f>J15-G15</f>
        <v>-54.80985915492957</v>
      </c>
      <c r="O15" s="7">
        <f>B15*100/670374.3</f>
        <v>0.03730751611450498</v>
      </c>
      <c r="P15" s="7">
        <f>E15*100/756077.4</f>
        <v>0.0015210082988858019</v>
      </c>
      <c r="Q15" s="7">
        <f>H15*100/672289.7</f>
        <v>0.21121846727683022</v>
      </c>
    </row>
    <row r="16" spans="1:17" ht="63">
      <c r="A16" s="19" t="s">
        <v>16</v>
      </c>
      <c r="B16" s="5">
        <v>230.1</v>
      </c>
      <c r="C16" s="5">
        <v>230.1</v>
      </c>
      <c r="D16" s="8">
        <f t="shared" si="1"/>
        <v>100</v>
      </c>
      <c r="E16" s="5">
        <v>0</v>
      </c>
      <c r="F16" s="5">
        <v>0</v>
      </c>
      <c r="G16" s="8"/>
      <c r="H16" s="5">
        <v>1400</v>
      </c>
      <c r="I16" s="5">
        <v>621.7</v>
      </c>
      <c r="J16" s="22">
        <f t="shared" si="0"/>
        <v>44.407142857142865</v>
      </c>
      <c r="K16" s="6"/>
      <c r="L16" s="6"/>
      <c r="M16" s="6"/>
      <c r="N16" s="6"/>
      <c r="O16" s="12"/>
      <c r="P16" s="12"/>
      <c r="Q16" s="12"/>
    </row>
    <row r="17" spans="1:17" ht="60">
      <c r="A17" s="9" t="s">
        <v>17</v>
      </c>
      <c r="B17" s="5">
        <v>20</v>
      </c>
      <c r="C17" s="5">
        <v>20</v>
      </c>
      <c r="D17" s="8">
        <f t="shared" si="1"/>
        <v>100</v>
      </c>
      <c r="E17" s="5">
        <v>11.5</v>
      </c>
      <c r="F17" s="5">
        <v>11.5</v>
      </c>
      <c r="G17" s="8">
        <f t="shared" si="2"/>
        <v>100</v>
      </c>
      <c r="H17" s="5">
        <v>20</v>
      </c>
      <c r="I17" s="5">
        <v>20</v>
      </c>
      <c r="J17" s="22">
        <f t="shared" si="0"/>
        <v>100</v>
      </c>
      <c r="K17" s="6"/>
      <c r="L17" s="6"/>
      <c r="M17" s="6"/>
      <c r="N17" s="6"/>
      <c r="O17" s="12"/>
      <c r="P17" s="12"/>
      <c r="Q17" s="12"/>
    </row>
    <row r="18" spans="1:17" s="1" customFormat="1" ht="60">
      <c r="A18" s="10" t="s">
        <v>48</v>
      </c>
      <c r="B18" s="4">
        <f>B19+B20+B21+B22</f>
        <v>3162.6</v>
      </c>
      <c r="C18" s="4">
        <f>C19+C20+C21+C22</f>
        <v>2598.9</v>
      </c>
      <c r="D18" s="7">
        <f t="shared" si="1"/>
        <v>82.17605767406565</v>
      </c>
      <c r="E18" s="4">
        <f>E19+E20+E21+E22</f>
        <v>3468.8</v>
      </c>
      <c r="F18" s="4">
        <f>F19+F20+F21+F22</f>
        <v>3203.1</v>
      </c>
      <c r="G18" s="7">
        <f t="shared" si="2"/>
        <v>92.3402905904059</v>
      </c>
      <c r="H18" s="4">
        <v>5247.8</v>
      </c>
      <c r="I18" s="4">
        <v>4803.5</v>
      </c>
      <c r="J18" s="28">
        <f t="shared" si="0"/>
        <v>91.53359503029841</v>
      </c>
      <c r="K18" s="4">
        <f>I18-C18</f>
        <v>2204.6</v>
      </c>
      <c r="L18" s="4">
        <f>I18-F18</f>
        <v>1600.4</v>
      </c>
      <c r="M18" s="4">
        <f>J18-D18</f>
        <v>9.357537356232768</v>
      </c>
      <c r="N18" s="4">
        <f>J18-G18</f>
        <v>-0.8066955601074852</v>
      </c>
      <c r="O18" s="7">
        <f>B18*100/670374.3</f>
        <v>0.47176629533679915</v>
      </c>
      <c r="P18" s="7">
        <f>E18*100/756077.4</f>
        <v>0.45878900758044083</v>
      </c>
      <c r="Q18" s="7">
        <f>H18*100/672289.7</f>
        <v>0.7805861074474293</v>
      </c>
    </row>
    <row r="19" spans="1:17" ht="60">
      <c r="A19" s="9" t="s">
        <v>6</v>
      </c>
      <c r="B19" s="5">
        <v>2827.6</v>
      </c>
      <c r="C19" s="5">
        <v>2500.9</v>
      </c>
      <c r="D19" s="8">
        <f t="shared" si="1"/>
        <v>88.44603197057576</v>
      </c>
      <c r="E19" s="5">
        <v>3133.8</v>
      </c>
      <c r="F19" s="5">
        <v>2933.7</v>
      </c>
      <c r="G19" s="8">
        <f t="shared" si="2"/>
        <v>93.61478077733103</v>
      </c>
      <c r="H19" s="5">
        <v>4907.8</v>
      </c>
      <c r="I19" s="5">
        <v>4613.9</v>
      </c>
      <c r="J19" s="22">
        <f t="shared" si="0"/>
        <v>94.01157341374953</v>
      </c>
      <c r="K19" s="6"/>
      <c r="L19" s="6"/>
      <c r="M19" s="6"/>
      <c r="N19" s="6"/>
      <c r="O19" s="12"/>
      <c r="P19" s="12"/>
      <c r="Q19" s="12"/>
    </row>
    <row r="20" spans="1:17" ht="75">
      <c r="A20" s="9" t="s">
        <v>7</v>
      </c>
      <c r="B20" s="5">
        <v>320</v>
      </c>
      <c r="C20" s="5">
        <v>83</v>
      </c>
      <c r="D20" s="8">
        <f t="shared" si="1"/>
        <v>25.9375</v>
      </c>
      <c r="E20" s="5">
        <v>320</v>
      </c>
      <c r="F20" s="5">
        <v>254.4</v>
      </c>
      <c r="G20" s="8">
        <f t="shared" si="2"/>
        <v>79.5</v>
      </c>
      <c r="H20" s="5">
        <v>325</v>
      </c>
      <c r="I20" s="5">
        <v>325</v>
      </c>
      <c r="J20" s="22">
        <f t="shared" si="0"/>
        <v>100</v>
      </c>
      <c r="K20" s="6"/>
      <c r="L20" s="6"/>
      <c r="M20" s="6"/>
      <c r="N20" s="6"/>
      <c r="O20" s="12"/>
      <c r="P20" s="12"/>
      <c r="Q20" s="12"/>
    </row>
    <row r="21" spans="1:17" ht="45">
      <c r="A21" s="9" t="s">
        <v>28</v>
      </c>
      <c r="B21" s="5">
        <v>15</v>
      </c>
      <c r="C21" s="5">
        <v>15</v>
      </c>
      <c r="D21" s="8">
        <f t="shared" si="1"/>
        <v>100</v>
      </c>
      <c r="E21" s="5">
        <v>15</v>
      </c>
      <c r="F21" s="5">
        <v>15</v>
      </c>
      <c r="G21" s="8">
        <f t="shared" si="2"/>
        <v>100</v>
      </c>
      <c r="H21" s="5">
        <v>15</v>
      </c>
      <c r="I21" s="5">
        <v>15</v>
      </c>
      <c r="J21" s="22">
        <f t="shared" si="0"/>
        <v>100</v>
      </c>
      <c r="K21" s="6"/>
      <c r="L21" s="6"/>
      <c r="M21" s="6"/>
      <c r="N21" s="6"/>
      <c r="O21" s="12"/>
      <c r="P21" s="12"/>
      <c r="Q21" s="12"/>
    </row>
    <row r="22" spans="1:17" ht="30">
      <c r="A22" s="9" t="s">
        <v>8</v>
      </c>
      <c r="B22" s="5">
        <v>0</v>
      </c>
      <c r="C22" s="5">
        <v>0</v>
      </c>
      <c r="D22" s="8"/>
      <c r="E22" s="5">
        <v>0</v>
      </c>
      <c r="F22" s="5">
        <v>0</v>
      </c>
      <c r="G22" s="8"/>
      <c r="H22" s="5">
        <v>0</v>
      </c>
      <c r="I22" s="5">
        <v>0</v>
      </c>
      <c r="J22" s="22"/>
      <c r="K22" s="6"/>
      <c r="L22" s="6"/>
      <c r="M22" s="6"/>
      <c r="N22" s="6"/>
      <c r="O22" s="12"/>
      <c r="P22" s="12"/>
      <c r="Q22" s="12"/>
    </row>
    <row r="23" spans="1:17" s="1" customFormat="1" ht="45">
      <c r="A23" s="10" t="s">
        <v>49</v>
      </c>
      <c r="B23" s="7">
        <f>B24+B25</f>
        <v>5790.200000000001</v>
      </c>
      <c r="C23" s="7">
        <f>C24+C25</f>
        <v>5677.5</v>
      </c>
      <c r="D23" s="7">
        <f t="shared" si="1"/>
        <v>98.05360782010983</v>
      </c>
      <c r="E23" s="4">
        <f>E24+E25</f>
        <v>8649.2</v>
      </c>
      <c r="F23" s="4">
        <f>F24+F25</f>
        <v>4577.3</v>
      </c>
      <c r="G23" s="7">
        <f t="shared" si="2"/>
        <v>52.92165749433473</v>
      </c>
      <c r="H23" s="4">
        <v>4706.8</v>
      </c>
      <c r="I23" s="4">
        <v>3671.4</v>
      </c>
      <c r="J23" s="28">
        <f t="shared" si="0"/>
        <v>78.00203960227755</v>
      </c>
      <c r="K23" s="4">
        <f>I23-C23</f>
        <v>-2006.1</v>
      </c>
      <c r="L23" s="4">
        <f>I23-F23</f>
        <v>-905.9000000000001</v>
      </c>
      <c r="M23" s="4">
        <f>J23-D23</f>
        <v>-20.051568217832283</v>
      </c>
      <c r="N23" s="4">
        <f>J23-G23</f>
        <v>25.080382107942818</v>
      </c>
      <c r="O23" s="7">
        <f>B23*100/670374.3</f>
        <v>0.8637264286533659</v>
      </c>
      <c r="P23" s="7">
        <f>E23*100/756077.4</f>
        <v>1.1439569546715722</v>
      </c>
      <c r="Q23" s="7">
        <f>H23*100/672289.7</f>
        <v>0.7001148463229468</v>
      </c>
    </row>
    <row r="24" spans="1:17" ht="35.25" customHeight="1">
      <c r="A24" s="9" t="s">
        <v>9</v>
      </c>
      <c r="B24" s="5">
        <v>2137.4</v>
      </c>
      <c r="C24" s="5">
        <v>2061.7</v>
      </c>
      <c r="D24" s="8">
        <f t="shared" si="1"/>
        <v>96.45831383924393</v>
      </c>
      <c r="E24" s="5">
        <v>2612.9</v>
      </c>
      <c r="F24" s="5">
        <v>2484.3</v>
      </c>
      <c r="G24" s="8">
        <f t="shared" si="2"/>
        <v>95.07826552872288</v>
      </c>
      <c r="H24" s="5">
        <v>2224.7</v>
      </c>
      <c r="I24" s="5">
        <v>2102.5</v>
      </c>
      <c r="J24" s="22">
        <f t="shared" si="0"/>
        <v>94.50712455611993</v>
      </c>
      <c r="K24" s="6"/>
      <c r="L24" s="6"/>
      <c r="M24" s="6"/>
      <c r="N24" s="6"/>
      <c r="O24" s="12"/>
      <c r="P24" s="12"/>
      <c r="Q24" s="12"/>
    </row>
    <row r="25" spans="1:17" ht="39.75" customHeight="1">
      <c r="A25" s="9" t="s">
        <v>10</v>
      </c>
      <c r="B25" s="8">
        <v>3652.8</v>
      </c>
      <c r="C25" s="5">
        <v>3615.8</v>
      </c>
      <c r="D25" s="8">
        <f t="shared" si="1"/>
        <v>98.98707840560665</v>
      </c>
      <c r="E25" s="5">
        <v>6036.3</v>
      </c>
      <c r="F25" s="5">
        <v>2093</v>
      </c>
      <c r="G25" s="8">
        <f t="shared" si="2"/>
        <v>34.67355830558454</v>
      </c>
      <c r="H25" s="5">
        <v>2482.1</v>
      </c>
      <c r="I25" s="5">
        <v>1568.9</v>
      </c>
      <c r="J25" s="22">
        <f t="shared" si="0"/>
        <v>63.20857338543975</v>
      </c>
      <c r="K25" s="6"/>
      <c r="L25" s="6"/>
      <c r="M25" s="6"/>
      <c r="N25" s="6"/>
      <c r="O25" s="12"/>
      <c r="P25" s="12"/>
      <c r="Q25" s="12"/>
    </row>
    <row r="26" spans="1:17" s="1" customFormat="1" ht="60">
      <c r="A26" s="10" t="s">
        <v>50</v>
      </c>
      <c r="B26" s="4">
        <f>B27+B28</f>
        <v>45035.799999999996</v>
      </c>
      <c r="C26" s="4">
        <f>C27+C28</f>
        <v>39535.299999999996</v>
      </c>
      <c r="D26" s="7">
        <f t="shared" si="1"/>
        <v>87.78638327730383</v>
      </c>
      <c r="E26" s="4">
        <f>E27+E28</f>
        <v>45284.700000000004</v>
      </c>
      <c r="F26" s="4">
        <f>F27+F28</f>
        <v>42081</v>
      </c>
      <c r="G26" s="7">
        <f t="shared" si="2"/>
        <v>92.92542514359154</v>
      </c>
      <c r="H26" s="4">
        <v>9114</v>
      </c>
      <c r="I26" s="4">
        <v>7469.3</v>
      </c>
      <c r="J26" s="28">
        <f t="shared" si="0"/>
        <v>81.954136493307</v>
      </c>
      <c r="K26" s="4">
        <f>I26-C26</f>
        <v>-32065.999999999996</v>
      </c>
      <c r="L26" s="4">
        <f>I26-F26</f>
        <v>-34611.7</v>
      </c>
      <c r="M26" s="4">
        <f>J26-D26</f>
        <v>-5.832246783996823</v>
      </c>
      <c r="N26" s="4">
        <f>J26-G26</f>
        <v>-10.971288650284535</v>
      </c>
      <c r="O26" s="7">
        <f>B26*100/670374.3</f>
        <v>6.718008133665029</v>
      </c>
      <c r="P26" s="7">
        <f>E26*100/756077.4</f>
        <v>5.9894264793525105</v>
      </c>
      <c r="Q26" s="7">
        <f>H26*100/672289.7</f>
        <v>1.3556655709584724</v>
      </c>
    </row>
    <row r="27" spans="1:17" ht="45">
      <c r="A27" s="9" t="s">
        <v>11</v>
      </c>
      <c r="B27" s="11">
        <v>40430.1</v>
      </c>
      <c r="C27" s="11">
        <v>37727.1</v>
      </c>
      <c r="D27" s="8">
        <f t="shared" si="1"/>
        <v>93.31438705321035</v>
      </c>
      <c r="E27" s="5">
        <v>42863.3</v>
      </c>
      <c r="F27" s="5">
        <v>39916.8</v>
      </c>
      <c r="G27" s="8">
        <f t="shared" si="2"/>
        <v>93.12582092372729</v>
      </c>
      <c r="H27" s="5">
        <v>7290.4</v>
      </c>
      <c r="I27" s="5">
        <v>7269.5</v>
      </c>
      <c r="J27" s="22">
        <f t="shared" si="0"/>
        <v>99.71332162844288</v>
      </c>
      <c r="K27" s="6"/>
      <c r="L27" s="6"/>
      <c r="M27" s="6"/>
      <c r="N27" s="6"/>
      <c r="O27" s="12"/>
      <c r="P27" s="12"/>
      <c r="Q27" s="12"/>
    </row>
    <row r="28" spans="1:17" ht="43.5" customHeight="1">
      <c r="A28" s="9" t="s">
        <v>12</v>
      </c>
      <c r="B28" s="11">
        <v>4605.7</v>
      </c>
      <c r="C28" s="11">
        <v>1808.2</v>
      </c>
      <c r="D28" s="8">
        <f t="shared" si="1"/>
        <v>39.260047332653016</v>
      </c>
      <c r="E28" s="5">
        <v>2421.4</v>
      </c>
      <c r="F28" s="5">
        <v>2164.2</v>
      </c>
      <c r="G28" s="8">
        <f t="shared" si="2"/>
        <v>89.37804575865201</v>
      </c>
      <c r="H28" s="5">
        <v>1184.1</v>
      </c>
      <c r="I28" s="5">
        <v>168.5</v>
      </c>
      <c r="J28" s="22">
        <f t="shared" si="0"/>
        <v>14.230217042479522</v>
      </c>
      <c r="K28" s="6"/>
      <c r="L28" s="6"/>
      <c r="M28" s="6"/>
      <c r="N28" s="6"/>
      <c r="O28" s="12"/>
      <c r="P28" s="12"/>
      <c r="Q28" s="12"/>
    </row>
    <row r="29" spans="1:17" s="1" customFormat="1" ht="48" customHeight="1">
      <c r="A29" s="10" t="s">
        <v>51</v>
      </c>
      <c r="B29" s="4">
        <f>B30+B31+B32+B33</f>
        <v>43453</v>
      </c>
      <c r="C29" s="4">
        <f>C30+C31+C32+C33</f>
        <v>43452.8</v>
      </c>
      <c r="D29" s="7">
        <f t="shared" si="1"/>
        <v>99.99953973258464</v>
      </c>
      <c r="E29" s="4">
        <f>E30+E31+E32+E33</f>
        <v>54350</v>
      </c>
      <c r="F29" s="4">
        <f>F30+F31+F32+F33</f>
        <v>54345.700000000004</v>
      </c>
      <c r="G29" s="7">
        <f t="shared" si="2"/>
        <v>99.99208831646735</v>
      </c>
      <c r="H29" s="4">
        <v>59258.1</v>
      </c>
      <c r="I29" s="4">
        <v>59207.7</v>
      </c>
      <c r="J29" s="28">
        <f t="shared" si="0"/>
        <v>99.91494833617683</v>
      </c>
      <c r="K29" s="4">
        <f>I29-C29</f>
        <v>15754.899999999994</v>
      </c>
      <c r="L29" s="4">
        <f>I29-F29</f>
        <v>4861.999999999993</v>
      </c>
      <c r="M29" s="4">
        <f>J29-D29</f>
        <v>-0.08459139640780222</v>
      </c>
      <c r="N29" s="4">
        <f>J29-G29</f>
        <v>-0.07713998029051083</v>
      </c>
      <c r="O29" s="7">
        <f>B29*100/670374.3</f>
        <v>6.48190123040218</v>
      </c>
      <c r="P29" s="7">
        <f>E29*100/756077.4</f>
        <v>7.188417482125507</v>
      </c>
      <c r="Q29" s="7">
        <f>H29*100/672289.7</f>
        <v>8.814369757561362</v>
      </c>
    </row>
    <row r="30" spans="1:17" s="3" customFormat="1" ht="36.75" customHeight="1">
      <c r="A30" s="16" t="s">
        <v>0</v>
      </c>
      <c r="B30" s="6">
        <v>0</v>
      </c>
      <c r="C30" s="6">
        <v>0</v>
      </c>
      <c r="D30" s="8"/>
      <c r="E30" s="6">
        <v>0</v>
      </c>
      <c r="F30" s="6">
        <v>0</v>
      </c>
      <c r="G30" s="8"/>
      <c r="H30" s="5">
        <v>0</v>
      </c>
      <c r="I30" s="5">
        <v>0</v>
      </c>
      <c r="J30" s="22"/>
      <c r="K30" s="6"/>
      <c r="L30" s="6"/>
      <c r="M30" s="6"/>
      <c r="N30" s="6"/>
      <c r="O30" s="12"/>
      <c r="P30" s="12"/>
      <c r="Q30" s="12"/>
    </row>
    <row r="31" spans="1:17" s="3" customFormat="1" ht="34.5" customHeight="1">
      <c r="A31" s="16" t="s">
        <v>1</v>
      </c>
      <c r="B31" s="6">
        <v>36407.8</v>
      </c>
      <c r="C31" s="6">
        <v>36407.8</v>
      </c>
      <c r="D31" s="8">
        <f t="shared" si="1"/>
        <v>100</v>
      </c>
      <c r="E31" s="6">
        <v>46359.8</v>
      </c>
      <c r="F31" s="6">
        <v>46359.8</v>
      </c>
      <c r="G31" s="8">
        <f t="shared" si="2"/>
        <v>100</v>
      </c>
      <c r="H31" s="5">
        <v>50591.5</v>
      </c>
      <c r="I31" s="5">
        <v>50591.5</v>
      </c>
      <c r="J31" s="22">
        <f t="shared" si="0"/>
        <v>100</v>
      </c>
      <c r="K31" s="6"/>
      <c r="L31" s="6"/>
      <c r="M31" s="6"/>
      <c r="N31" s="6"/>
      <c r="O31" s="12"/>
      <c r="P31" s="12"/>
      <c r="Q31" s="12"/>
    </row>
    <row r="32" spans="1:17" s="3" customFormat="1" ht="35.25" customHeight="1">
      <c r="A32" s="16" t="s">
        <v>2</v>
      </c>
      <c r="B32" s="6">
        <v>7045.2</v>
      </c>
      <c r="C32" s="6">
        <v>7045</v>
      </c>
      <c r="D32" s="8">
        <f t="shared" si="1"/>
        <v>99.99716118775905</v>
      </c>
      <c r="E32" s="6">
        <v>6929.2</v>
      </c>
      <c r="F32" s="6">
        <v>6929.1</v>
      </c>
      <c r="G32" s="8">
        <f t="shared" si="2"/>
        <v>99.99855683195752</v>
      </c>
      <c r="H32" s="5">
        <v>8052.4</v>
      </c>
      <c r="I32" s="5">
        <v>8002</v>
      </c>
      <c r="J32" s="22">
        <f t="shared" si="0"/>
        <v>99.37409964731012</v>
      </c>
      <c r="K32" s="6"/>
      <c r="L32" s="6"/>
      <c r="M32" s="6"/>
      <c r="N32" s="6"/>
      <c r="O32" s="12"/>
      <c r="P32" s="12"/>
      <c r="Q32" s="12"/>
    </row>
    <row r="33" spans="1:17" s="3" customFormat="1" ht="30">
      <c r="A33" s="9" t="s">
        <v>15</v>
      </c>
      <c r="B33" s="6">
        <v>0</v>
      </c>
      <c r="C33" s="6">
        <v>0</v>
      </c>
      <c r="D33" s="8"/>
      <c r="E33" s="6">
        <v>1061</v>
      </c>
      <c r="F33" s="6">
        <v>1056.8</v>
      </c>
      <c r="G33" s="8">
        <f t="shared" si="2"/>
        <v>99.60414703110273</v>
      </c>
      <c r="H33" s="5">
        <v>614.2</v>
      </c>
      <c r="I33" s="5">
        <v>614.2</v>
      </c>
      <c r="J33" s="22">
        <f t="shared" si="0"/>
        <v>100</v>
      </c>
      <c r="K33" s="6"/>
      <c r="L33" s="6"/>
      <c r="M33" s="6"/>
      <c r="N33" s="6"/>
      <c r="O33" s="12"/>
      <c r="P33" s="12"/>
      <c r="Q33" s="12"/>
    </row>
    <row r="34" spans="1:17" s="1" customFormat="1" ht="48" customHeight="1">
      <c r="A34" s="10" t="s">
        <v>52</v>
      </c>
      <c r="B34" s="4">
        <f>B35+B36</f>
        <v>643</v>
      </c>
      <c r="C34" s="4">
        <f>C35+C36</f>
        <v>494.4</v>
      </c>
      <c r="D34" s="7">
        <f t="shared" si="1"/>
        <v>76.8895800933126</v>
      </c>
      <c r="E34" s="4">
        <f>E35+E36</f>
        <v>1336</v>
      </c>
      <c r="F34" s="4">
        <f>F35+F36</f>
        <v>823.6</v>
      </c>
      <c r="G34" s="7">
        <f t="shared" si="2"/>
        <v>61.64670658682635</v>
      </c>
      <c r="H34" s="4">
        <v>954.4</v>
      </c>
      <c r="I34" s="4">
        <v>837.7</v>
      </c>
      <c r="J34" s="28">
        <f t="shared" si="0"/>
        <v>87.77242246437552</v>
      </c>
      <c r="K34" s="4">
        <f>I34-C34</f>
        <v>343.30000000000007</v>
      </c>
      <c r="L34" s="4">
        <f>I34-F34</f>
        <v>14.100000000000023</v>
      </c>
      <c r="M34" s="4">
        <f>J34-D34</f>
        <v>10.882842371062921</v>
      </c>
      <c r="N34" s="4">
        <f>J34-G34</f>
        <v>26.125715877549176</v>
      </c>
      <c r="O34" s="7">
        <f>B34*100/670374.3</f>
        <v>0.09591656482057859</v>
      </c>
      <c r="P34" s="7">
        <f>E34*100/756077.4</f>
        <v>0.17670148585316794</v>
      </c>
      <c r="Q34" s="7">
        <f>H34*100/672289.7</f>
        <v>0.14196260927394844</v>
      </c>
    </row>
    <row r="35" spans="1:17" s="3" customFormat="1" ht="96.75" customHeight="1">
      <c r="A35" s="9" t="s">
        <v>20</v>
      </c>
      <c r="B35" s="6">
        <v>468</v>
      </c>
      <c r="C35" s="6">
        <v>323.9</v>
      </c>
      <c r="D35" s="8">
        <f t="shared" si="1"/>
        <v>69.2094017094017</v>
      </c>
      <c r="E35" s="6">
        <v>868</v>
      </c>
      <c r="F35" s="6">
        <v>355.6</v>
      </c>
      <c r="G35" s="8">
        <f t="shared" si="2"/>
        <v>40.96774193548387</v>
      </c>
      <c r="H35" s="5">
        <v>779.4</v>
      </c>
      <c r="I35" s="5">
        <v>665.1</v>
      </c>
      <c r="J35" s="22">
        <f t="shared" si="0"/>
        <v>85.33487297921478</v>
      </c>
      <c r="K35" s="6"/>
      <c r="L35" s="6"/>
      <c r="M35" s="6"/>
      <c r="N35" s="6"/>
      <c r="O35" s="12"/>
      <c r="P35" s="12"/>
      <c r="Q35" s="12"/>
    </row>
    <row r="36" spans="1:17" s="3" customFormat="1" ht="75">
      <c r="A36" s="9" t="s">
        <v>21</v>
      </c>
      <c r="B36" s="6">
        <v>175</v>
      </c>
      <c r="C36" s="6">
        <v>170.5</v>
      </c>
      <c r="D36" s="8">
        <f t="shared" si="1"/>
        <v>97.42857142857143</v>
      </c>
      <c r="E36" s="6">
        <v>468</v>
      </c>
      <c r="F36" s="6">
        <v>468</v>
      </c>
      <c r="G36" s="8">
        <f t="shared" si="2"/>
        <v>100</v>
      </c>
      <c r="H36" s="5">
        <v>175</v>
      </c>
      <c r="I36" s="5">
        <v>172.6</v>
      </c>
      <c r="J36" s="22">
        <f t="shared" si="0"/>
        <v>98.62857142857143</v>
      </c>
      <c r="K36" s="6"/>
      <c r="L36" s="6"/>
      <c r="M36" s="6"/>
      <c r="N36" s="6"/>
      <c r="O36" s="12"/>
      <c r="P36" s="12"/>
      <c r="Q36" s="12"/>
    </row>
    <row r="37" spans="1:17" s="1" customFormat="1" ht="51" customHeight="1">
      <c r="A37" s="10" t="s">
        <v>53</v>
      </c>
      <c r="B37" s="4">
        <f>B38+B39</f>
        <v>32.5</v>
      </c>
      <c r="C37" s="4">
        <f>C38+C39</f>
        <v>32.3</v>
      </c>
      <c r="D37" s="7">
        <f t="shared" si="1"/>
        <v>99.38461538461537</v>
      </c>
      <c r="E37" s="4">
        <f>E38+E39</f>
        <v>45</v>
      </c>
      <c r="F37" s="4">
        <f>F38+F39</f>
        <v>45</v>
      </c>
      <c r="G37" s="7">
        <f t="shared" si="2"/>
        <v>100</v>
      </c>
      <c r="H37" s="4">
        <v>100</v>
      </c>
      <c r="I37" s="4">
        <v>100</v>
      </c>
      <c r="J37" s="28">
        <f t="shared" si="0"/>
        <v>100</v>
      </c>
      <c r="K37" s="4">
        <f>I37-C37</f>
        <v>67.7</v>
      </c>
      <c r="L37" s="4">
        <f>I37-F37</f>
        <v>55</v>
      </c>
      <c r="M37" s="4">
        <f>J37-D37</f>
        <v>0.6153846153846274</v>
      </c>
      <c r="N37" s="4">
        <f>J37-G37</f>
        <v>0</v>
      </c>
      <c r="O37" s="7">
        <f>B37*100/670374.3</f>
        <v>0.004848037879733754</v>
      </c>
      <c r="P37" s="7">
        <f>E37*100/756077.4</f>
        <v>0.005951771604335746</v>
      </c>
      <c r="Q37" s="7">
        <f>H37*100/672289.7</f>
        <v>0.01487453994907255</v>
      </c>
    </row>
    <row r="38" spans="1:17" s="3" customFormat="1" ht="45">
      <c r="A38" s="9" t="s">
        <v>13</v>
      </c>
      <c r="B38" s="6">
        <v>25</v>
      </c>
      <c r="C38" s="6">
        <v>24.8</v>
      </c>
      <c r="D38" s="8">
        <f t="shared" si="1"/>
        <v>99.2</v>
      </c>
      <c r="E38" s="6">
        <v>45</v>
      </c>
      <c r="F38" s="6">
        <v>45</v>
      </c>
      <c r="G38" s="8">
        <f t="shared" si="2"/>
        <v>100</v>
      </c>
      <c r="H38" s="5">
        <v>80</v>
      </c>
      <c r="I38" s="5">
        <v>80</v>
      </c>
      <c r="J38" s="22">
        <f t="shared" si="0"/>
        <v>100</v>
      </c>
      <c r="K38" s="6"/>
      <c r="L38" s="6"/>
      <c r="M38" s="6"/>
      <c r="N38" s="6"/>
      <c r="O38" s="12"/>
      <c r="P38" s="12"/>
      <c r="Q38" s="12"/>
    </row>
    <row r="39" spans="1:17" s="3" customFormat="1" ht="45">
      <c r="A39" s="9" t="s">
        <v>14</v>
      </c>
      <c r="B39" s="6">
        <v>7.5</v>
      </c>
      <c r="C39" s="6">
        <v>7.5</v>
      </c>
      <c r="D39" s="8">
        <f t="shared" si="1"/>
        <v>100</v>
      </c>
      <c r="E39" s="6">
        <v>0</v>
      </c>
      <c r="F39" s="6">
        <v>0</v>
      </c>
      <c r="G39" s="8"/>
      <c r="H39" s="5">
        <v>20</v>
      </c>
      <c r="I39" s="5">
        <v>20</v>
      </c>
      <c r="J39" s="22">
        <f t="shared" si="0"/>
        <v>100</v>
      </c>
      <c r="K39" s="6"/>
      <c r="L39" s="6"/>
      <c r="M39" s="6"/>
      <c r="N39" s="6"/>
      <c r="O39" s="12"/>
      <c r="P39" s="12"/>
      <c r="Q39" s="12"/>
    </row>
    <row r="40" spans="1:17" s="1" customFormat="1" ht="68.25" customHeight="1">
      <c r="A40" s="10" t="s">
        <v>54</v>
      </c>
      <c r="B40" s="4">
        <f>B41+B42+B43</f>
        <v>8018.200000000001</v>
      </c>
      <c r="C40" s="4">
        <f>C41+C42+C43</f>
        <v>7122.1</v>
      </c>
      <c r="D40" s="7">
        <f t="shared" si="1"/>
        <v>88.82417500187074</v>
      </c>
      <c r="E40" s="4">
        <f>E41+E42+E43</f>
        <v>15666.6</v>
      </c>
      <c r="F40" s="4">
        <f>F41+F42+F43</f>
        <v>15432.900000000001</v>
      </c>
      <c r="G40" s="7">
        <f t="shared" si="2"/>
        <v>98.5082915246448</v>
      </c>
      <c r="H40" s="4">
        <v>9429.8</v>
      </c>
      <c r="I40" s="4">
        <v>8013.9</v>
      </c>
      <c r="J40" s="28">
        <f t="shared" si="0"/>
        <v>84.9848353093385</v>
      </c>
      <c r="K40" s="4">
        <f>I40-C40</f>
        <v>891.7999999999993</v>
      </c>
      <c r="L40" s="4">
        <f>I40-F40</f>
        <v>-7419.000000000002</v>
      </c>
      <c r="M40" s="4">
        <f>J40-D40</f>
        <v>-3.839339692532249</v>
      </c>
      <c r="N40" s="4">
        <f>J40-G40</f>
        <v>-13.523456215306311</v>
      </c>
      <c r="O40" s="7">
        <f>B40*100/670374.3</f>
        <v>1.196078071608652</v>
      </c>
      <c r="P40" s="7">
        <f>E40*100/756077.4</f>
        <v>2.072089444810809</v>
      </c>
      <c r="Q40" s="7">
        <f>H40*100/672289.7</f>
        <v>1.4026393681176432</v>
      </c>
    </row>
    <row r="41" spans="1:17" s="3" customFormat="1" ht="45">
      <c r="A41" s="9" t="s">
        <v>3</v>
      </c>
      <c r="B41" s="6">
        <v>1936.1</v>
      </c>
      <c r="C41" s="6">
        <v>1764.3</v>
      </c>
      <c r="D41" s="8">
        <f t="shared" si="1"/>
        <v>91.1264914002376</v>
      </c>
      <c r="E41" s="6">
        <v>6577.4</v>
      </c>
      <c r="F41" s="6">
        <v>6567.4</v>
      </c>
      <c r="G41" s="8">
        <f t="shared" si="2"/>
        <v>99.84796424118953</v>
      </c>
      <c r="H41" s="5">
        <v>4108.1</v>
      </c>
      <c r="I41" s="5">
        <v>2763.4</v>
      </c>
      <c r="J41" s="22">
        <f t="shared" si="0"/>
        <v>67.2671064482364</v>
      </c>
      <c r="K41" s="6"/>
      <c r="L41" s="6"/>
      <c r="M41" s="6"/>
      <c r="N41" s="6"/>
      <c r="O41" s="12"/>
      <c r="P41" s="12"/>
      <c r="Q41" s="12"/>
    </row>
    <row r="42" spans="1:17" s="3" customFormat="1" ht="90">
      <c r="A42" s="9" t="s">
        <v>4</v>
      </c>
      <c r="B42" s="6"/>
      <c r="C42" s="6"/>
      <c r="D42" s="8"/>
      <c r="E42" s="6">
        <v>3744.8</v>
      </c>
      <c r="F42" s="6">
        <v>3744.8</v>
      </c>
      <c r="G42" s="8">
        <f t="shared" si="2"/>
        <v>100</v>
      </c>
      <c r="H42" s="5">
        <v>338.8</v>
      </c>
      <c r="I42" s="5">
        <v>338.8</v>
      </c>
      <c r="J42" s="22">
        <f t="shared" si="0"/>
        <v>100</v>
      </c>
      <c r="K42" s="6"/>
      <c r="L42" s="6"/>
      <c r="M42" s="6"/>
      <c r="N42" s="6"/>
      <c r="O42" s="12"/>
      <c r="P42" s="12"/>
      <c r="Q42" s="12"/>
    </row>
    <row r="43" spans="1:17" s="3" customFormat="1" ht="52.5" customHeight="1">
      <c r="A43" s="9" t="s">
        <v>5</v>
      </c>
      <c r="B43" s="6">
        <v>6082.1</v>
      </c>
      <c r="C43" s="6">
        <v>5357.8</v>
      </c>
      <c r="D43" s="8">
        <f t="shared" si="1"/>
        <v>88.09128426037059</v>
      </c>
      <c r="E43" s="6">
        <v>5344.4</v>
      </c>
      <c r="F43" s="6">
        <v>5120.7</v>
      </c>
      <c r="G43" s="8">
        <f t="shared" si="2"/>
        <v>95.81431030611482</v>
      </c>
      <c r="H43" s="5">
        <v>4982.9</v>
      </c>
      <c r="I43" s="5">
        <v>4911.7</v>
      </c>
      <c r="J43" s="22">
        <f t="shared" si="0"/>
        <v>98.57111320716852</v>
      </c>
      <c r="K43" s="6"/>
      <c r="L43" s="6"/>
      <c r="M43" s="6"/>
      <c r="N43" s="6"/>
      <c r="O43" s="12"/>
      <c r="P43" s="12"/>
      <c r="Q43" s="12"/>
    </row>
    <row r="44" spans="1:17" s="1" customFormat="1" ht="52.5" customHeight="1">
      <c r="A44" s="10" t="s">
        <v>55</v>
      </c>
      <c r="B44" s="4"/>
      <c r="C44" s="4"/>
      <c r="D44" s="7"/>
      <c r="E44" s="4"/>
      <c r="F44" s="4"/>
      <c r="G44" s="7"/>
      <c r="H44" s="4">
        <v>67113.4</v>
      </c>
      <c r="I44" s="4">
        <v>63489.2</v>
      </c>
      <c r="J44" s="28">
        <f t="shared" si="0"/>
        <v>94.59988616282293</v>
      </c>
      <c r="K44" s="4">
        <f>I44-C44</f>
        <v>63489.2</v>
      </c>
      <c r="L44" s="4">
        <f>I44-F44</f>
        <v>63489.2</v>
      </c>
      <c r="M44" s="4">
        <f>J44-D44</f>
        <v>94.59988616282293</v>
      </c>
      <c r="N44" s="4">
        <f>J44-G44</f>
        <v>94.59988616282293</v>
      </c>
      <c r="O44" s="7">
        <f>B44*100/670374.3</f>
        <v>0</v>
      </c>
      <c r="P44" s="7">
        <f>E44*100/756077.4</f>
        <v>0</v>
      </c>
      <c r="Q44" s="7">
        <f>H44*100/672289.7</f>
        <v>9.982809494180856</v>
      </c>
    </row>
    <row r="45" spans="1:17" s="3" customFormat="1" ht="52.5" customHeight="1">
      <c r="A45" s="9" t="s">
        <v>56</v>
      </c>
      <c r="B45" s="6"/>
      <c r="C45" s="6"/>
      <c r="D45" s="8"/>
      <c r="E45" s="6"/>
      <c r="F45" s="6"/>
      <c r="G45" s="8"/>
      <c r="H45" s="5">
        <v>67077.4</v>
      </c>
      <c r="I45" s="5">
        <v>63489.2</v>
      </c>
      <c r="J45" s="22">
        <f t="shared" si="0"/>
        <v>94.65065730037242</v>
      </c>
      <c r="K45" s="6"/>
      <c r="L45" s="6"/>
      <c r="M45" s="6"/>
      <c r="N45" s="6"/>
      <c r="O45" s="12"/>
      <c r="P45" s="12"/>
      <c r="Q45" s="12"/>
    </row>
    <row r="46" spans="1:17" s="3" customFormat="1" ht="21" customHeight="1">
      <c r="A46" s="9" t="s">
        <v>57</v>
      </c>
      <c r="B46" s="6"/>
      <c r="C46" s="6"/>
      <c r="D46" s="8"/>
      <c r="E46" s="6"/>
      <c r="F46" s="6"/>
      <c r="G46" s="8"/>
      <c r="H46" s="5">
        <v>36</v>
      </c>
      <c r="I46" s="5">
        <v>0</v>
      </c>
      <c r="J46" s="22">
        <f t="shared" si="0"/>
        <v>0</v>
      </c>
      <c r="K46" s="6"/>
      <c r="L46" s="6"/>
      <c r="M46" s="6"/>
      <c r="N46" s="6"/>
      <c r="O46" s="12"/>
      <c r="P46" s="12"/>
      <c r="Q46" s="12"/>
    </row>
    <row r="47" spans="1:17" s="3" customFormat="1" ht="52.5" customHeight="1">
      <c r="A47" s="9" t="s">
        <v>58</v>
      </c>
      <c r="B47" s="6"/>
      <c r="C47" s="6"/>
      <c r="D47" s="8"/>
      <c r="E47" s="6"/>
      <c r="F47" s="6"/>
      <c r="G47" s="8"/>
      <c r="H47" s="5">
        <v>0</v>
      </c>
      <c r="I47" s="5">
        <v>0</v>
      </c>
      <c r="J47" s="22"/>
      <c r="K47" s="6"/>
      <c r="L47" s="6"/>
      <c r="M47" s="6"/>
      <c r="N47" s="6"/>
      <c r="O47" s="12"/>
      <c r="P47" s="12"/>
      <c r="Q47" s="12"/>
    </row>
    <row r="48" spans="1:17" s="1" customFormat="1" ht="60">
      <c r="A48" s="10" t="s">
        <v>59</v>
      </c>
      <c r="B48" s="4"/>
      <c r="C48" s="4"/>
      <c r="D48" s="7"/>
      <c r="E48" s="4">
        <v>400</v>
      </c>
      <c r="F48" s="4">
        <v>400</v>
      </c>
      <c r="G48" s="7">
        <f>F48*100/E48</f>
        <v>100</v>
      </c>
      <c r="H48" s="4">
        <v>400</v>
      </c>
      <c r="I48" s="4">
        <v>400</v>
      </c>
      <c r="J48" s="28">
        <f t="shared" si="0"/>
        <v>100</v>
      </c>
      <c r="K48" s="4">
        <f>I48-C48</f>
        <v>400</v>
      </c>
      <c r="L48" s="4">
        <f>I48-F48</f>
        <v>0</v>
      </c>
      <c r="M48" s="4">
        <f>J48-D48</f>
        <v>100</v>
      </c>
      <c r="N48" s="4">
        <f>J48-G48</f>
        <v>0</v>
      </c>
      <c r="O48" s="7">
        <f>B48*100/670374.3</f>
        <v>0</v>
      </c>
      <c r="P48" s="7">
        <f>E48*100/756077.4</f>
        <v>0.052904636482984414</v>
      </c>
      <c r="Q48" s="7">
        <f>H48*100/672289.7</f>
        <v>0.0594981597962902</v>
      </c>
    </row>
    <row r="49" spans="1:17" s="1" customFormat="1" ht="15">
      <c r="A49" s="10" t="s">
        <v>60</v>
      </c>
      <c r="B49" s="4">
        <v>557815.5</v>
      </c>
      <c r="C49" s="4">
        <v>532778.7</v>
      </c>
      <c r="D49" s="7">
        <f t="shared" si="1"/>
        <v>95.51163422314366</v>
      </c>
      <c r="E49" s="4">
        <v>626649.6</v>
      </c>
      <c r="F49" s="4">
        <v>599728.6</v>
      </c>
      <c r="G49" s="7">
        <f>F49*100/E49</f>
        <v>95.70397874665524</v>
      </c>
      <c r="H49" s="4">
        <v>105452</v>
      </c>
      <c r="I49" s="4">
        <v>91018.4</v>
      </c>
      <c r="J49" s="28">
        <f t="shared" si="0"/>
        <v>86.31263513257217</v>
      </c>
      <c r="K49" s="4">
        <f>I49-C49</f>
        <v>-441760.29999999993</v>
      </c>
      <c r="L49" s="4">
        <f>I49-F49</f>
        <v>-508710.19999999995</v>
      </c>
      <c r="M49" s="4">
        <f>J49-D49</f>
        <v>-9.19899909057149</v>
      </c>
      <c r="N49" s="4">
        <f>J49-G49</f>
        <v>-9.39134361408307</v>
      </c>
      <c r="O49" s="7">
        <f>B49*100/670374.3</f>
        <v>83.20955919700381</v>
      </c>
      <c r="P49" s="7">
        <f>E49*100/756077.4</f>
        <v>82.88167322551897</v>
      </c>
      <c r="Q49" s="7">
        <f>H49*100/672289.7</f>
        <v>15.685499867095986</v>
      </c>
    </row>
    <row r="50" spans="1:17" s="23" customFormat="1" ht="30">
      <c r="A50" s="24" t="s">
        <v>35</v>
      </c>
      <c r="B50" s="29">
        <f>B12+B15+B18+B23+B26+B29+B34+B37+B40+B48</f>
        <v>112558.8</v>
      </c>
      <c r="C50" s="29">
        <f>C12+C15+C18+C23+C26+C29+C34+C37+C40+C48</f>
        <v>104871.7</v>
      </c>
      <c r="D50" s="25">
        <f t="shared" si="1"/>
        <v>93.17059172627995</v>
      </c>
      <c r="E50" s="29">
        <f>E12+E15+E18+E23+E26+E29+E34+E37+E40+E48</f>
        <v>129427.80000000002</v>
      </c>
      <c r="F50" s="29">
        <f>F12+F15+F18+F23+F26+F29+F34+F37+F40+F48</f>
        <v>121127.1</v>
      </c>
      <c r="G50" s="25">
        <f>F50*100/E50</f>
        <v>93.58661740367988</v>
      </c>
      <c r="H50" s="29">
        <f>H7+H12+H15+H18+H23+H26+H29+H34+H37+H40+H44+H48</f>
        <v>566837.7</v>
      </c>
      <c r="I50" s="29">
        <f>I7+I12+I15+I18+I23+I26+I29+I34+I37+I40+I44+I48</f>
        <v>553226.6000000001</v>
      </c>
      <c r="J50" s="21">
        <f t="shared" si="0"/>
        <v>97.59876592541394</v>
      </c>
      <c r="K50" s="4">
        <f>I50-C50</f>
        <v>448354.9000000001</v>
      </c>
      <c r="L50" s="4">
        <f>I50-F50</f>
        <v>432099.5000000001</v>
      </c>
      <c r="M50" s="4">
        <f>J50-D50</f>
        <v>4.428174199133991</v>
      </c>
      <c r="N50" s="4">
        <f>J50-G50</f>
        <v>4.012148521734062</v>
      </c>
      <c r="O50" s="7">
        <f>B50*100/670374.3</f>
        <v>16.790440802996176</v>
      </c>
      <c r="P50" s="7">
        <f>E50*100/756077.4</f>
        <v>17.118326774481027</v>
      </c>
      <c r="Q50" s="7">
        <f>H50*100/672289.7</f>
        <v>84.31450013290402</v>
      </c>
    </row>
    <row r="51" spans="1:17" s="23" customFormat="1" ht="15">
      <c r="A51" s="24" t="s">
        <v>29</v>
      </c>
      <c r="B51" s="29">
        <f>B49+B50</f>
        <v>670374.3</v>
      </c>
      <c r="C51" s="29">
        <f>C49+C50</f>
        <v>637650.3999999999</v>
      </c>
      <c r="D51" s="25">
        <f t="shared" si="1"/>
        <v>95.11856286853477</v>
      </c>
      <c r="E51" s="29">
        <f>E49+E50</f>
        <v>756077.4</v>
      </c>
      <c r="F51" s="29">
        <f>F49+F50</f>
        <v>720855.7</v>
      </c>
      <c r="G51" s="25">
        <f>F51*100/E51</f>
        <v>95.34152191296816</v>
      </c>
      <c r="H51" s="29">
        <f>H49+H50</f>
        <v>672289.7</v>
      </c>
      <c r="I51" s="29">
        <f>I49+I50</f>
        <v>644245.0000000001</v>
      </c>
      <c r="J51" s="21">
        <f t="shared" si="0"/>
        <v>95.82847989490249</v>
      </c>
      <c r="K51" s="4">
        <f>I51-C51</f>
        <v>6594.60000000021</v>
      </c>
      <c r="L51" s="4">
        <f>I51-F51</f>
        <v>-76610.69999999984</v>
      </c>
      <c r="M51" s="4">
        <f>J51-D51</f>
        <v>0.7099170263677195</v>
      </c>
      <c r="N51" s="4">
        <f>J51-G51</f>
        <v>0.4869579819343244</v>
      </c>
      <c r="O51" s="7">
        <f>B51*100/670374.3</f>
        <v>100</v>
      </c>
      <c r="P51" s="7">
        <f>E51*100/756077.4</f>
        <v>100</v>
      </c>
      <c r="Q51" s="7">
        <f>H51*100/672289.7</f>
        <v>100</v>
      </c>
    </row>
  </sheetData>
  <sheetProtection/>
  <mergeCells count="8">
    <mergeCell ref="E1:P1"/>
    <mergeCell ref="A5:A6"/>
    <mergeCell ref="B5:D5"/>
    <mergeCell ref="E5:G5"/>
    <mergeCell ref="K5:N5"/>
    <mergeCell ref="B3:N3"/>
    <mergeCell ref="H5:J5"/>
    <mergeCell ref="O5:Q5"/>
  </mergeCells>
  <printOptions/>
  <pageMargins left="0.31496062992125984" right="0.31496062992125984" top="0.9448818897637796" bottom="0.15748031496062992" header="0.31496062992125984" footer="0.31496062992125984"/>
  <pageSetup fitToHeight="5" horizontalDpi="600" verticalDpi="600" orientation="landscape" paperSize="9" scale="51" r:id="rId1"/>
  <rowBreaks count="2" manualBreakCount="2">
    <brk id="17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2018-04-25T09:37:05Z</cp:lastPrinted>
  <dcterms:created xsi:type="dcterms:W3CDTF">2014-11-19T06:10:19Z</dcterms:created>
  <dcterms:modified xsi:type="dcterms:W3CDTF">2018-04-25T09:37:50Z</dcterms:modified>
  <cp:category/>
  <cp:version/>
  <cp:contentType/>
  <cp:contentStatus/>
</cp:coreProperties>
</file>