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<sst xmlns="http://schemas.openxmlformats.org/spreadsheetml/2006/main" count="154" uniqueCount="126">
  <si>
    <t>учреждение</t>
  </si>
  <si>
    <t>МБДОУ "Детский сад № 1"</t>
  </si>
  <si>
    <t xml:space="preserve">128 </t>
  </si>
  <si>
    <t>МБДОУ "Детский сад № 2"</t>
  </si>
  <si>
    <t>160</t>
  </si>
  <si>
    <t>МБДОУ "Детский сад № 4"</t>
  </si>
  <si>
    <t>МБДОУ "Детский сад № 6"</t>
  </si>
  <si>
    <t xml:space="preserve">качественные показатели ("+"-в полном объеме; "-" - не в полном объеме </t>
  </si>
  <si>
    <t>-</t>
  </si>
  <si>
    <t>+</t>
  </si>
  <si>
    <t>МБДОУ "Детский сад № 6" п.Яйва</t>
  </si>
  <si>
    <t xml:space="preserve">МБДОУ "Детский сад № 7" </t>
  </si>
  <si>
    <t xml:space="preserve">МБДОУ "Детский сад № 8" </t>
  </si>
  <si>
    <t>согласно Постановлениям администрации АМР и заключенными соглашениям</t>
  </si>
  <si>
    <t xml:space="preserve">МБДОУ "Детский сад № 15" </t>
  </si>
  <si>
    <t xml:space="preserve">МБДОУ "Детский сад № 16" </t>
  </si>
  <si>
    <t xml:space="preserve">МБДОУ "Детский сад № 18" </t>
  </si>
  <si>
    <t xml:space="preserve">МБДОУ "Детский сад № 19" </t>
  </si>
  <si>
    <t xml:space="preserve">МБДОУ "Детский сад № 20" </t>
  </si>
  <si>
    <t xml:space="preserve">МБДОУ "Детский сад № 21" </t>
  </si>
  <si>
    <t xml:space="preserve">МБДОУ "Детский сад № 23" </t>
  </si>
  <si>
    <t xml:space="preserve">МБДОУ "Детский сад № 29" </t>
  </si>
  <si>
    <t xml:space="preserve">МБДОУ "Детский сад № 30" </t>
  </si>
  <si>
    <t>МБОУ ДПОВ "ЦИТО"</t>
  </si>
  <si>
    <t xml:space="preserve">МБОУ ДОД "ДШИ"   </t>
  </si>
  <si>
    <t>МБОУ ДОД "ДМШ" п.Яйва</t>
  </si>
  <si>
    <t>315</t>
  </si>
  <si>
    <t>МБОУДОД "ДЮСШ"</t>
  </si>
  <si>
    <t>МБОУ ДОД "ДЮН"</t>
  </si>
  <si>
    <t>345</t>
  </si>
  <si>
    <t>МБОУ "БСОШ № 1"</t>
  </si>
  <si>
    <t>МБОУ "Гимназия"</t>
  </si>
  <si>
    <t>МБОУ "СОШ № 6"</t>
  </si>
  <si>
    <t>МБОУ "СОШ № 3"</t>
  </si>
  <si>
    <t>МБОУ "СОШ № 33"</t>
  </si>
  <si>
    <t>МБОУ "ООШ № 7"</t>
  </si>
  <si>
    <t>МБОУ "ООШ № 8"</t>
  </si>
  <si>
    <t>МБОУ "ООШ № 9"</t>
  </si>
  <si>
    <t>школы</t>
  </si>
  <si>
    <t>всего</t>
  </si>
  <si>
    <t>в т.ч. из краевого бюджета</t>
  </si>
  <si>
    <t>в т.ч. из бюджета района</t>
  </si>
  <si>
    <t xml:space="preserve">всего  </t>
  </si>
  <si>
    <t>итого  в т.ч.</t>
  </si>
  <si>
    <t>детские сады</t>
  </si>
  <si>
    <t>учреждения дополнительного образования детей</t>
  </si>
  <si>
    <t>ЦИТО</t>
  </si>
  <si>
    <t>в т.ч. сумма по коду субсидии 075001356 (см.Прим)</t>
  </si>
  <si>
    <t>Примечание:</t>
  </si>
  <si>
    <t>код субсидии</t>
  </si>
  <si>
    <t>075001356</t>
  </si>
  <si>
    <t>075001350</t>
  </si>
  <si>
    <t>075001351</t>
  </si>
  <si>
    <t>075001352</t>
  </si>
  <si>
    <t>075001353</t>
  </si>
  <si>
    <t>наименование кода субсидии Согласно программного продукта АЦК</t>
  </si>
  <si>
    <t xml:space="preserve">субсидия, предоставляемая дошкольным образовательным учреждениям на выполнение муниципального задания </t>
  </si>
  <si>
    <t>субсидия, предоставляемая учреждениям по внешкольной работе с детьми на выполнение муниципального задания (дополнительное образование)</t>
  </si>
  <si>
    <t>субсидия, предоставляемая общим образовательным учреждениям на выполнение муниципального задания (школам)</t>
  </si>
  <si>
    <t xml:space="preserve">субсидия, предоставляемая МБОУ ДПОВ "ЦИТО"  на выполнение муниципального задания </t>
  </si>
  <si>
    <t>Предоставление социальных гарантий и льгот педагогическим работникам дополнительного образования</t>
  </si>
  <si>
    <t>№ п/п</t>
  </si>
  <si>
    <t>Анализ выполнения муниципальных заданий муниципальными учреждениями образования</t>
  </si>
  <si>
    <t>всего субсидии на исполнение муниципального задания (рубли)</t>
  </si>
  <si>
    <t>количество потребителей (первоначально)</t>
  </si>
  <si>
    <t>075100797</t>
  </si>
  <si>
    <t>внебюджетные средства по платным услугам (дошкольные образовательные учреждения)</t>
  </si>
  <si>
    <t>МБУ ДО "ДЮЦ "Горизонт"</t>
  </si>
  <si>
    <t>субсидии на иные цели, в том числе на кап.вложения</t>
  </si>
  <si>
    <t>450</t>
  </si>
  <si>
    <t>1350</t>
  </si>
  <si>
    <t>планируемый возврат субсидии на исполнение муниципального задания в связи с неисполнением количественных показателей (рубли)</t>
  </si>
  <si>
    <t xml:space="preserve">сумма </t>
  </si>
  <si>
    <t xml:space="preserve">согласно плану ФХД сумма субсидии из бюджета района (рубли)  (кроме субсидии 075001356 и субсидии на иные цели ) (см.Прим) </t>
  </si>
  <si>
    <t>фактически перечислено из бюджета района (рубли)  (кроме субсидии 075001356 и субсидии на иные цели ) (см.Прим)</t>
  </si>
  <si>
    <t xml:space="preserve">остаток средств на 31.12.2016г. </t>
  </si>
  <si>
    <t>стоимость услуги на конец года</t>
  </si>
  <si>
    <t>18 (16 - согласно постановлению от 04.10.2016 № 1042 на 01.09.2016)</t>
  </si>
  <si>
    <t>145 (140 - согласно постановлению от 04.10.2016 № 1044 на 01.09.2016)</t>
  </si>
  <si>
    <t>14617,68</t>
  </si>
  <si>
    <t>16276,86</t>
  </si>
  <si>
    <t>19302,71</t>
  </si>
  <si>
    <t>101</t>
  </si>
  <si>
    <t>43033,42</t>
  </si>
  <si>
    <t>33</t>
  </si>
  <si>
    <t>в т.ч. сумма по коду субсидии 075001350, 075001351, 075001352, 075001353, 075100354 (см.Прим)</t>
  </si>
  <si>
    <t>075001354</t>
  </si>
  <si>
    <t>устройство ограждения в МБОУ "БСОШ № 1" по адресу: 618320, Пермский край, г. Александровск, ул. Кирова, дом 39</t>
  </si>
  <si>
    <t>126 (129 - согласно постановлению от 04.10.2016 № 1036 на 01.09.2016г.)</t>
  </si>
  <si>
    <t>143 (125 - согласно постановлению от 04.10.2016 № 1037 на 01.09.2016)</t>
  </si>
  <si>
    <t>119 (114 - согласно постановлению от 04.10.2016 № 1038 на 01.09.2016)</t>
  </si>
  <si>
    <r>
      <t xml:space="preserve">91 </t>
    </r>
    <r>
      <rPr>
        <sz val="11"/>
        <rFont val="Calibri"/>
        <family val="2"/>
      </rPr>
      <t>(94 - согласно постановлению от 04.10.2016 № 1040 на 01.09.2016; 166 - согласно постановлению от 29.12.2016 № 1460 на 07.12.2016)</t>
    </r>
  </si>
  <si>
    <r>
      <t xml:space="preserve">55  </t>
    </r>
    <r>
      <rPr>
        <sz val="11"/>
        <rFont val="Calibri"/>
        <family val="2"/>
      </rPr>
      <t xml:space="preserve">(62 - согласно постановлению от 04.10.2016 № 1041 на 01.09.2016) </t>
    </r>
  </si>
  <si>
    <t>109 (101 - согласно постановлению от 04.10.2016 № 1043 на 01.09.2016)</t>
  </si>
  <si>
    <r>
      <t xml:space="preserve">166 </t>
    </r>
    <r>
      <rPr>
        <sz val="11"/>
        <rFont val="Calibri"/>
        <family val="2"/>
      </rPr>
      <t>(161 - согласно постановлению от 04.10.2016 № 1045 на 01.09.2016)</t>
    </r>
  </si>
  <si>
    <t>84 (84 согласно постановлению от 04.10.2016 № 1039 на 01.09.2016г)</t>
  </si>
  <si>
    <t>159</t>
  </si>
  <si>
    <t>85</t>
  </si>
  <si>
    <r>
      <t xml:space="preserve">97 </t>
    </r>
    <r>
      <rPr>
        <sz val="11"/>
        <rFont val="Calibri"/>
        <family val="2"/>
      </rPr>
      <t>(97 - согласно постановлению от 04.10.2016 № 1047 на 01.09.2016)</t>
    </r>
  </si>
  <si>
    <t>127</t>
  </si>
  <si>
    <r>
      <t xml:space="preserve">221 </t>
    </r>
    <r>
      <rPr>
        <sz val="11"/>
        <rFont val="Calibri"/>
        <family val="2"/>
      </rPr>
      <t>(211 - согласно постановлению от 04.10.2016 № 1049 на 01.09.2016)</t>
    </r>
  </si>
  <si>
    <r>
      <t xml:space="preserve">145 </t>
    </r>
    <r>
      <rPr>
        <sz val="11"/>
        <rFont val="Calibri"/>
        <family val="2"/>
      </rPr>
      <t>(133 - согласно постановлению от 04.10.2016 № 1050 на 01.09.2016)</t>
    </r>
  </si>
  <si>
    <r>
      <t>663 (</t>
    </r>
    <r>
      <rPr>
        <sz val="11"/>
        <rFont val="Calibri"/>
        <family val="2"/>
      </rPr>
      <t>665 -согласно постановлению от 11.10.2016 № 1073 на 01.09.2016)</t>
    </r>
  </si>
  <si>
    <r>
      <t>442 (</t>
    </r>
    <r>
      <rPr>
        <sz val="11"/>
        <rFont val="Calibri"/>
        <family val="2"/>
      </rPr>
      <t>440 - согласно постановлению от 11.10.2016 № 1074 на 01.09.2016)</t>
    </r>
  </si>
  <si>
    <t>601 (604 - согласно постановлению от 11.10.2016 № 1076 на 01.09.2016)</t>
  </si>
  <si>
    <t>653</t>
  </si>
  <si>
    <r>
      <t>404 (</t>
    </r>
    <r>
      <rPr>
        <sz val="11"/>
        <rFont val="Calibri"/>
        <family val="2"/>
      </rPr>
      <t>410 - согласно постановлению от 11.10.2016 № 1072 на 01.09.2016)</t>
    </r>
  </si>
  <si>
    <t>152</t>
  </si>
  <si>
    <r>
      <t xml:space="preserve">279 </t>
    </r>
    <r>
      <rPr>
        <sz val="11"/>
        <rFont val="Calibri"/>
        <family val="2"/>
      </rPr>
      <t>(277 - согласно постановлению от 11.10.2016 № 1067 на 01.09.2016)</t>
    </r>
  </si>
  <si>
    <t>19 (17 - согласно постановлению от11.10.2016 № 1075 по состоянию на 01.09.2016)</t>
  </si>
  <si>
    <t>11101,98*1</t>
  </si>
  <si>
    <t>13283,32*1</t>
  </si>
  <si>
    <t>14035,19*1</t>
  </si>
  <si>
    <t>14617,68*1</t>
  </si>
  <si>
    <t>19302,71*2</t>
  </si>
  <si>
    <t>7363,80*5</t>
  </si>
  <si>
    <t>7238,71*3</t>
  </si>
  <si>
    <t>согласно Отчетам о выполнении муниципального задания за 2016 год</t>
  </si>
  <si>
    <t>расчет суммы                    (стоимость услуги * количество потребителей)</t>
  </si>
  <si>
    <t>среднее количество потребителей (См. *)</t>
  </si>
  <si>
    <t>10162,70*3</t>
  </si>
  <si>
    <t>17463,52*2</t>
  </si>
  <si>
    <t>16070,40*1</t>
  </si>
  <si>
    <t>5113,74*3</t>
  </si>
  <si>
    <t>8902,42*4</t>
  </si>
  <si>
    <t>Приложение № 6 к Заключению от 28.04.2017 №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</si>
</sst>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7">
      <pane xSplit="4" topLeftCell="E1" activePane="topRight" state="frozen"/>
      <selection pane="topLeft" activeCell="A1" sqref="A1"/>
      <selection pane="topRight" activeCell="Q11" sqref="Q11"/>
    </sheetView>
  </sheetViews>
  <sheetFormatPr defaultColWidth="9.140625" defaultRowHeight="15"/>
  <cols>
    <col min="1" max="1" width="5.8515625" style="11" customWidth="1"/>
    <col min="2" max="2" width="17.00390625" style="11" customWidth="1"/>
    <col min="3" max="3" width="13.7109375" style="11" customWidth="1"/>
    <col min="4" max="4" width="16.57421875" style="11" customWidth="1"/>
    <col min="5" max="8" width="15.57421875" style="11" customWidth="1"/>
    <col min="9" max="10" width="17.421875" style="11" customWidth="1"/>
    <col min="11" max="11" width="16.140625" style="11" customWidth="1"/>
    <col min="12" max="12" width="18.57421875" style="11" customWidth="1"/>
    <col min="13" max="13" width="26.00390625" style="11" customWidth="1"/>
    <col min="14" max="14" width="20.421875" style="11" customWidth="1"/>
    <col min="15" max="15" width="16.7109375" style="11" customWidth="1"/>
    <col min="16" max="16" width="16.140625" style="11" customWidth="1"/>
    <col min="17" max="17" width="30.421875" style="11" customWidth="1"/>
    <col min="18" max="16384" width="9.140625" style="11" customWidth="1"/>
  </cols>
  <sheetData>
    <row r="1" spans="15:17" ht="15">
      <c r="O1" s="27" t="s">
        <v>125</v>
      </c>
      <c r="P1" s="27"/>
      <c r="Q1" s="27"/>
    </row>
    <row r="2" spans="3:15" ht="18.75">
      <c r="C2" s="28" t="s">
        <v>62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7" ht="45" customHeight="1">
      <c r="A4" s="38" t="s">
        <v>61</v>
      </c>
      <c r="B4" s="22" t="s">
        <v>0</v>
      </c>
      <c r="C4" s="41" t="s">
        <v>13</v>
      </c>
      <c r="D4" s="42"/>
      <c r="E4" s="42"/>
      <c r="F4" s="42"/>
      <c r="G4" s="42"/>
      <c r="H4" s="42"/>
      <c r="I4" s="42"/>
      <c r="J4" s="43"/>
      <c r="K4" s="22" t="s">
        <v>73</v>
      </c>
      <c r="L4" s="22" t="s">
        <v>74</v>
      </c>
      <c r="M4" s="44" t="s">
        <v>75</v>
      </c>
      <c r="N4" s="29" t="s">
        <v>117</v>
      </c>
      <c r="O4" s="30"/>
      <c r="P4" s="29" t="s">
        <v>71</v>
      </c>
      <c r="Q4" s="31"/>
    </row>
    <row r="5" spans="1:17" ht="15" customHeight="1">
      <c r="A5" s="39"/>
      <c r="B5" s="32"/>
      <c r="C5" s="22" t="s">
        <v>76</v>
      </c>
      <c r="D5" s="22" t="s">
        <v>64</v>
      </c>
      <c r="E5" s="33" t="s">
        <v>63</v>
      </c>
      <c r="F5" s="25"/>
      <c r="G5" s="25"/>
      <c r="H5" s="25"/>
      <c r="I5" s="26"/>
      <c r="J5" s="22" t="s">
        <v>68</v>
      </c>
      <c r="K5" s="36"/>
      <c r="L5" s="36"/>
      <c r="M5" s="36"/>
      <c r="N5" s="22" t="s">
        <v>119</v>
      </c>
      <c r="O5" s="22" t="s">
        <v>7</v>
      </c>
      <c r="P5" s="22" t="s">
        <v>72</v>
      </c>
      <c r="Q5" s="22" t="s">
        <v>118</v>
      </c>
    </row>
    <row r="6" spans="1:17" ht="15">
      <c r="A6" s="39"/>
      <c r="B6" s="36"/>
      <c r="C6" s="32"/>
      <c r="D6" s="32"/>
      <c r="E6" s="22" t="s">
        <v>42</v>
      </c>
      <c r="F6" s="22" t="s">
        <v>40</v>
      </c>
      <c r="G6" s="33" t="s">
        <v>41</v>
      </c>
      <c r="H6" s="34"/>
      <c r="I6" s="35"/>
      <c r="J6" s="36"/>
      <c r="K6" s="36"/>
      <c r="L6" s="36"/>
      <c r="M6" s="36"/>
      <c r="N6" s="32"/>
      <c r="O6" s="32"/>
      <c r="P6" s="32"/>
      <c r="Q6" s="32"/>
    </row>
    <row r="7" spans="1:17" ht="120">
      <c r="A7" s="40"/>
      <c r="B7" s="37"/>
      <c r="C7" s="23"/>
      <c r="D7" s="23"/>
      <c r="E7" s="23"/>
      <c r="F7" s="23"/>
      <c r="G7" s="2" t="s">
        <v>39</v>
      </c>
      <c r="H7" s="2" t="s">
        <v>47</v>
      </c>
      <c r="I7" s="2" t="s">
        <v>85</v>
      </c>
      <c r="J7" s="37"/>
      <c r="K7" s="37"/>
      <c r="L7" s="37"/>
      <c r="M7" s="37"/>
      <c r="N7" s="23"/>
      <c r="O7" s="23"/>
      <c r="P7" s="23"/>
      <c r="Q7" s="23"/>
    </row>
    <row r="8" spans="1:17" ht="60">
      <c r="A8" s="1">
        <v>1</v>
      </c>
      <c r="B8" s="2" t="s">
        <v>1</v>
      </c>
      <c r="C8" s="3">
        <v>10162.7</v>
      </c>
      <c r="D8" s="3" t="s">
        <v>2</v>
      </c>
      <c r="E8" s="3">
        <f>F8+G8</f>
        <v>9146162.6</v>
      </c>
      <c r="F8" s="3">
        <v>7845337</v>
      </c>
      <c r="G8" s="3">
        <f>H8+I8</f>
        <v>1300825.6</v>
      </c>
      <c r="H8" s="3"/>
      <c r="I8" s="3">
        <v>1300825.6</v>
      </c>
      <c r="J8" s="3"/>
      <c r="K8" s="3">
        <v>1300825.6</v>
      </c>
      <c r="L8" s="3">
        <v>1300825.6</v>
      </c>
      <c r="M8" s="3">
        <v>206729.8</v>
      </c>
      <c r="N8" s="2" t="s">
        <v>88</v>
      </c>
      <c r="O8" s="2" t="s">
        <v>8</v>
      </c>
      <c r="P8" s="3">
        <f>C8*3</f>
        <v>30488.100000000002</v>
      </c>
      <c r="Q8" s="2" t="s">
        <v>120</v>
      </c>
    </row>
    <row r="9" spans="1:17" ht="60">
      <c r="A9" s="1">
        <v>2</v>
      </c>
      <c r="B9" s="2" t="s">
        <v>3</v>
      </c>
      <c r="C9" s="3">
        <v>11072.4</v>
      </c>
      <c r="D9" s="3" t="s">
        <v>4</v>
      </c>
      <c r="E9" s="3">
        <f>F9+G9</f>
        <v>10610776</v>
      </c>
      <c r="F9" s="3">
        <v>8839192</v>
      </c>
      <c r="G9" s="3">
        <f aca="true" t="shared" si="0" ref="G9:G42">H9+I9</f>
        <v>1771584</v>
      </c>
      <c r="H9" s="3"/>
      <c r="I9" s="3">
        <v>1771584</v>
      </c>
      <c r="J9" s="3"/>
      <c r="K9" s="3">
        <v>1771584</v>
      </c>
      <c r="L9" s="3">
        <v>1771584</v>
      </c>
      <c r="M9" s="3">
        <v>203444.87</v>
      </c>
      <c r="N9" s="2" t="s">
        <v>89</v>
      </c>
      <c r="O9" s="2" t="s">
        <v>8</v>
      </c>
      <c r="P9" s="3"/>
      <c r="Q9" s="2"/>
    </row>
    <row r="10" spans="1:17" ht="60">
      <c r="A10" s="1">
        <v>3</v>
      </c>
      <c r="B10" s="2" t="s">
        <v>5</v>
      </c>
      <c r="C10" s="3">
        <v>10764.53</v>
      </c>
      <c r="D10" s="4">
        <v>116</v>
      </c>
      <c r="E10" s="3">
        <f>F10+G10</f>
        <v>9361718.48</v>
      </c>
      <c r="F10" s="3">
        <v>8113033</v>
      </c>
      <c r="G10" s="3">
        <f t="shared" si="0"/>
        <v>1248685.48</v>
      </c>
      <c r="H10" s="3"/>
      <c r="I10" s="3">
        <v>1248685.48</v>
      </c>
      <c r="J10" s="3"/>
      <c r="K10" s="3">
        <v>1248685.48</v>
      </c>
      <c r="L10" s="3">
        <v>1248685.48</v>
      </c>
      <c r="M10" s="3">
        <v>60740.36</v>
      </c>
      <c r="N10" s="2" t="s">
        <v>90</v>
      </c>
      <c r="O10" s="2" t="s">
        <v>8</v>
      </c>
      <c r="P10" s="3"/>
      <c r="Q10" s="2"/>
    </row>
    <row r="11" spans="1:17" ht="60">
      <c r="A11" s="1">
        <v>4</v>
      </c>
      <c r="B11" s="2" t="s">
        <v>6</v>
      </c>
      <c r="C11" s="3">
        <v>38774.26</v>
      </c>
      <c r="D11" s="4">
        <v>18</v>
      </c>
      <c r="E11" s="3">
        <f>F11+G11</f>
        <v>4543548.68</v>
      </c>
      <c r="F11" s="3">
        <v>3845612</v>
      </c>
      <c r="G11" s="3">
        <f t="shared" si="0"/>
        <v>697936.68</v>
      </c>
      <c r="H11" s="3"/>
      <c r="I11" s="3">
        <v>697936.68</v>
      </c>
      <c r="J11" s="3"/>
      <c r="K11" s="3">
        <v>697936.68</v>
      </c>
      <c r="L11" s="3">
        <v>697936.68</v>
      </c>
      <c r="M11" s="3">
        <v>200892.72</v>
      </c>
      <c r="N11" s="5" t="s">
        <v>77</v>
      </c>
      <c r="O11" s="2" t="s">
        <v>8</v>
      </c>
      <c r="P11" s="3"/>
      <c r="Q11" s="2"/>
    </row>
    <row r="12" spans="1:17" ht="120">
      <c r="A12" s="1">
        <v>5</v>
      </c>
      <c r="B12" s="2" t="s">
        <v>10</v>
      </c>
      <c r="C12" s="3">
        <v>17137.42</v>
      </c>
      <c r="D12" s="4">
        <v>83</v>
      </c>
      <c r="E12" s="3">
        <f>F12+G12+J12</f>
        <v>8255459.9</v>
      </c>
      <c r="F12" s="3">
        <v>6505477</v>
      </c>
      <c r="G12" s="3">
        <f>H12+I12</f>
        <v>1580087.9</v>
      </c>
      <c r="H12" s="3"/>
      <c r="I12" s="3">
        <v>1580087.9</v>
      </c>
      <c r="J12" s="3">
        <v>169895</v>
      </c>
      <c r="K12" s="3">
        <v>1580087.9</v>
      </c>
      <c r="L12" s="3">
        <v>1580087.9</v>
      </c>
      <c r="M12" s="3">
        <v>772086.61</v>
      </c>
      <c r="N12" s="2" t="s">
        <v>91</v>
      </c>
      <c r="O12" s="2" t="s">
        <v>9</v>
      </c>
      <c r="P12" s="3"/>
      <c r="Q12" s="2"/>
    </row>
    <row r="13" spans="1:17" ht="60">
      <c r="A13" s="1">
        <v>6</v>
      </c>
      <c r="B13" s="2" t="s">
        <v>11</v>
      </c>
      <c r="C13" s="3">
        <v>17463.52</v>
      </c>
      <c r="D13" s="6">
        <v>52</v>
      </c>
      <c r="E13" s="3">
        <f>F13+G13+J13</f>
        <v>6579908.04</v>
      </c>
      <c r="F13" s="3">
        <v>5584228</v>
      </c>
      <c r="G13" s="3">
        <f>H13+I13</f>
        <v>908103.04</v>
      </c>
      <c r="H13" s="3"/>
      <c r="I13" s="3">
        <v>908103.04</v>
      </c>
      <c r="J13" s="3">
        <v>87577</v>
      </c>
      <c r="K13" s="3">
        <v>908103.04</v>
      </c>
      <c r="L13" s="3">
        <v>908103.04</v>
      </c>
      <c r="M13" s="3">
        <v>503565.45</v>
      </c>
      <c r="N13" s="2" t="s">
        <v>92</v>
      </c>
      <c r="O13" s="2" t="s">
        <v>8</v>
      </c>
      <c r="P13" s="3">
        <f>C13*2</f>
        <v>34927.04</v>
      </c>
      <c r="Q13" s="2" t="s">
        <v>121</v>
      </c>
    </row>
    <row r="14" spans="1:17" ht="60">
      <c r="A14" s="1">
        <v>7</v>
      </c>
      <c r="B14" s="2" t="s">
        <v>12</v>
      </c>
      <c r="C14" s="3">
        <v>11101.98</v>
      </c>
      <c r="D14" s="6">
        <v>119</v>
      </c>
      <c r="E14" s="3">
        <f aca="true" t="shared" si="1" ref="E14:E41">F14+G14+J14</f>
        <v>8011822.62</v>
      </c>
      <c r="F14" s="3">
        <v>6690687</v>
      </c>
      <c r="G14" s="3">
        <f t="shared" si="0"/>
        <v>1321135.62</v>
      </c>
      <c r="H14" s="3"/>
      <c r="I14" s="3">
        <v>1321135.62</v>
      </c>
      <c r="J14" s="3"/>
      <c r="K14" s="3">
        <v>1321135.62</v>
      </c>
      <c r="L14" s="3">
        <v>1321135.62</v>
      </c>
      <c r="M14" s="3">
        <v>312671.67</v>
      </c>
      <c r="N14" s="2" t="s">
        <v>93</v>
      </c>
      <c r="O14" s="2" t="s">
        <v>8</v>
      </c>
      <c r="P14" s="3">
        <f>C14*1</f>
        <v>11101.98</v>
      </c>
      <c r="Q14" s="2" t="s">
        <v>110</v>
      </c>
    </row>
    <row r="15" spans="1:17" ht="60">
      <c r="A15" s="1">
        <v>8</v>
      </c>
      <c r="B15" s="2" t="s">
        <v>14</v>
      </c>
      <c r="C15" s="3">
        <v>11688.23</v>
      </c>
      <c r="D15" s="6">
        <v>145</v>
      </c>
      <c r="E15" s="3">
        <f t="shared" si="1"/>
        <v>10473108.35</v>
      </c>
      <c r="F15" s="3">
        <v>8778315</v>
      </c>
      <c r="G15" s="3">
        <f t="shared" si="0"/>
        <v>1694793.35</v>
      </c>
      <c r="H15" s="3"/>
      <c r="I15" s="3">
        <v>1694793.35</v>
      </c>
      <c r="J15" s="3"/>
      <c r="K15" s="3">
        <v>1694793.35</v>
      </c>
      <c r="L15" s="3">
        <v>1694793.35</v>
      </c>
      <c r="M15" s="3">
        <v>512555.04</v>
      </c>
      <c r="N15" s="2" t="s">
        <v>78</v>
      </c>
      <c r="O15" s="2" t="s">
        <v>9</v>
      </c>
      <c r="P15" s="3"/>
      <c r="Q15" s="2"/>
    </row>
    <row r="16" spans="1:17" ht="60">
      <c r="A16" s="1">
        <v>9</v>
      </c>
      <c r="B16" s="2" t="s">
        <v>15</v>
      </c>
      <c r="C16" s="3">
        <v>11407.3</v>
      </c>
      <c r="D16" s="6">
        <v>159</v>
      </c>
      <c r="E16" s="3">
        <f t="shared" si="1"/>
        <v>11897707.7</v>
      </c>
      <c r="F16" s="3">
        <v>10083947</v>
      </c>
      <c r="G16" s="3">
        <f t="shared" si="0"/>
        <v>1813760.7</v>
      </c>
      <c r="H16" s="3"/>
      <c r="I16" s="3">
        <v>1813760.7</v>
      </c>
      <c r="J16" s="3"/>
      <c r="K16" s="3">
        <v>1813760.7</v>
      </c>
      <c r="L16" s="3">
        <v>1813760.7</v>
      </c>
      <c r="M16" s="3">
        <v>99292.25</v>
      </c>
      <c r="N16" s="2" t="s">
        <v>94</v>
      </c>
      <c r="O16" s="2" t="s">
        <v>9</v>
      </c>
      <c r="P16" s="3"/>
      <c r="Q16" s="2"/>
    </row>
    <row r="17" spans="1:17" ht="60">
      <c r="A17" s="1">
        <v>10</v>
      </c>
      <c r="B17" s="2" t="s">
        <v>16</v>
      </c>
      <c r="C17" s="3">
        <v>17929.15</v>
      </c>
      <c r="D17" s="6">
        <v>83</v>
      </c>
      <c r="E17" s="3">
        <f t="shared" si="1"/>
        <v>5630982.01</v>
      </c>
      <c r="F17" s="3">
        <v>4177986</v>
      </c>
      <c r="G17" s="3">
        <f t="shared" si="0"/>
        <v>1267457.01</v>
      </c>
      <c r="H17" s="3"/>
      <c r="I17" s="9">
        <v>1267457.01</v>
      </c>
      <c r="J17" s="3">
        <v>185539</v>
      </c>
      <c r="K17" s="9">
        <v>1488119.45</v>
      </c>
      <c r="L17" s="9">
        <v>1267270.25</v>
      </c>
      <c r="M17" s="3">
        <v>246233.97</v>
      </c>
      <c r="N17" s="2" t="s">
        <v>95</v>
      </c>
      <c r="O17" s="2" t="s">
        <v>9</v>
      </c>
      <c r="P17" s="3"/>
      <c r="Q17" s="2"/>
    </row>
    <row r="18" spans="1:17" ht="30">
      <c r="A18" s="1">
        <v>11</v>
      </c>
      <c r="B18" s="2" t="s">
        <v>17</v>
      </c>
      <c r="C18" s="3">
        <v>16070.4</v>
      </c>
      <c r="D18" s="6">
        <v>160</v>
      </c>
      <c r="E18" s="3">
        <f t="shared" si="1"/>
        <v>13073308</v>
      </c>
      <c r="F18" s="3">
        <v>10020698</v>
      </c>
      <c r="G18" s="3">
        <f t="shared" si="0"/>
        <v>2571264</v>
      </c>
      <c r="H18" s="3"/>
      <c r="I18" s="3">
        <v>2571264</v>
      </c>
      <c r="J18" s="3">
        <v>481346</v>
      </c>
      <c r="K18" s="3">
        <v>2571264</v>
      </c>
      <c r="L18" s="3">
        <v>2571264</v>
      </c>
      <c r="M18" s="3">
        <v>395450.54</v>
      </c>
      <c r="N18" s="2" t="s">
        <v>96</v>
      </c>
      <c r="O18" s="2" t="s">
        <v>9</v>
      </c>
      <c r="P18" s="3">
        <f>C18*1</f>
        <v>16070.4</v>
      </c>
      <c r="Q18" s="2" t="s">
        <v>122</v>
      </c>
    </row>
    <row r="19" spans="1:17" ht="30">
      <c r="A19" s="1">
        <v>12</v>
      </c>
      <c r="B19" s="2" t="s">
        <v>18</v>
      </c>
      <c r="C19" s="3">
        <v>13283.32</v>
      </c>
      <c r="D19" s="6">
        <v>86</v>
      </c>
      <c r="E19" s="3">
        <f t="shared" si="1"/>
        <v>6417502.52</v>
      </c>
      <c r="F19" s="3">
        <v>5275137</v>
      </c>
      <c r="G19" s="3">
        <f t="shared" si="0"/>
        <v>1142365.52</v>
      </c>
      <c r="H19" s="3"/>
      <c r="I19" s="3">
        <v>1142365.52</v>
      </c>
      <c r="J19" s="3"/>
      <c r="K19" s="3">
        <v>1142365.52</v>
      </c>
      <c r="L19" s="3">
        <v>1142365.52</v>
      </c>
      <c r="M19" s="3">
        <v>43476.03</v>
      </c>
      <c r="N19" s="2" t="s">
        <v>97</v>
      </c>
      <c r="O19" s="2" t="s">
        <v>9</v>
      </c>
      <c r="P19" s="3">
        <f>C19</f>
        <v>13283.32</v>
      </c>
      <c r="Q19" s="2" t="s">
        <v>111</v>
      </c>
    </row>
    <row r="20" spans="1:17" ht="60">
      <c r="A20" s="1">
        <v>13</v>
      </c>
      <c r="B20" s="2" t="s">
        <v>19</v>
      </c>
      <c r="C20" s="3">
        <v>14035.19</v>
      </c>
      <c r="D20" s="6">
        <v>99</v>
      </c>
      <c r="E20" s="3">
        <f t="shared" si="1"/>
        <v>7693417.449999999</v>
      </c>
      <c r="F20" s="3">
        <v>6131655.64</v>
      </c>
      <c r="G20" s="3">
        <f t="shared" si="0"/>
        <v>1389483.81</v>
      </c>
      <c r="H20" s="3"/>
      <c r="I20" s="3">
        <v>1389483.81</v>
      </c>
      <c r="J20" s="3">
        <v>172278</v>
      </c>
      <c r="K20" s="3">
        <v>1389483.81</v>
      </c>
      <c r="L20" s="3">
        <v>1389483.81</v>
      </c>
      <c r="M20" s="3">
        <v>36723.91</v>
      </c>
      <c r="N20" s="2" t="s">
        <v>98</v>
      </c>
      <c r="O20" s="2" t="s">
        <v>8</v>
      </c>
      <c r="P20" s="3">
        <f>C20</f>
        <v>14035.19</v>
      </c>
      <c r="Q20" s="2" t="s">
        <v>112</v>
      </c>
    </row>
    <row r="21" spans="1:17" ht="30">
      <c r="A21" s="1">
        <v>14</v>
      </c>
      <c r="B21" s="2" t="s">
        <v>20</v>
      </c>
      <c r="C21" s="8" t="s">
        <v>79</v>
      </c>
      <c r="D21" s="6">
        <v>128</v>
      </c>
      <c r="E21" s="3">
        <f t="shared" si="1"/>
        <v>9889837.04</v>
      </c>
      <c r="F21" s="3">
        <v>7487714</v>
      </c>
      <c r="G21" s="3">
        <f t="shared" si="0"/>
        <v>1871063.04</v>
      </c>
      <c r="H21" s="3"/>
      <c r="I21" s="3">
        <v>1871063.04</v>
      </c>
      <c r="J21" s="3">
        <v>531060</v>
      </c>
      <c r="K21" s="3">
        <v>1871063.04</v>
      </c>
      <c r="L21" s="3">
        <v>1871063.04</v>
      </c>
      <c r="M21" s="3">
        <v>151067.09</v>
      </c>
      <c r="N21" s="2" t="s">
        <v>99</v>
      </c>
      <c r="O21" s="2" t="s">
        <v>9</v>
      </c>
      <c r="P21" s="3" t="str">
        <f>C21</f>
        <v>14617,68</v>
      </c>
      <c r="Q21" s="2" t="s">
        <v>113</v>
      </c>
    </row>
    <row r="22" spans="1:17" ht="60">
      <c r="A22" s="1">
        <v>15</v>
      </c>
      <c r="B22" s="2" t="s">
        <v>21</v>
      </c>
      <c r="C22" s="8" t="s">
        <v>80</v>
      </c>
      <c r="D22" s="6">
        <v>228</v>
      </c>
      <c r="E22" s="3">
        <f t="shared" si="1"/>
        <v>17212486.08</v>
      </c>
      <c r="F22" s="3">
        <v>12749090</v>
      </c>
      <c r="G22" s="3">
        <f t="shared" si="0"/>
        <v>3711124.08</v>
      </c>
      <c r="H22" s="3"/>
      <c r="I22" s="3">
        <v>3711124.08</v>
      </c>
      <c r="J22" s="3">
        <v>752272</v>
      </c>
      <c r="K22" s="3">
        <v>3711124.08</v>
      </c>
      <c r="L22" s="3">
        <v>3711124.08</v>
      </c>
      <c r="M22" s="3">
        <v>668010.76</v>
      </c>
      <c r="N22" s="7" t="s">
        <v>100</v>
      </c>
      <c r="O22" s="2" t="s">
        <v>8</v>
      </c>
      <c r="P22" s="14"/>
      <c r="Q22" s="2"/>
    </row>
    <row r="23" spans="1:17" ht="60">
      <c r="A23" s="1">
        <v>16</v>
      </c>
      <c r="B23" s="2" t="s">
        <v>22</v>
      </c>
      <c r="C23" s="8" t="s">
        <v>81</v>
      </c>
      <c r="D23" s="6">
        <v>160</v>
      </c>
      <c r="E23" s="3">
        <f t="shared" si="1"/>
        <v>13137598.629999999</v>
      </c>
      <c r="F23" s="3">
        <v>8967544.03</v>
      </c>
      <c r="G23" s="3">
        <f t="shared" si="0"/>
        <v>3088433.6</v>
      </c>
      <c r="H23" s="3"/>
      <c r="I23" s="3">
        <v>3088433.6</v>
      </c>
      <c r="J23" s="3">
        <v>1081621</v>
      </c>
      <c r="K23" s="3">
        <v>3088433.6</v>
      </c>
      <c r="L23" s="3">
        <v>3088433.6</v>
      </c>
      <c r="M23" s="3">
        <v>504921.7</v>
      </c>
      <c r="N23" s="2" t="s">
        <v>101</v>
      </c>
      <c r="O23" s="2" t="s">
        <v>8</v>
      </c>
      <c r="P23" s="3">
        <f>C23*2</f>
        <v>38605.42</v>
      </c>
      <c r="Q23" s="2" t="s">
        <v>114</v>
      </c>
    </row>
    <row r="24" spans="1:17" ht="30">
      <c r="A24" s="1">
        <v>17</v>
      </c>
      <c r="B24" s="2" t="s">
        <v>25</v>
      </c>
      <c r="C24" s="8" t="s">
        <v>83</v>
      </c>
      <c r="D24" s="6">
        <v>101</v>
      </c>
      <c r="E24" s="3">
        <f t="shared" si="1"/>
        <v>4613325.6</v>
      </c>
      <c r="F24" s="3">
        <v>0</v>
      </c>
      <c r="G24" s="3">
        <f t="shared" si="0"/>
        <v>4374404.88</v>
      </c>
      <c r="H24" s="3">
        <v>28029.46</v>
      </c>
      <c r="I24" s="3">
        <v>4346375.42</v>
      </c>
      <c r="J24" s="3">
        <v>238920.72</v>
      </c>
      <c r="K24" s="3">
        <v>4346375.42</v>
      </c>
      <c r="L24" s="3">
        <v>4346375.42</v>
      </c>
      <c r="M24" s="3">
        <v>168778.38</v>
      </c>
      <c r="N24" s="2" t="s">
        <v>82</v>
      </c>
      <c r="O24" s="2" t="s">
        <v>9</v>
      </c>
      <c r="P24" s="14"/>
      <c r="Q24" s="2"/>
    </row>
    <row r="25" spans="1:17" ht="30">
      <c r="A25" s="1">
        <v>18</v>
      </c>
      <c r="B25" s="2" t="s">
        <v>24</v>
      </c>
      <c r="C25" s="8">
        <v>26816.65</v>
      </c>
      <c r="D25" s="6">
        <v>315</v>
      </c>
      <c r="E25" s="3">
        <f t="shared" si="1"/>
        <v>8624676.27</v>
      </c>
      <c r="F25" s="3">
        <v>0</v>
      </c>
      <c r="G25" s="3">
        <f t="shared" si="0"/>
        <v>8540676.27</v>
      </c>
      <c r="H25" s="3">
        <v>93431.52</v>
      </c>
      <c r="I25" s="3">
        <v>8447244.75</v>
      </c>
      <c r="J25" s="3">
        <v>84000</v>
      </c>
      <c r="K25" s="3">
        <v>8447244.75</v>
      </c>
      <c r="L25" s="3">
        <v>8447244.75</v>
      </c>
      <c r="M25" s="3">
        <v>945211.83</v>
      </c>
      <c r="N25" s="2" t="s">
        <v>26</v>
      </c>
      <c r="O25" s="2" t="s">
        <v>9</v>
      </c>
      <c r="P25" s="3"/>
      <c r="Q25" s="2"/>
    </row>
    <row r="26" spans="1:17" ht="30">
      <c r="A26" s="1">
        <v>19</v>
      </c>
      <c r="B26" s="2" t="s">
        <v>27</v>
      </c>
      <c r="C26" s="8">
        <v>31840.87</v>
      </c>
      <c r="D26" s="6">
        <v>450</v>
      </c>
      <c r="E26" s="3">
        <f t="shared" si="1"/>
        <v>15208567.93</v>
      </c>
      <c r="F26" s="3">
        <v>0</v>
      </c>
      <c r="G26" s="3">
        <f t="shared" si="0"/>
        <v>14477881.93</v>
      </c>
      <c r="H26" s="3">
        <v>149490.43</v>
      </c>
      <c r="I26" s="3">
        <v>14328391.5</v>
      </c>
      <c r="J26" s="3">
        <v>730686</v>
      </c>
      <c r="K26" s="9">
        <v>14316191.5</v>
      </c>
      <c r="L26" s="3">
        <v>14328391.5</v>
      </c>
      <c r="M26" s="3">
        <v>287356.29</v>
      </c>
      <c r="N26" s="2" t="s">
        <v>69</v>
      </c>
      <c r="O26" s="2" t="s">
        <v>9</v>
      </c>
      <c r="P26" s="3"/>
      <c r="Q26" s="2"/>
    </row>
    <row r="27" spans="1:17" ht="30">
      <c r="A27" s="1">
        <v>20</v>
      </c>
      <c r="B27" s="2" t="s">
        <v>28</v>
      </c>
      <c r="C27" s="8">
        <v>12786.93</v>
      </c>
      <c r="D27" s="6">
        <v>345</v>
      </c>
      <c r="E27" s="3">
        <f t="shared" si="1"/>
        <v>4548072.989999999</v>
      </c>
      <c r="F27" s="3">
        <v>0</v>
      </c>
      <c r="G27" s="3">
        <f t="shared" si="0"/>
        <v>4411490.85</v>
      </c>
      <c r="H27" s="3"/>
      <c r="I27" s="3">
        <v>4411490.85</v>
      </c>
      <c r="J27" s="3">
        <v>136582.14</v>
      </c>
      <c r="K27" s="3">
        <v>4411490.85</v>
      </c>
      <c r="L27" s="10">
        <v>4411490.85</v>
      </c>
      <c r="M27" s="3">
        <v>219958.94</v>
      </c>
      <c r="N27" s="2" t="s">
        <v>29</v>
      </c>
      <c r="O27" s="2" t="s">
        <v>8</v>
      </c>
      <c r="P27" s="3"/>
      <c r="Q27" s="2"/>
    </row>
    <row r="28" spans="1:17" ht="30">
      <c r="A28" s="1">
        <v>21</v>
      </c>
      <c r="B28" s="2" t="s">
        <v>67</v>
      </c>
      <c r="C28" s="8">
        <v>6829.47</v>
      </c>
      <c r="D28" s="6">
        <v>1350</v>
      </c>
      <c r="E28" s="3">
        <f t="shared" si="1"/>
        <v>10817125.85</v>
      </c>
      <c r="F28" s="3">
        <v>0</v>
      </c>
      <c r="G28" s="3">
        <f t="shared" si="0"/>
        <v>9219784.5</v>
      </c>
      <c r="H28" s="3"/>
      <c r="I28" s="3">
        <v>9219784.5</v>
      </c>
      <c r="J28" s="3">
        <v>1597341.35</v>
      </c>
      <c r="K28" s="3">
        <v>9219784.5</v>
      </c>
      <c r="L28" s="3">
        <v>9219784.5</v>
      </c>
      <c r="M28" s="3">
        <v>209630.1</v>
      </c>
      <c r="N28" s="2" t="s">
        <v>70</v>
      </c>
      <c r="O28" s="2" t="s">
        <v>9</v>
      </c>
      <c r="P28" s="3"/>
      <c r="Q28" s="2"/>
    </row>
    <row r="29" spans="1:17" ht="30">
      <c r="A29" s="1">
        <v>22</v>
      </c>
      <c r="B29" s="2" t="s">
        <v>23</v>
      </c>
      <c r="C29" s="8">
        <v>86649.91</v>
      </c>
      <c r="D29" s="6">
        <v>33</v>
      </c>
      <c r="E29" s="3">
        <f t="shared" si="1"/>
        <v>2859447.03</v>
      </c>
      <c r="F29" s="3">
        <v>0</v>
      </c>
      <c r="G29" s="3">
        <f t="shared" si="0"/>
        <v>2859447.03</v>
      </c>
      <c r="H29" s="3"/>
      <c r="I29" s="3">
        <v>2859447.03</v>
      </c>
      <c r="J29" s="3"/>
      <c r="K29" s="3">
        <v>2859447.03</v>
      </c>
      <c r="L29" s="3">
        <v>2859447.03</v>
      </c>
      <c r="M29" s="3">
        <v>19118.47</v>
      </c>
      <c r="N29" s="2" t="s">
        <v>84</v>
      </c>
      <c r="O29" s="2" t="s">
        <v>8</v>
      </c>
      <c r="P29" s="3"/>
      <c r="Q29" s="2"/>
    </row>
    <row r="30" spans="1:17" ht="60">
      <c r="A30" s="1">
        <v>23</v>
      </c>
      <c r="B30" s="2" t="s">
        <v>30</v>
      </c>
      <c r="C30" s="8">
        <v>5113.74</v>
      </c>
      <c r="D30" s="6">
        <v>667</v>
      </c>
      <c r="E30" s="3">
        <f t="shared" si="1"/>
        <v>27884915.619999997</v>
      </c>
      <c r="F30" s="3">
        <v>23222520.04</v>
      </c>
      <c r="G30" s="3">
        <f t="shared" si="0"/>
        <v>3410864.58</v>
      </c>
      <c r="H30" s="3"/>
      <c r="I30" s="3">
        <v>3410864.58</v>
      </c>
      <c r="J30" s="3">
        <v>1251531</v>
      </c>
      <c r="K30" s="3">
        <v>3410864.58</v>
      </c>
      <c r="L30" s="3">
        <v>3410864.58</v>
      </c>
      <c r="M30" s="3">
        <v>190484.1</v>
      </c>
      <c r="N30" s="2" t="s">
        <v>102</v>
      </c>
      <c r="O30" s="2" t="s">
        <v>8</v>
      </c>
      <c r="P30" s="3">
        <f>C30*3</f>
        <v>15341.22</v>
      </c>
      <c r="Q30" s="2" t="s">
        <v>123</v>
      </c>
    </row>
    <row r="31" spans="1:17" ht="60">
      <c r="A31" s="1">
        <v>24</v>
      </c>
      <c r="B31" s="2" t="s">
        <v>31</v>
      </c>
      <c r="C31" s="8">
        <v>5831.06</v>
      </c>
      <c r="D31" s="6">
        <v>443</v>
      </c>
      <c r="E31" s="3">
        <f t="shared" si="1"/>
        <v>21458874.639999997</v>
      </c>
      <c r="F31" s="3">
        <v>17480476.5</v>
      </c>
      <c r="G31" s="3">
        <f t="shared" si="0"/>
        <v>2583159.58</v>
      </c>
      <c r="H31" s="3"/>
      <c r="I31" s="3">
        <v>2583159.58</v>
      </c>
      <c r="J31" s="3">
        <v>1395238.56</v>
      </c>
      <c r="K31" s="3">
        <v>2964889.58</v>
      </c>
      <c r="L31" s="3">
        <v>2583159.58</v>
      </c>
      <c r="M31" s="3">
        <v>94266.56</v>
      </c>
      <c r="N31" s="2" t="s">
        <v>103</v>
      </c>
      <c r="O31" s="2" t="s">
        <v>9</v>
      </c>
      <c r="P31" s="3"/>
      <c r="Q31" s="2"/>
    </row>
    <row r="32" spans="1:17" ht="60">
      <c r="A32" s="1">
        <v>25</v>
      </c>
      <c r="B32" s="2" t="s">
        <v>32</v>
      </c>
      <c r="C32" s="8">
        <v>4690.45</v>
      </c>
      <c r="D32" s="6">
        <v>598</v>
      </c>
      <c r="E32" s="3">
        <f t="shared" si="1"/>
        <v>25985381.900000002</v>
      </c>
      <c r="F32" s="3">
        <v>22064634</v>
      </c>
      <c r="G32" s="3">
        <f t="shared" si="0"/>
        <v>2804889.1</v>
      </c>
      <c r="H32" s="3"/>
      <c r="I32" s="3">
        <v>2804889.1</v>
      </c>
      <c r="J32" s="3">
        <v>1115858.8</v>
      </c>
      <c r="K32" s="3">
        <v>2804889.1</v>
      </c>
      <c r="L32" s="3">
        <v>2804889.1</v>
      </c>
      <c r="M32" s="3">
        <v>188855.03</v>
      </c>
      <c r="N32" s="2" t="s">
        <v>104</v>
      </c>
      <c r="O32" s="2" t="s">
        <v>8</v>
      </c>
      <c r="P32" s="3"/>
      <c r="Q32" s="2"/>
    </row>
    <row r="33" spans="1:17" ht="30">
      <c r="A33" s="1">
        <v>26</v>
      </c>
      <c r="B33" s="2" t="s">
        <v>33</v>
      </c>
      <c r="C33" s="8">
        <v>7363.8</v>
      </c>
      <c r="D33" s="6">
        <v>658</v>
      </c>
      <c r="E33" s="3">
        <f t="shared" si="1"/>
        <v>29446918.000000004</v>
      </c>
      <c r="F33" s="3">
        <v>21807587.8</v>
      </c>
      <c r="G33" s="3">
        <f t="shared" si="0"/>
        <v>4845380.4</v>
      </c>
      <c r="H33" s="3"/>
      <c r="I33" s="3">
        <v>4845380.4</v>
      </c>
      <c r="J33" s="3">
        <v>2793949.8</v>
      </c>
      <c r="K33" s="3">
        <v>4845380.4</v>
      </c>
      <c r="L33" s="3">
        <v>4845380.4</v>
      </c>
      <c r="M33" s="3">
        <v>421999.45</v>
      </c>
      <c r="N33" s="2" t="s">
        <v>105</v>
      </c>
      <c r="O33" s="2" t="s">
        <v>9</v>
      </c>
      <c r="P33" s="3">
        <f>C33*5</f>
        <v>36819</v>
      </c>
      <c r="Q33" s="2" t="s">
        <v>115</v>
      </c>
    </row>
    <row r="34" spans="1:17" ht="60">
      <c r="A34" s="1">
        <v>27</v>
      </c>
      <c r="B34" s="2" t="s">
        <v>34</v>
      </c>
      <c r="C34" s="8">
        <v>8902.42</v>
      </c>
      <c r="D34" s="6">
        <v>406</v>
      </c>
      <c r="E34" s="3">
        <f t="shared" si="1"/>
        <v>21933366.380000003</v>
      </c>
      <c r="F34" s="3">
        <v>14370492.58</v>
      </c>
      <c r="G34" s="3">
        <f t="shared" si="0"/>
        <v>3614382.52</v>
      </c>
      <c r="H34" s="3"/>
      <c r="I34" s="3">
        <v>3614382.52</v>
      </c>
      <c r="J34" s="3">
        <v>3948491.28</v>
      </c>
      <c r="K34" s="3">
        <v>3614382.52</v>
      </c>
      <c r="L34" s="3">
        <v>3614382.52</v>
      </c>
      <c r="M34" s="3">
        <v>56414.48</v>
      </c>
      <c r="N34" s="2" t="s">
        <v>106</v>
      </c>
      <c r="O34" s="2" t="s">
        <v>8</v>
      </c>
      <c r="P34" s="3">
        <f>C34*4</f>
        <v>35609.68</v>
      </c>
      <c r="Q34" s="2" t="s">
        <v>124</v>
      </c>
    </row>
    <row r="35" spans="1:17" ht="30">
      <c r="A35" s="1">
        <v>28</v>
      </c>
      <c r="B35" s="2" t="s">
        <v>35</v>
      </c>
      <c r="C35" s="8">
        <v>8585.61</v>
      </c>
      <c r="D35" s="6">
        <v>151</v>
      </c>
      <c r="E35" s="3">
        <f t="shared" si="1"/>
        <v>11641386.969999999</v>
      </c>
      <c r="F35" s="3">
        <v>9130511.26</v>
      </c>
      <c r="G35" s="3">
        <f t="shared" si="0"/>
        <v>1296427.11</v>
      </c>
      <c r="H35" s="3"/>
      <c r="I35" s="3">
        <v>1296427.11</v>
      </c>
      <c r="J35" s="3">
        <v>1214448.6</v>
      </c>
      <c r="K35" s="3">
        <v>1296427.11</v>
      </c>
      <c r="L35" s="3">
        <v>1296427.11</v>
      </c>
      <c r="M35" s="3">
        <v>65434.93</v>
      </c>
      <c r="N35" s="2" t="s">
        <v>107</v>
      </c>
      <c r="O35" s="2" t="s">
        <v>8</v>
      </c>
      <c r="P35" s="3"/>
      <c r="Q35" s="2"/>
    </row>
    <row r="36" spans="1:17" ht="60">
      <c r="A36" s="1">
        <v>29</v>
      </c>
      <c r="B36" s="2" t="s">
        <v>36</v>
      </c>
      <c r="C36" s="8">
        <v>7238.71</v>
      </c>
      <c r="D36" s="6">
        <v>287</v>
      </c>
      <c r="E36" s="3">
        <f t="shared" si="1"/>
        <v>13324936.17</v>
      </c>
      <c r="F36" s="3">
        <v>10199583</v>
      </c>
      <c r="G36" s="3">
        <f t="shared" si="0"/>
        <v>2077509.77</v>
      </c>
      <c r="H36" s="3"/>
      <c r="I36" s="3">
        <v>2077509.77</v>
      </c>
      <c r="J36" s="3">
        <v>1047843.4</v>
      </c>
      <c r="K36" s="3">
        <v>2077509.77</v>
      </c>
      <c r="L36" s="3">
        <v>2077509.77</v>
      </c>
      <c r="M36" s="3">
        <v>52177.12</v>
      </c>
      <c r="N36" s="2" t="s">
        <v>108</v>
      </c>
      <c r="O36" s="2" t="s">
        <v>8</v>
      </c>
      <c r="P36" s="3">
        <f>C36*3</f>
        <v>21716.13</v>
      </c>
      <c r="Q36" s="2" t="s">
        <v>116</v>
      </c>
    </row>
    <row r="37" spans="1:17" ht="75">
      <c r="A37" s="1">
        <v>30</v>
      </c>
      <c r="B37" s="2" t="s">
        <v>37</v>
      </c>
      <c r="C37" s="8">
        <v>41094.96</v>
      </c>
      <c r="D37" s="6">
        <v>20</v>
      </c>
      <c r="E37" s="3">
        <f t="shared" si="1"/>
        <v>4147044.6</v>
      </c>
      <c r="F37" s="3">
        <v>2995734</v>
      </c>
      <c r="G37" s="3">
        <f t="shared" si="0"/>
        <v>821899.2</v>
      </c>
      <c r="H37" s="3"/>
      <c r="I37" s="3">
        <v>821899.2</v>
      </c>
      <c r="J37" s="3">
        <v>329411.4</v>
      </c>
      <c r="K37" s="3">
        <v>821899.2</v>
      </c>
      <c r="L37" s="3">
        <v>821899.2</v>
      </c>
      <c r="M37" s="3">
        <v>48733.62</v>
      </c>
      <c r="N37" s="2" t="s">
        <v>109</v>
      </c>
      <c r="O37" s="2" t="s">
        <v>9</v>
      </c>
      <c r="P37" s="3"/>
      <c r="Q37" s="2"/>
    </row>
    <row r="38" spans="1:17" s="17" customFormat="1" ht="15">
      <c r="A38" s="13"/>
      <c r="B38" s="13" t="s">
        <v>43</v>
      </c>
      <c r="C38" s="13"/>
      <c r="D38" s="13"/>
      <c r="E38" s="9">
        <f>F38+G38+J38</f>
        <v>354429384.05</v>
      </c>
      <c r="F38" s="15">
        <f>F8+F9+F10+F11+F12+F13+F14+F15+F16+F17+F18+F19+F20+F21+F22+F23+F24+F25+F26+F27+F28+F29+F30+F31+F32+F33+F34+F35+F36+F37</f>
        <v>242367191.85000002</v>
      </c>
      <c r="G38" s="9">
        <f t="shared" si="0"/>
        <v>92716301.14999999</v>
      </c>
      <c r="H38" s="15">
        <f>H8+H9+H10+H11+H12+H13+H14+H15+H16+H17+H18+H19+H20+H21+H22+H23+H24+H25+H26+H27+H28+H29+H30+H31+H32+H33+H34+H35+H36+H37</f>
        <v>270951.41000000003</v>
      </c>
      <c r="I38" s="15">
        <f>I8+I9+I10+I11+I12+I13+I14+I15+I16+I17+I18+I19+I20+I21+I22+I23+I24+I25+I26+I27+I28+I29+I30+I31+I32+I33+I34+I35+I36+I37</f>
        <v>92445349.74</v>
      </c>
      <c r="J38" s="15">
        <f>J8+J9+J10+J11+J12+J13+J14+J15+J16+J17+J18+J19+J20+J21+J22+J23+J24+J25+J26+J27+J28+J29+J30+J31+J32+J33+J34+J35+J36+J37</f>
        <v>19345891.049999997</v>
      </c>
      <c r="K38" s="15">
        <f>K8+K9+K10+K11+K12+K13+K14+K15+K16+K17+K18+K19+K20+K21+K22+K23+K24+K25+K26+K27+K28+K29+K30+K31+K32+K33+K34+K35+K36+K37</f>
        <v>93035542.17999999</v>
      </c>
      <c r="L38" s="15">
        <f>L8+L9+L10+L11+L12+L13+L14+L15+L16+L17+L18+L19+L20+L21+L22+L23+L24+L25+L26+L27+L28+L29+L30+L31+L32+L33+L34+L35+L36+L37</f>
        <v>92445162.97999999</v>
      </c>
      <c r="M38" s="15">
        <f>SUM(M8:M37)</f>
        <v>7886282.07</v>
      </c>
      <c r="N38" s="15"/>
      <c r="O38" s="15"/>
      <c r="P38" s="16">
        <f>SUM(P8:P37)</f>
        <v>267997.48</v>
      </c>
      <c r="Q38" s="13"/>
    </row>
    <row r="39" spans="1:17" ht="15">
      <c r="A39" s="12"/>
      <c r="B39" s="12" t="s">
        <v>44</v>
      </c>
      <c r="C39" s="12"/>
      <c r="D39" s="12"/>
      <c r="E39" s="3">
        <f t="shared" si="1"/>
        <v>151935344.1</v>
      </c>
      <c r="F39" s="18">
        <f>F8+F9+F10+F11+F12+F13+F14+F15+F16+F17+F18+F19+F20+F21+F22+F23</f>
        <v>121095652.67</v>
      </c>
      <c r="G39" s="3">
        <f t="shared" si="0"/>
        <v>27378103.43</v>
      </c>
      <c r="H39" s="18">
        <f>H8+H9+H10+H11+H12+H13+H14+H15+H16+H17+H18+H19+H20+H21+H22+H23</f>
        <v>0</v>
      </c>
      <c r="I39" s="18">
        <f>I8+I9+I10+I11+I12+I13+I14+I15+I16+I17+I18+I19+I20+I21+I22+I23</f>
        <v>27378103.43</v>
      </c>
      <c r="J39" s="18">
        <f>J8+J9+J10+J11+J12+J13+J14+J15+J16+J17+J18+J19+J20+J21+J22+J23</f>
        <v>3461588</v>
      </c>
      <c r="K39" s="18">
        <f>K8+K9+K10+K11+K12+K13+K14+K15+K16+K17+K18+K19+K20+K21+K22+K23</f>
        <v>27598765.869999997</v>
      </c>
      <c r="L39" s="18">
        <f>L8+L9+L10+L11+L12+L13+L14+L15+L16+L17+L18+L19+L20+L21+L22+L23</f>
        <v>27377916.67</v>
      </c>
      <c r="M39" s="19">
        <f>SUM(M8:M23)</f>
        <v>4917862.7700000005</v>
      </c>
      <c r="N39" s="18"/>
      <c r="O39" s="18"/>
      <c r="P39" s="18">
        <f>SUM(P8:P23)</f>
        <v>158511.45</v>
      </c>
      <c r="Q39" s="12"/>
    </row>
    <row r="40" spans="1:17" ht="60">
      <c r="A40" s="12"/>
      <c r="B40" s="12" t="s">
        <v>45</v>
      </c>
      <c r="C40" s="12"/>
      <c r="D40" s="12"/>
      <c r="E40" s="3">
        <f>F40+G40+J40</f>
        <v>43811768.64</v>
      </c>
      <c r="F40" s="18">
        <f>F24+F25+F26+F27+F28</f>
        <v>0</v>
      </c>
      <c r="G40" s="3">
        <f t="shared" si="0"/>
        <v>41024238.43</v>
      </c>
      <c r="H40" s="18">
        <f>H24+H25+H26+H27+H28</f>
        <v>270951.41000000003</v>
      </c>
      <c r="I40" s="18">
        <f>I24+I25+I26+I27+I28</f>
        <v>40753287.02</v>
      </c>
      <c r="J40" s="18">
        <f>J24+J25+J26+J27+J28</f>
        <v>2787530.21</v>
      </c>
      <c r="K40" s="18">
        <f>K24+K25+K26+K27+K28</f>
        <v>40741087.02</v>
      </c>
      <c r="L40" s="18">
        <f>L24+L25+L26+L27+L28</f>
        <v>40753287.02</v>
      </c>
      <c r="M40" s="18">
        <f>SUM(M24:M28)</f>
        <v>1830935.54</v>
      </c>
      <c r="N40" s="18"/>
      <c r="O40" s="18"/>
      <c r="P40" s="18">
        <f>P24+P25+P26+P27</f>
        <v>0</v>
      </c>
      <c r="Q40" s="12"/>
    </row>
    <row r="41" spans="1:17" ht="15">
      <c r="A41" s="12"/>
      <c r="B41" s="12" t="s">
        <v>46</v>
      </c>
      <c r="C41" s="12"/>
      <c r="D41" s="12"/>
      <c r="E41" s="3">
        <f t="shared" si="1"/>
        <v>2859447.03</v>
      </c>
      <c r="F41" s="3">
        <f>F29</f>
        <v>0</v>
      </c>
      <c r="G41" s="3">
        <f t="shared" si="0"/>
        <v>2859447.03</v>
      </c>
      <c r="H41" s="3">
        <f aca="true" t="shared" si="2" ref="H41:P41">H29</f>
        <v>0</v>
      </c>
      <c r="I41" s="3">
        <f t="shared" si="2"/>
        <v>2859447.03</v>
      </c>
      <c r="J41" s="3">
        <f t="shared" si="2"/>
        <v>0</v>
      </c>
      <c r="K41" s="3">
        <f t="shared" si="2"/>
        <v>2859447.03</v>
      </c>
      <c r="L41" s="3">
        <f t="shared" si="2"/>
        <v>2859447.03</v>
      </c>
      <c r="M41" s="3">
        <f>M29</f>
        <v>19118.47</v>
      </c>
      <c r="N41" s="3"/>
      <c r="O41" s="3"/>
      <c r="P41" s="3">
        <f t="shared" si="2"/>
        <v>0</v>
      </c>
      <c r="Q41" s="12"/>
    </row>
    <row r="42" spans="1:17" ht="15">
      <c r="A42" s="12"/>
      <c r="B42" s="12" t="s">
        <v>38</v>
      </c>
      <c r="C42" s="12"/>
      <c r="D42" s="12"/>
      <c r="E42" s="3">
        <f>F42+G42+J42</f>
        <v>155822824.28</v>
      </c>
      <c r="F42" s="18">
        <f>F30+F31+F32+F33+F34+F35+F36+F37</f>
        <v>121271539.18</v>
      </c>
      <c r="G42" s="3">
        <f t="shared" si="0"/>
        <v>21454512.259999998</v>
      </c>
      <c r="H42" s="18">
        <f>H30+H31+H32+H33+H34+H35+H36+H37</f>
        <v>0</v>
      </c>
      <c r="I42" s="18">
        <f>I30+I31+I32+I33+I34+I35+I36+I37</f>
        <v>21454512.259999998</v>
      </c>
      <c r="J42" s="18">
        <f>J30+J31+J32+J33+J34+J35+J36+J37</f>
        <v>13096772.84</v>
      </c>
      <c r="K42" s="18">
        <f>K30+K31+K32+K33+K34+K35+K36+K37</f>
        <v>21836242.259999998</v>
      </c>
      <c r="L42" s="18">
        <f>L30+L31+L32+L33+L34+L35+L36+L37</f>
        <v>21454512.259999998</v>
      </c>
      <c r="M42" s="18">
        <f>SUM(M30:M37)</f>
        <v>1118365.2900000003</v>
      </c>
      <c r="N42" s="18"/>
      <c r="O42" s="18"/>
      <c r="P42" s="18">
        <f>P30+P31+P32+P33+P34+P35+P36+P37</f>
        <v>109486.03</v>
      </c>
      <c r="Q42" s="12"/>
    </row>
    <row r="44" ht="15">
      <c r="B44" s="11" t="s">
        <v>48</v>
      </c>
    </row>
    <row r="45" spans="2:10" ht="35.25" customHeight="1">
      <c r="B45" s="1" t="s">
        <v>49</v>
      </c>
      <c r="C45" s="24" t="s">
        <v>55</v>
      </c>
      <c r="D45" s="25"/>
      <c r="E45" s="25"/>
      <c r="F45" s="25"/>
      <c r="G45" s="25"/>
      <c r="H45" s="25"/>
      <c r="I45" s="26"/>
      <c r="J45" s="20"/>
    </row>
    <row r="46" spans="2:10" ht="15">
      <c r="B46" s="21" t="s">
        <v>50</v>
      </c>
      <c r="C46" s="24" t="s">
        <v>60</v>
      </c>
      <c r="D46" s="25"/>
      <c r="E46" s="25"/>
      <c r="F46" s="25"/>
      <c r="G46" s="25"/>
      <c r="H46" s="25"/>
      <c r="I46" s="26"/>
      <c r="J46" s="20"/>
    </row>
    <row r="47" spans="2:10" ht="15">
      <c r="B47" s="21" t="s">
        <v>51</v>
      </c>
      <c r="C47" s="24" t="s">
        <v>56</v>
      </c>
      <c r="D47" s="25"/>
      <c r="E47" s="25"/>
      <c r="F47" s="25"/>
      <c r="G47" s="25"/>
      <c r="H47" s="25"/>
      <c r="I47" s="26"/>
      <c r="J47" s="20"/>
    </row>
    <row r="48" spans="2:10" ht="15">
      <c r="B48" s="21" t="s">
        <v>52</v>
      </c>
      <c r="C48" s="24" t="s">
        <v>58</v>
      </c>
      <c r="D48" s="25"/>
      <c r="E48" s="25"/>
      <c r="F48" s="25"/>
      <c r="G48" s="25"/>
      <c r="H48" s="25"/>
      <c r="I48" s="26"/>
      <c r="J48" s="20"/>
    </row>
    <row r="49" spans="2:10" ht="15">
      <c r="B49" s="21" t="s">
        <v>53</v>
      </c>
      <c r="C49" s="24" t="s">
        <v>57</v>
      </c>
      <c r="D49" s="25"/>
      <c r="E49" s="25"/>
      <c r="F49" s="25"/>
      <c r="G49" s="25"/>
      <c r="H49" s="25"/>
      <c r="I49" s="26"/>
      <c r="J49" s="20"/>
    </row>
    <row r="50" spans="2:10" ht="15">
      <c r="B50" s="21" t="s">
        <v>54</v>
      </c>
      <c r="C50" s="24" t="s">
        <v>59</v>
      </c>
      <c r="D50" s="25"/>
      <c r="E50" s="25"/>
      <c r="F50" s="25"/>
      <c r="G50" s="25"/>
      <c r="H50" s="25"/>
      <c r="I50" s="26"/>
      <c r="J50" s="20"/>
    </row>
    <row r="51" spans="2:10" ht="15">
      <c r="B51" s="21" t="s">
        <v>86</v>
      </c>
      <c r="C51" s="24" t="s">
        <v>87</v>
      </c>
      <c r="D51" s="25"/>
      <c r="E51" s="25"/>
      <c r="F51" s="25"/>
      <c r="G51" s="25"/>
      <c r="H51" s="25"/>
      <c r="I51" s="26"/>
      <c r="J51" s="20"/>
    </row>
    <row r="52" spans="2:9" ht="15">
      <c r="B52" s="21" t="s">
        <v>65</v>
      </c>
      <c r="C52" s="24" t="s">
        <v>66</v>
      </c>
      <c r="D52" s="25"/>
      <c r="E52" s="25"/>
      <c r="F52" s="25"/>
      <c r="G52" s="25"/>
      <c r="H52" s="25"/>
      <c r="I52" s="26"/>
    </row>
  </sheetData>
  <sheetProtection/>
  <mergeCells count="29">
    <mergeCell ref="B4:B7"/>
    <mergeCell ref="C5:C7"/>
    <mergeCell ref="D5:D7"/>
    <mergeCell ref="A4:A7"/>
    <mergeCell ref="N5:N7"/>
    <mergeCell ref="K4:K7"/>
    <mergeCell ref="L4:L7"/>
    <mergeCell ref="C4:J4"/>
    <mergeCell ref="J5:J7"/>
    <mergeCell ref="M4:M7"/>
    <mergeCell ref="O1:Q1"/>
    <mergeCell ref="C2:O2"/>
    <mergeCell ref="N4:O4"/>
    <mergeCell ref="P4:Q4"/>
    <mergeCell ref="O5:O7"/>
    <mergeCell ref="P5:P7"/>
    <mergeCell ref="Q5:Q7"/>
    <mergeCell ref="G6:I6"/>
    <mergeCell ref="F6:F7"/>
    <mergeCell ref="E5:I5"/>
    <mergeCell ref="E6:E7"/>
    <mergeCell ref="C52:I52"/>
    <mergeCell ref="C46:I46"/>
    <mergeCell ref="C47:I47"/>
    <mergeCell ref="C48:I48"/>
    <mergeCell ref="C49:I49"/>
    <mergeCell ref="C50:I50"/>
    <mergeCell ref="C45:I45"/>
    <mergeCell ref="C51:I51"/>
  </mergeCells>
  <printOptions/>
  <pageMargins left="0.11811023622047245" right="0.11811023622047245" top="0.5511811023622047" bottom="0.15748031496062992" header="0.31496062992125984" footer="0.31496062992125984"/>
  <pageSetup fitToHeight="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2017-04-26T04:38:55Z</cp:lastPrinted>
  <dcterms:created xsi:type="dcterms:W3CDTF">2015-03-27T08:27:08Z</dcterms:created>
  <dcterms:modified xsi:type="dcterms:W3CDTF">2017-05-04T05:03:16Z</dcterms:modified>
  <cp:category/>
  <cp:version/>
  <cp:contentType/>
  <cp:contentStatus/>
</cp:coreProperties>
</file>