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815" activeTab="0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<sst xmlns="http://schemas.openxmlformats.org/spreadsheetml/2006/main" count="1099" uniqueCount="537">
  <si>
    <t>Рз, ПР</t>
  </si>
  <si>
    <t>ЦСР</t>
  </si>
  <si>
    <t>Наименование расходов</t>
  </si>
  <si>
    <t>1</t>
  </si>
  <si>
    <t>2</t>
  </si>
  <si>
    <t>3</t>
  </si>
  <si>
    <t>0100</t>
  </si>
  <si>
    <t/>
  </si>
  <si>
    <t>Общегосударственные вопросы</t>
  </si>
  <si>
    <t>0102</t>
  </si>
  <si>
    <t xml:space="preserve">Глава муниципального образования </t>
  </si>
  <si>
    <t>0103</t>
  </si>
  <si>
    <t>0104</t>
  </si>
  <si>
    <t>0106</t>
  </si>
  <si>
    <t>Резервные фонды</t>
  </si>
  <si>
    <t>Резервный фонд Александровского муниципального района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</si>
  <si>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</si>
  <si>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</si>
  <si>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</si>
  <si>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</si>
  <si>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</si>
  <si>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</si>
  <si>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0500</t>
  </si>
  <si>
    <t>Жилищно-коммунальное хозяйство</t>
  </si>
  <si>
    <t>0700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</si>
  <si>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</si>
  <si>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</si>
  <si>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</si>
  <si>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</si>
  <si>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</si>
  <si>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</si>
  <si>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0900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</si>
  <si>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</si>
  <si>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</si>
  <si>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</si>
  <si>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</si>
  <si>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</si>
  <si>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</si>
  <si>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</si>
  <si>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</si>
  <si>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0111</t>
  </si>
  <si>
    <t>0502</t>
  </si>
  <si>
    <t>Вед</t>
  </si>
  <si>
    <t>311</t>
  </si>
  <si>
    <t>Администрация Александровского муниципального района</t>
  </si>
  <si>
    <t>Финансовое управление Александровского муниципального района</t>
  </si>
  <si>
    <t>075</t>
  </si>
  <si>
    <t>Управление образования администрации Александровского муниципального района</t>
  </si>
  <si>
    <t>901</t>
  </si>
  <si>
    <t xml:space="preserve">Председатель Земского Собрания Александровского муниципального района </t>
  </si>
  <si>
    <t>Руководитель контрольно-счетной палаты Александровского муниципального района</t>
  </si>
  <si>
    <t>0113</t>
  </si>
  <si>
    <t>Здравоохранение</t>
  </si>
  <si>
    <t>1102</t>
  </si>
  <si>
    <t>1401</t>
  </si>
  <si>
    <t>Дошкольное образование</t>
  </si>
  <si>
    <t>Массовый спорт</t>
  </si>
  <si>
    <t>1400</t>
  </si>
  <si>
    <t>Средства на исполнение решений судов, вступивших в законную силу, и оплату государственной пошлины</t>
  </si>
  <si>
    <t>0800</t>
  </si>
  <si>
    <t>0801</t>
  </si>
  <si>
    <t>Культура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</si>
  <si>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</si>
  <si>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Составление протоколов об административных правонарушениях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</si>
  <si>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</si>
  <si>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</si>
  <si>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Дотации на выравнивание бюджетной обеспеченности субъектов Российской Федерации и муниципальных образований</t>
  </si>
  <si>
    <t>1004</t>
  </si>
  <si>
    <t>Охрана семьи и детства</t>
  </si>
  <si>
    <t>Предоставление услуги в сфере дошкольного образования</t>
  </si>
  <si>
    <t>1200</t>
  </si>
  <si>
    <t>Средства массовой информации</t>
  </si>
  <si>
    <t>1202</t>
  </si>
  <si>
    <t>Социально- культурные мероприятия районного и межпоселенческого значения</t>
  </si>
  <si>
    <t>0600</t>
  </si>
  <si>
    <t>Охрана окружающей среды</t>
  </si>
  <si>
    <t>0605</t>
  </si>
  <si>
    <t>Другие вопросы в области охраны окружающей среды</t>
  </si>
  <si>
    <t>Периодическая печать и издательства</t>
  </si>
  <si>
    <t>Контрольно-счетная палата Александровского муниципального района</t>
  </si>
  <si>
    <t>Земское  Собрание Александровского муниципального района</t>
  </si>
  <si>
    <t>0412</t>
  </si>
  <si>
    <t>Другие вопросы в области национальной экономики</t>
  </si>
  <si>
    <t>306</t>
  </si>
  <si>
    <t>331</t>
  </si>
  <si>
    <t>Культура и кинематография</t>
  </si>
  <si>
    <t>Члены законодательной (представительной) власти местного самоуправления</t>
  </si>
  <si>
    <t>Иные межбюджетные трансферты бюджетам поселений из бюджета муниципального района</t>
  </si>
  <si>
    <t>0501</t>
  </si>
  <si>
    <t>Жилищное хозяйство</t>
  </si>
  <si>
    <t>0408</t>
  </si>
  <si>
    <t>Транспорт</t>
  </si>
  <si>
    <t>Расходы на оказание помощи пострадавшим от пожара</t>
  </si>
  <si>
    <t>0300</t>
  </si>
  <si>
    <t>Национальная безопасность и правоохранительная деятельность</t>
  </si>
  <si>
    <t>0309</t>
  </si>
  <si>
    <t>отклонения между уточненным бюджетом и уточненным планом</t>
  </si>
  <si>
    <t xml:space="preserve">фактически исполнено </t>
  </si>
  <si>
    <t>Образование</t>
  </si>
  <si>
    <t>Уточненный план согласно проекту решения ЗС АМР  об утверждении отчета об исполнении бюджета</t>
  </si>
  <si>
    <t>процент исполнения к первоначально утвержденному Решению ЗС АМР</t>
  </si>
  <si>
    <t>процент исполнения к уточненному плану</t>
  </si>
  <si>
    <t>процент исполнения к уточненному бюджету</t>
  </si>
  <si>
    <t>Раздел</t>
  </si>
  <si>
    <t>Межбюджетные трансферты муниципальных образований общего характера</t>
  </si>
  <si>
    <t xml:space="preserve">Образование </t>
  </si>
  <si>
    <t>ИТОГО РАСХОДОВ</t>
  </si>
  <si>
    <t>Земское Собрание Александровского муниципального района</t>
  </si>
  <si>
    <t>сравнительный анализ</t>
  </si>
  <si>
    <t>Другие вопросы в области образования</t>
  </si>
  <si>
    <t>Коммунальное хозяйство</t>
  </si>
  <si>
    <t>Пенсии за выслугу лет лицам, замещающим муниципальные должности муниципального образования, муниципальным служащим Александровского муниципального района</t>
  </si>
  <si>
    <t>Иные дотации</t>
  </si>
  <si>
    <t>Администрирование отдельных государственных полномочий по поддержке сельскохозяйственного производства</t>
  </si>
  <si>
    <t>Другие вопросы в области национальной безопасности и правоохранительной деятельности</t>
  </si>
  <si>
    <t>0314</t>
  </si>
  <si>
    <t xml:space="preserve">уточненные показатели за 2014 год </t>
  </si>
  <si>
    <t>фактически исполнено за 2014 год</t>
  </si>
  <si>
    <t>% исполнения за 2014 год</t>
  </si>
  <si>
    <t>Межбюджетные трансферты общего характера бюджетам субъектовРоссийской Федерации и муниципальных образований</t>
  </si>
  <si>
    <t>Профилактика совершения преступлений в общественных местах, иных местах массового пребывания граждан</t>
  </si>
  <si>
    <t>Предоставление  субсидий  бюджетным,  автономным  учреждениям и иным некоммерческим организациям</t>
  </si>
  <si>
    <t>600</t>
  </si>
  <si>
    <t>Организация досуговых мероприятий, мероприятий по информированию населения в целях профилактики спроса потребления психоактивных веществ</t>
  </si>
  <si>
    <t>200</t>
  </si>
  <si>
    <t>Закупка товаров, работ и услуг для муниципальных нужд</t>
  </si>
  <si>
    <t>Непрограммные мероприятия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</si>
  <si>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</si>
  <si>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400</t>
  </si>
  <si>
    <t>Обеспечение деятельности казенных и бюджетных учреждений</t>
  </si>
  <si>
    <t>100</t>
  </si>
  <si>
    <t>800</t>
  </si>
  <si>
    <t>Иные бюджетные ассигнования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</si>
  <si>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</si>
  <si>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</si>
  <si>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</si>
  <si>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Предоставление услуги по дополнительному образованию детей</t>
  </si>
  <si>
    <t>Социальные гарантии и льготы педагогическим работникам муниципальных образовательных учреждений Александровского муниципального района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</si>
  <si>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 на 2015-2017 годы"</t>
  </si>
  <si>
    <t>300</t>
  </si>
  <si>
    <t>Социальное обеспечение и иные выплаты населению</t>
  </si>
  <si>
    <t>Организация отдыха детей в каникулярное время</t>
  </si>
  <si>
    <t xml:space="preserve">Оказание муниципальной услуги по организации предоставления 
образовательной, информационной, организационно-методической, консультационной услуги дополнительного образования взрослых, детей дошкольного и школьного возраста 
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</si>
  <si>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
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</si>
  <si>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</si>
  <si>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мер социальной поддержки учащимся из многодетных малоимущих семей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</si>
  <si>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</si>
  <si>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</si>
  <si>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</si>
  <si>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Подпрограмма "Эффективное использование и управление муниципальным имуществом казны   Александровского муниципального района"</t>
  </si>
  <si>
    <t>Оптимизация состава муниципального имущества казны Александровского муниципального района</t>
  </si>
  <si>
    <t>Содержание муниципального имущества казны Александровского муниципального района</t>
  </si>
  <si>
    <t>Подпрограмма "Эффективное использование и управление земельными ресурсами  Александровского муниципального района"</t>
  </si>
  <si>
    <t>Обеспечение деятельности МКУ "Земля"</t>
  </si>
  <si>
    <t>Реализация государственных функций, связанных с общегосударственным управлением</t>
  </si>
  <si>
    <t>Субсидии не 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</si>
  <si>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</si>
  <si>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МКУ «Единая дежурная диспетчерская служба Александровского муниципального района» в области защиты населения и территорий от чрезвычайных ситуаций природного и техногенного характера</t>
  </si>
  <si>
    <t>Приобретение оборудования и инвентаря в целях обеспечения готовности к реагированию на угрозу или возникновение чрезвычайных ситуаций</t>
  </si>
  <si>
    <t>Обеспечение охраны общественного порядка при проведении культурно-массовых мероприятий на территории Александровского муниципального района</t>
  </si>
  <si>
    <t xml:space="preserve">Развитие позитивного межнационального взаимодействия, повышение этнокультурного уровня населения </t>
  </si>
  <si>
    <t>Дорожная деятельность</t>
  </si>
  <si>
    <t>Муниципальный дорожный фонд Александровского муниципального района</t>
  </si>
  <si>
    <t>Проведение конкурсов среди субъектов малого и среднего предпринимательства, в том числе конкурсов молодежных предпринимательских проектов</t>
  </si>
  <si>
    <t>Муниципальная программа "Экологическая безопасность Александровского муниципального района" на 2015-2017 годы</t>
  </si>
  <si>
    <t>Организация муниципального контроля</t>
  </si>
  <si>
    <t>Подпрограмма "Организация мероприятий межпоселенческого характера по охране окружающей среды на территории Александровского муниципального района"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</si>
  <si>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</si>
  <si>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</si>
  <si>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</si>
  <si>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</si>
  <si>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</si>
  <si>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</si>
  <si>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Финансовое управление администрации Александровского муниципального района Пермского края</t>
  </si>
  <si>
    <t>Межбюджетные трансферты</t>
  </si>
  <si>
    <t xml:space="preserve">Культура   </t>
  </si>
  <si>
    <t>Иные межбюджетные трансферты</t>
  </si>
  <si>
    <t>Комплектование книжных фондов библиотек муниципальных образований</t>
  </si>
  <si>
    <t>Подпрограмма «Повышение финансовой устойчивости местных бюджетов»</t>
  </si>
  <si>
    <t>500</t>
  </si>
  <si>
    <t>Иные безвозмездные и безвозвратные перечисления</t>
  </si>
  <si>
    <t>ИТОГО</t>
  </si>
  <si>
    <t xml:space="preserve">уточненные показатели за 2015 год </t>
  </si>
  <si>
    <t>фактически исполнено за 2015 год</t>
  </si>
  <si>
    <t>% исполнения за 2015 год</t>
  </si>
  <si>
    <t xml:space="preserve">уточненные показатели за 2016 год </t>
  </si>
  <si>
    <t>фактически исполнено за 2016 год</t>
  </si>
  <si>
    <t>% исполнения за 2016 год</t>
  </si>
  <si>
    <t>рост/снижение  исполнения бюджета за 2016 год по отношению к 2014 году</t>
  </si>
  <si>
    <t>рост/снижение процента исполнения бюджета за 2016 год по отношению к 2015 году</t>
  </si>
  <si>
    <t>Физическая кульутра и спорт</t>
  </si>
  <si>
    <t>Сравнительный анализ исполнения бюджета Александровского муниципального района по главным распорядителям бюджетных средств за 2016 год относительно 2014-2015 годов,   тыс. рублей</t>
  </si>
  <si>
    <t>приложение № 4 к Заключению от 28.04.2017 № 1</t>
  </si>
  <si>
    <t>04 0 00 00000</t>
  </si>
  <si>
    <t>Муниципальная программа «Обеспечение безопасности граждан Александровского муниципального района "</t>
  </si>
  <si>
    <t>04 1 00 00000</t>
  </si>
  <si>
    <t>Подпрограмма «Общественная безопасность и профилактика правонарушений  в Александровском муниципальном районе Пермского края »</t>
  </si>
  <si>
    <t>04 1 02 00000</t>
  </si>
  <si>
    <t>Основное мероприятие "Снижение количества преступлений , совершенных несовершеннолетними"</t>
  </si>
  <si>
    <t>04 1 02 00010</t>
  </si>
  <si>
    <t>Временное трудоустройство несовершеннолетних граждан в возрасте от 14 до 18 лет в свободное от учебы время"</t>
  </si>
  <si>
    <t>04 1 02 00070</t>
  </si>
  <si>
    <t>04 2 00 00000</t>
  </si>
  <si>
    <t xml:space="preserve">Подпрограмма  «Противодействие наркомании и не законному обороту наркотических средств, алкоголизму, профилактика потребления психоактивных веществ на территории Александровского муниципального района» </t>
  </si>
  <si>
    <t>04 2 01 00000</t>
  </si>
  <si>
    <t xml:space="preserve">Основное мероприятие "Снижение количества лиц, состоящих на учете с диагнозом наркомания и алкоголизм" </t>
  </si>
  <si>
    <t>04 2 01 00100</t>
  </si>
  <si>
    <t>Закупка товаров, работ и услуг для обеспечения государственных (муниципальных) нужд</t>
  </si>
  <si>
    <t>90 0 00 00000</t>
  </si>
  <si>
    <t>92 0 00 00000</t>
  </si>
  <si>
    <t>92 0 00 2Н020</t>
  </si>
  <si>
    <t>Обеспечение воспитания и обучения детей-инвалидов в дошкольных образовательных организациях и на дому</t>
  </si>
  <si>
    <t>92 0 00 2Н030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</si>
  <si>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</si>
  <si>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</si>
  <si>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92 0  0 00110</t>
  </si>
  <si>
    <t>06 0 00 00000</t>
  </si>
  <si>
    <t>Муниципальная программа "Социальная поддержка жителей Александровского муниципального района "</t>
  </si>
  <si>
    <t>06 1 00 00000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</si>
  <si>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 "</t>
  </si>
  <si>
    <t>06 1 07 00000</t>
  </si>
  <si>
    <t>Основное мероприятие "Оказание мер государственной поддержки работникам образовательных организаций"</t>
  </si>
  <si>
    <t>06 1 07 2Н230</t>
  </si>
  <si>
    <t>Предоставление мер социальной поддержки педагогическим работникам образовательных организаций</t>
  </si>
  <si>
    <t>05 0 00 00000</t>
  </si>
  <si>
    <t>Муниципальная программа "Развитие культуры, спорта и туризма Александровского муниципального района</t>
  </si>
  <si>
    <t xml:space="preserve">05 1 00 00000 </t>
  </si>
  <si>
    <t>Подпрограмма "Развитие культуры и молодежной политики  Александровского муниципального района "</t>
  </si>
  <si>
    <t>05 1 01 00000</t>
  </si>
  <si>
    <t>Основное мероприятие "Организация и проведение значимых мероприятий в сфере  культуры"</t>
  </si>
  <si>
    <t xml:space="preserve">05 1 01 10000 </t>
  </si>
  <si>
    <t>Предоставление общего (начального, основного, среднего) образования в общеобразовательных организациях</t>
  </si>
  <si>
    <t>92 0 00 00220</t>
  </si>
  <si>
    <t>Реализация проекта "Мобильный учитель"</t>
  </si>
  <si>
    <t>92 0 00 2Н070</t>
  </si>
  <si>
    <t>92 0 00 2Н090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</si>
  <si>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</si>
  <si>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92 0 00 SH090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</si>
  <si>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районный бюджет</t>
  </si>
  <si>
    <t>92 0 00 2Н080</t>
  </si>
  <si>
    <t>92 0 00  00130</t>
  </si>
  <si>
    <t>92 0 00 00140</t>
  </si>
  <si>
    <t>96 0 00 00000</t>
  </si>
  <si>
    <t>Оказание государственной поддержки органам местного самоуправления при реализации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</si>
  <si>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 0 00 2Е290</t>
  </si>
  <si>
    <t>Мероприятия по организации оздоровления и отдыха детей</t>
  </si>
  <si>
    <t>92 0 00 00180</t>
  </si>
  <si>
    <t>91 0 00 00000</t>
  </si>
  <si>
    <t>Обеспечение деятельности руководства и управления в сфере установленных функций органов местного самоуправления</t>
  </si>
  <si>
    <t>91 0 00 00080</t>
  </si>
  <si>
    <t>Содержание аппарата управления образования</t>
  </si>
  <si>
    <t>92 00 0 00150</t>
  </si>
  <si>
    <t>92 0 00 00160</t>
  </si>
  <si>
    <t>06 1 02 00000</t>
  </si>
  <si>
    <t>Основное мероприятие "Предоставление мер социальной помощи и поддержки семьям и семьям с детьми"</t>
  </si>
  <si>
    <t>06 1 02 70280</t>
  </si>
  <si>
    <t>06 1 01 00000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</si>
  <si>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</si>
  <si>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06 1 01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</si>
  <si>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</si>
  <si>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06 1 03 00000</t>
  </si>
  <si>
    <t>Основное мероприятие "Предоставление мер социальной помощи и поддержки многодетным семьям"</t>
  </si>
  <si>
    <t>06 1 03 2Е020</t>
  </si>
  <si>
    <t>06 1 04 00000</t>
  </si>
  <si>
    <t>06 1 04 70460</t>
  </si>
  <si>
    <t>Единовременная денежная выплата обучающихся из малоимущих семей, поступившим в первый класс общеобразовательной организации</t>
  </si>
  <si>
    <t>06 1 04 2Е030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</si>
  <si>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района"</t>
  </si>
  <si>
    <t xml:space="preserve">Физическая культура и спорт </t>
  </si>
  <si>
    <t>Муниципальная программа "Развитие культуры, спорта и туризма Александровского муниципального района"</t>
  </si>
  <si>
    <t>05 2 00 00000</t>
  </si>
  <si>
    <t>Подпрограмма "Развитие физической культуры, спорта и туризма в Александровском муниципальном районе"</t>
  </si>
  <si>
    <t>05 2 01 00000</t>
  </si>
  <si>
    <t>Основное мероприятие "Организация и проведение значимых мероприятий в сфере физической культуры, спорта и туризма"</t>
  </si>
  <si>
    <t>05 2 01 10000</t>
  </si>
  <si>
    <t>Организация и проведение мероприятий районного и межпоселенческого значения в сфере физической культуры, спорта и туризма</t>
  </si>
  <si>
    <t>91 0 00 00030</t>
  </si>
  <si>
    <t>91 0 00 00040</t>
  </si>
  <si>
    <t>Содержание аппарата контрольно-счетной палаты Александровского муниципального района</t>
  </si>
  <si>
    <t>91 0 00 00010</t>
  </si>
  <si>
    <t>91 0 00 00020</t>
  </si>
  <si>
    <t>Содержание муниципальных органов Александровского муниципального района</t>
  </si>
  <si>
    <t>91 0 00  2Е110</t>
  </si>
  <si>
    <t>Образование комиссий по делам несовершеннолетних и защите их прав и организация их деятельности</t>
  </si>
  <si>
    <t>91 0 00  2К080</t>
  </si>
  <si>
    <t>91 0 00  2П160</t>
  </si>
  <si>
    <t>91 0 00 2П180</t>
  </si>
  <si>
    <t>Осуществление полномочий по созданю и организации деятельности административных комиссий</t>
  </si>
  <si>
    <t>91 0 00  2У150</t>
  </si>
  <si>
    <t>91 0 00  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</si>
  <si>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</si>
  <si>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91 0 00  2С080</t>
  </si>
  <si>
    <t>91 0 00  51200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</si>
  <si>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</si>
  <si>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09 0 00 00000</t>
  </si>
  <si>
    <t>Муниципальная программа «Реформирование и развитие муниципальной службы Александровского муниципального района"</t>
  </si>
  <si>
    <t>09 1 00 00000</t>
  </si>
  <si>
    <t>Подпрограмма "Развитие муниципальной службы в Александровском муниципальном районе "</t>
  </si>
  <si>
    <t>09 1 01 00000</t>
  </si>
  <si>
    <t>Основное мероприятие "Формирование эффективной кадровой муниципальной политики"</t>
  </si>
  <si>
    <t>09 1 01 10000</t>
  </si>
  <si>
    <t>Профессиональная переподготовка и повышение квалификации муниципальных служащих</t>
  </si>
  <si>
    <t>09 2 00 00000</t>
  </si>
  <si>
    <t>Подпрограмма "Противодействие коррупции в Александровском муниципальном районе "</t>
  </si>
  <si>
    <t>09 2 01 00000</t>
  </si>
  <si>
    <t>Основное мероприятие "Совершенствование механизма предупреждения коррупции, выявление и разрешение конфликта интересов на муниципальной службе в Александровском муниципальном районе"</t>
  </si>
  <si>
    <t>09 2 01 20000</t>
  </si>
  <si>
    <t>Разработка, изготовление и распространение рекламной  продукции антикоррупционной направленности</t>
  </si>
  <si>
    <t>0105</t>
  </si>
  <si>
    <t>Судебная система</t>
  </si>
  <si>
    <t>95 0 00 00000</t>
  </si>
  <si>
    <t>95 0 00 00210</t>
  </si>
  <si>
    <t>91 0 00 59300</t>
  </si>
  <si>
    <t>Осуществление полномочий по государственной регистрации актов гражданского состояния</t>
  </si>
  <si>
    <t>93 0 00 00000</t>
  </si>
  <si>
    <t>93 0 00 00180</t>
  </si>
  <si>
    <t>95 0 00 00230</t>
  </si>
  <si>
    <t>10 0  00 00000</t>
  </si>
  <si>
    <t xml:space="preserve">Муниципальная программа "Эффективное использование и управление муниципальным имуществом Александровского муниципального района" </t>
  </si>
  <si>
    <t>10 1  00 00000</t>
  </si>
  <si>
    <t>10 1 01 00000</t>
  </si>
  <si>
    <t>Основное мероприятие " Повышение эффективности  использования и управления  имуществом казны Александровского муниципального района"</t>
  </si>
  <si>
    <t>10 1 01 10000</t>
  </si>
  <si>
    <t>10 1 01 20000</t>
  </si>
  <si>
    <t>10 1 01 30000</t>
  </si>
  <si>
    <t>Проведение ремонтных работ объектов муниципальной собственности казны района в связи с их перепрофилированием</t>
  </si>
  <si>
    <t>Капитальные вложения в объекты государственной (муниципальной) собственности</t>
  </si>
  <si>
    <t>10 1 01 40000</t>
  </si>
  <si>
    <t>10 1 01 60000</t>
  </si>
  <si>
    <t>Содержание и ремонт административнго здания по адресу: Пермский край, г. Александровск, ул. Ленина, 20а и гаража со смотровой ямой по адресу: Пермский край, г. Александровск, ул. Ленина, 20а, блок 1 в части помещений, являющихся имуществом местной казны и не используемых для обеспечения деятельности органов местного самоуправления Алексанровского муниципального района</t>
  </si>
  <si>
    <t>10 2 00 00000</t>
  </si>
  <si>
    <t>10 2 01 00000</t>
  </si>
  <si>
    <t>Основное мероприятие "Обеспечение деятельности (оказание услуг, выполнение работ) муниципальных учреждений (организаций)</t>
  </si>
  <si>
    <t>10 2 01 10000</t>
  </si>
  <si>
    <t>10 2 02 00000</t>
  </si>
  <si>
    <t>Основное мероприятие "Управление и распоряжение земельными участками на территории Александровского муниципального района Пермского края"</t>
  </si>
  <si>
    <t>10 2 02 2И030</t>
  </si>
  <si>
    <t>Распоряжение земельными участками, государственная собственность на которые не разграничена</t>
  </si>
  <si>
    <t>92 0 00 00100</t>
  </si>
  <si>
    <t>Обеспечение деятельности МБУ "Строительный контроль" Александровского муниципального района</t>
  </si>
  <si>
    <t>06 1 05 00000</t>
  </si>
  <si>
    <t>Основное мероприятие "Поддержка социально ориентированных некоммерческих организаций"</t>
  </si>
  <si>
    <t>06 1 05 10010</t>
  </si>
  <si>
    <t>Муниципальная программа «Обеспечение безопасности граждан Александровского муниципального района"</t>
  </si>
  <si>
    <t>04 1 05 00000</t>
  </si>
  <si>
    <t>Основное мероприятие " Мероприятия по обеспечению готовности к реагированию на угрозу или возникновение чрезвычайных ситуаций"</t>
  </si>
  <si>
    <t>04 1 05 00090</t>
  </si>
  <si>
    <t>04 1 05 00100</t>
  </si>
  <si>
    <t>04 1 01 00000</t>
  </si>
  <si>
    <t>Основное мероприятие "Снижение доли преступлений в общественных местах"</t>
  </si>
  <si>
    <t>04 1 01 00050</t>
  </si>
  <si>
    <t>04 3 00 00000</t>
  </si>
  <si>
    <t>Подпрограмма «Развитие межнациональных отношений в Александровском муниципальном районе"</t>
  </si>
  <si>
    <t>04 3 01 00000</t>
  </si>
  <si>
    <t>Основное мероприятие "Повышение этнокультурного уровня населения района, содействие укреплению межнациональных отношений"</t>
  </si>
  <si>
    <t>04 3 01 00110</t>
  </si>
  <si>
    <t>04 3 02 00000</t>
  </si>
  <si>
    <t xml:space="preserve">Основное мероприятие "Предупреждение возникновения ситуаций, межнациональной напряженности, своевременное реагирование на обострение межнациональных отношений, устранение конфликтогенных факторов" </t>
  </si>
  <si>
    <t>04 3 02 00120</t>
  </si>
  <si>
    <t>0401</t>
  </si>
  <si>
    <t>Общеэкономические вопросы</t>
  </si>
  <si>
    <t>Муниципальная программа "Обеспечение безопасности граждан Александровского муниципального района"</t>
  </si>
  <si>
    <t>Подпрограмма "Общественная безопасность и профилактика правонарушений в Александровском муниципальном районе Пермского края"</t>
  </si>
  <si>
    <t>04 1 01 00060</t>
  </si>
  <si>
    <t>Организация оплачиваемых общественных работ для реализации мер занятости населения</t>
  </si>
  <si>
    <t>91 0 00 53910</t>
  </si>
  <si>
    <t>Проведение Всероссийской сельскохозяйственной переписи в 2016 году</t>
  </si>
  <si>
    <t>02 0 00 00000</t>
  </si>
  <si>
    <t>Муниципальная программа «Развитие сельского хозяйства и устойчивое развитие сельских территорий в Александровском муниципальном районе Пермского края »</t>
  </si>
  <si>
    <t>02 1  00 00000</t>
  </si>
  <si>
    <t>Подпрограмма «Развитие сельского хозяйства в Александровском муниципальном районе Пермского края»</t>
  </si>
  <si>
    <t>02 1 01 00000</t>
  </si>
  <si>
    <t>Основное мероприятие "Увеличение объемов произведенной и реализованной сельскохозяйственной продукции субъектами малых форм хозяйствования"</t>
  </si>
  <si>
    <t>02 1 01 50550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</si>
  <si>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</si>
  <si>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02 1 01 R0550</t>
  </si>
  <si>
    <t>02 1 01 30000</t>
  </si>
  <si>
    <t>Предоставление субсидий сельскохозяйственным товаропроизводителям по направлению "животноводство"</t>
  </si>
  <si>
    <t>02 1 01 40000</t>
  </si>
  <si>
    <t>02 1 02 00000</t>
  </si>
  <si>
    <t>Основное мероприятие "Освоение внутреннего рынка сбыта за счет развития ресурсного потенциала отрасли животноводства, обеспечивающего рост инвестиционной привлекательности отрасли, повышение конкурентоспособности продукции животноводства и сохранение рабочих мест"</t>
  </si>
  <si>
    <t>02 1 02 40000</t>
  </si>
  <si>
    <t>Оказание содействия сельскохозяйственным товаропроизводителям в участии в ярмарочной торговле, производимой на муниципальном, межмуниципальном и региональном уровнях</t>
  </si>
  <si>
    <t>94 0 00 00000</t>
  </si>
  <si>
    <t>94 0 00 00190</t>
  </si>
  <si>
    <t>Возмещение, компенсация перевозчикам части затрат, связанных с перевозкой пассажиров социально-значимых маршрутах</t>
  </si>
  <si>
    <t>10 0 00 00000</t>
  </si>
  <si>
    <t>10 3 00 00000</t>
  </si>
  <si>
    <t>Подпрограмма "Эффективное использование и управление муниципальным имуществом казны   Александровского муниципального района, находящимся в хозяйственном ведении или оперативном управлении муниципальных предприятий и учреждений"</t>
  </si>
  <si>
    <t>10 3 01 00000</t>
  </si>
  <si>
    <t>Основное мероприятие "Обеспечение устойчивости финансово-хозяйственной деятельности муниципальных унитарных предприятий и муниципальных учреждений"</t>
  </si>
  <si>
    <t>10 3 01 10000</t>
  </si>
  <si>
    <t>Субсидия на оказание финансовой помощи в челях предупреждения банкротства и восстановления платежеспособности МУП "Автотранс"</t>
  </si>
  <si>
    <t>94 0 01 00200</t>
  </si>
  <si>
    <t>94 0 01 00000</t>
  </si>
  <si>
    <t>94 0 01 00020</t>
  </si>
  <si>
    <t>Финансовоей обеспечение дорожной деятельности за счет средств районного бюджета</t>
  </si>
  <si>
    <t>94 0 01 ST50</t>
  </si>
  <si>
    <t>Ремонт автомобильной дороги общего пользования местного значения Александровского городского поселения по улице Братьев Давыдовых в городе Александровске, соединяющей участки автомобильной дороги регионального значения Кунгкр-Соликамск</t>
  </si>
  <si>
    <t>03 0  00 00000</t>
  </si>
  <si>
    <t>Муниципальная программа «Развитие малого и среднего предпринимательства в Александровском муниципальном районе Пермского края »</t>
  </si>
  <si>
    <t>03 1 00 00000</t>
  </si>
  <si>
    <t>Подпрограмма «Финансовая   поддержка субъектов малого и среднего предпринимательства  в Александровском муниципальном районе Пермского края»</t>
  </si>
  <si>
    <t>03 1 01 00000</t>
  </si>
  <si>
    <t>Основное мероприятие "Финансовая поддержка субъектов малого и среднего предпринимательства в Александровском муниципальном районе Пермского края"</t>
  </si>
  <si>
    <t>03 1 01 00010</t>
  </si>
  <si>
    <t>Субсидия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</si>
  <si>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03 1 01 00020</t>
  </si>
  <si>
    <t>Субсидия вновь зарегистрированным и действующим менее одного года на момент принятия решения о предоставлении субсидии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</si>
  <si>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03 2 00 00000</t>
  </si>
  <si>
    <t>Подпрограмма «Повышение престижа предпринимательской деятельности в Александровском муниципальном районе Пермского края »</t>
  </si>
  <si>
    <t>03 2 01 00000</t>
  </si>
  <si>
    <t>Основное мероприятие "Содействие повышению престижа предпринимательской деятельности"</t>
  </si>
  <si>
    <t>03 2 01 00030</t>
  </si>
  <si>
    <t>03 2 01 00040</t>
  </si>
  <si>
    <t>Организация выставочно-ярмарочной деятельности на муниципальном, региональном, и федеральном уровнях</t>
  </si>
  <si>
    <t>05 2 02 00000</t>
  </si>
  <si>
    <t>Основное мероприятие "Разработка проектной документации спортивных объектов"</t>
  </si>
  <si>
    <t>05 2 02 2Л040</t>
  </si>
  <si>
    <t>Мероприятия по обустройству и продвижениютуристических маршрутов по пермскому краю</t>
  </si>
  <si>
    <t>96 0 00 00500</t>
  </si>
  <si>
    <t>Инвестиционный проект "Устройство автономной котельной на твердом топливе в здании по адресу пос. Скопкортная, ул.Уральская, 2"</t>
  </si>
  <si>
    <t>08 0 00 00000</t>
  </si>
  <si>
    <t>08 1 00 00000</t>
  </si>
  <si>
    <t>08 1 01 00000</t>
  </si>
  <si>
    <t>Основное мероприятие "Обеспечение утилизации и переработки бытовых и промышленных отходов"</t>
  </si>
  <si>
    <t>08 1 01 10000</t>
  </si>
  <si>
    <t>Разработка проекта рекультивации полигона ТБО п. Яйва</t>
  </si>
  <si>
    <t>08 1 01 60000</t>
  </si>
  <si>
    <t>Обеспечение безопасности на полигоне ТБО п.Яйва</t>
  </si>
  <si>
    <t>08 1 01  20000</t>
  </si>
  <si>
    <t>Мониторинг воздействия полигона ТБО п. Всеволодо-Вильва на окружающую среду</t>
  </si>
  <si>
    <t>08 1 01 40000</t>
  </si>
  <si>
    <t>08 2 00 00000</t>
  </si>
  <si>
    <t>08 2 01 00000</t>
  </si>
  <si>
    <t>Основное мероприятие " Проведение природоохранных мероприятий межпоселенческого характера по охране окружающей среды в Александровском муниципальном районе</t>
  </si>
  <si>
    <t>08 2 01 10000</t>
  </si>
  <si>
    <t>Обеспечение мероприятий направленных, на проведение природоохранных мероприятий межпоселенческого характера по охране окружающей среды в Александровском муниципальном районе</t>
  </si>
  <si>
    <t>08 2 02 00000</t>
  </si>
  <si>
    <t>Основное мероприятие " Проведение работ по устранению границ особо охраняемых природных территорий местного значения"</t>
  </si>
  <si>
    <t>08 2 02 10000</t>
  </si>
  <si>
    <t>Обеспечение мероприятий направленных, на проведение работ по устранению границ особо охраняемых природных территорий местного значения"</t>
  </si>
  <si>
    <t xml:space="preserve">Муниципальная программа "Развитие культуры, спорта и туризма Александровского муниципального района" </t>
  </si>
  <si>
    <t>06 1 06 00000</t>
  </si>
  <si>
    <t>Основное мероприятие "Меры социальной помощи и поддержки отдельных категорий населения Александровского муниципального района Пермского края"</t>
  </si>
  <si>
    <t>06 1 06 40000</t>
  </si>
  <si>
    <t>06 1 06 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</si>
  <si>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</si>
  <si>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06 1 06 SС070</t>
  </si>
  <si>
    <t>Обеспечение работников учреждений бюджетной сферы Пермского края путевками на санаторно-курортное лечение и оздоровление, доля районного бюджета</t>
  </si>
  <si>
    <t>06 1 06 51340</t>
  </si>
  <si>
    <t>Обеспечение жильем отдельных категорий граждан, установленных Федеральным законом от 12.01.1995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</t>
  </si>
  <si>
    <t>06 1 06 51350</t>
  </si>
  <si>
    <t>Обеспечение жильем отдельных категорий граждан, установленных Федеральным законом от 12.01.1995 г. № 5-ФЗ "О ветеранах", и от 24 ноября 1995 года № 181-ФЗ "О социальной защите инвалидов в Российской Федерации</t>
  </si>
  <si>
    <t>Основное мероприятие "Улучшение жилищных условий молодых семей"</t>
  </si>
  <si>
    <t>Обеспечение жильем молодых семей</t>
  </si>
  <si>
    <t>06 2 00 00000</t>
  </si>
  <si>
    <t>Подпрограмма "Обеспечение жильем молодых семей в Александровском муниципальном районе"</t>
  </si>
  <si>
    <t>06 2 01 00000</t>
  </si>
  <si>
    <t>06 2 01 50200</t>
  </si>
  <si>
    <t>Мероприятия подпрограммы "Обеспечение жильем молодых семей" федеральной целевой программы "Жилище" на 2015-2020 годы"</t>
  </si>
  <si>
    <t>06 2 01 R0200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</si>
  <si>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2015-2020 годы)</t>
  </si>
  <si>
    <t>06 2 01 SE050</t>
  </si>
  <si>
    <t xml:space="preserve">05 2 00 00000 </t>
  </si>
  <si>
    <t>Подпрограмма "Развитие физической культуры, спорта и туризма  в Александровском муниципальном районе "</t>
  </si>
  <si>
    <t xml:space="preserve">05 2 01 00000 </t>
  </si>
  <si>
    <t>Основное мероприятие "Организация и проведение значимых мероприятий  в сфере физической культуры, спорта и туризма"</t>
  </si>
  <si>
    <t xml:space="preserve">05 2 01 10000 </t>
  </si>
  <si>
    <t>96 0 00 2Р050</t>
  </si>
  <si>
    <t xml:space="preserve">05 2 02 00000 </t>
  </si>
  <si>
    <t xml:space="preserve">05 2 02 20000 </t>
  </si>
  <si>
    <t>Разработка проектной документации на строительство открытого межшкольного стадиона в г. Александровске</t>
  </si>
  <si>
    <t xml:space="preserve">05 2 02 30000 </t>
  </si>
  <si>
    <t>Разработка проектной документации на строительство универсального спортивного зала в г. Александровске</t>
  </si>
  <si>
    <t xml:space="preserve">05 2 02 40000 </t>
  </si>
  <si>
    <t>92 0 00 00170</t>
  </si>
  <si>
    <t>Обеспечение деятельности МБУ "Редакция газеты "Боевой путь""</t>
  </si>
  <si>
    <t>07 0 00 00000</t>
  </si>
  <si>
    <t>Муниципальная программа "Управление муниципальными финансами Александровского муниципального района "</t>
  </si>
  <si>
    <t xml:space="preserve">07 3 00 00000 </t>
  </si>
  <si>
    <t>Подпрограмма «Управление муниципальным долгом Александровского муниципального района»</t>
  </si>
  <si>
    <t xml:space="preserve">07 3 01 00000 </t>
  </si>
  <si>
    <t>Основное мероприятие "Обслуживание муниципального долга Александровского мунициципального района"</t>
  </si>
  <si>
    <t>07 3 01 00010</t>
  </si>
  <si>
    <t>Исполнение обязательств по обслуживанию муниципального долга Александровского мунициципального района</t>
  </si>
  <si>
    <t>700</t>
  </si>
  <si>
    <t>91 0 00 00050</t>
  </si>
  <si>
    <t>91 0 00 00060</t>
  </si>
  <si>
    <t>91 0 00 00070</t>
  </si>
  <si>
    <t>Содержание аппарата Земского Собрания Александровского муниципального района</t>
  </si>
  <si>
    <t xml:space="preserve">07 2 00 00000 </t>
  </si>
  <si>
    <t>Подпрограмма  "Обеспечение реализации программы"</t>
  </si>
  <si>
    <t>07 2 01 00000</t>
  </si>
  <si>
    <t>Основное мероприятие "Обеспечение деятельности муниципальных органов"</t>
  </si>
  <si>
    <t>07 2 01 2М100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</si>
  <si>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</si>
  <si>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07 2 01 00020</t>
  </si>
  <si>
    <t>обеспечение деятельности руководства и управления в сфере установленных функций органов местного самоуправления</t>
  </si>
  <si>
    <t>91 0 00 00090</t>
  </si>
  <si>
    <t>Исполнение отдельных бюджетных полномочий по исполнению бюджета Скопкортненского сельского поселения</t>
  </si>
  <si>
    <t>Обеспечение мероприятий по переселению граждан из аварийного жилищного фонда за счет средств краевого бюджета</t>
  </si>
  <si>
    <t>96 0 00 09602</t>
  </si>
  <si>
    <t>94 0 00 2Т050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</si>
  <si>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</si>
  <si>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99 0 00 00000</t>
  </si>
  <si>
    <t>99 0 00 51440</t>
  </si>
  <si>
    <t>11 0 00 00000</t>
  </si>
  <si>
    <t>Ведомственная целевая программа "Создание условий эффективного развития сети организаций культуры в поселениях Александровского муниципального района на 2016-2018 годы"</t>
  </si>
  <si>
    <t>11 0 01 000000</t>
  </si>
  <si>
    <t>Основное мероприятия "Создание условий для поступательного развития системы учреждений культуры поселенческого уровня"</t>
  </si>
  <si>
    <t>11 0 01 00240</t>
  </si>
  <si>
    <t>Создание условий для поступательного развития системы учреждений культуры поселенческого уровня</t>
  </si>
  <si>
    <t>Межбюджетные трансферты общего характера бюджетам субъектов Российской Федерации и муниципальных образований</t>
  </si>
  <si>
    <t>07 1 00 00000</t>
  </si>
  <si>
    <t>07 1 01 00000</t>
  </si>
  <si>
    <t>Основное мероприятие "Выравнивание бюджетной обеспеченности"</t>
  </si>
  <si>
    <t xml:space="preserve">07 1 01 19010 </t>
  </si>
  <si>
    <t>Выравнивание бюджетной обеспеченности поселений из районного фонда финансовой поддержки поселений</t>
  </si>
  <si>
    <t>07 1 01 19020</t>
  </si>
  <si>
    <t>Дотации из бюджета муниципального района на выравнивание экономического положенияпоселений</t>
  </si>
  <si>
    <t>98 0 00 00000</t>
  </si>
  <si>
    <t>98 0 00 00250</t>
  </si>
  <si>
    <t>Первоначально утвержденный бюджет на 2016 год (Решение ЗС от 17.12.2015г. № 229)</t>
  </si>
  <si>
    <t>Анализ расходов бюджета Александровского муниципального района за 2016 год  по ведомственной структуре расходов бюджета</t>
  </si>
  <si>
    <t xml:space="preserve">Уточненный бюджет на 2016 год (Решение от 17.12.2015г. № 229 (в ред. от 15.12.2016  № 318)  </t>
  </si>
  <si>
    <t>92 0  00 00190</t>
  </si>
  <si>
    <t>92 0 00 2Н240</t>
  </si>
  <si>
    <t>Стимулирование педагогических работников по результатам обучения школьников</t>
  </si>
  <si>
    <t>92 0 00 70450</t>
  </si>
  <si>
    <t>Единовреенная премия обучающимся, награжденным знаком отличия Пермского края "Гордость Пермского края"</t>
  </si>
  <si>
    <t xml:space="preserve">Подпрограмма "Участие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Александровского муниципального района" 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</si>
  <si>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</si>
  <si>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96 0 00 2Я140</t>
  </si>
  <si>
    <t>приложение № 3 к Заключению от 28.04.2017 № 1</t>
  </si>
  <si>
    <t>рост/снижение процента исполнения бюджета за 2016 год по отношению к 2014 году</t>
  </si>
  <si>
    <t>рост/снижение  исполнения бюджета за 2016 год по отношению к 2015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</si>
</sst>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0.0"/>
    <numFmt numFmtId="173" formatCode="0.0000"/>
    <numFmt numFmtId="174" formatCode="#,##0.0000"/>
    <numFmt numFmtId="175" formatCode="#,##0.0_р_.;[Red]\-#,##0.0_р_."/>
    <numFmt numFmtId="176" formatCode="_-* #,##0_р_._-;\-* #,##0_р_._-;_-* &quot;-&quot;??_р_._-;_-@_-"/>
    <numFmt numFmtId="177" formatCode="#,##0.0_ ;\-#,##0.0\ "/>
    <numFmt numFmtId="178" formatCode="#,##0.0_р_."/>
    <numFmt numFmtId="179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3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2" fontId="8" fillId="34" borderId="10" xfId="7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70" applyNumberFormat="1" applyFont="1" applyFill="1" applyBorder="1" applyAlignment="1">
      <alignment horizontal="center" vertical="center"/>
    </xf>
    <xf numFmtId="2" fontId="8" fillId="0" borderId="10" xfId="7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172" fontId="8" fillId="34" borderId="10" xfId="70" applyNumberFormat="1" applyFont="1" applyFill="1" applyBorder="1" applyAlignment="1">
      <alignment horizontal="center" vertical="center"/>
    </xf>
    <xf numFmtId="172" fontId="6" fillId="0" borderId="10" xfId="70" applyNumberFormat="1" applyFont="1" applyFill="1" applyBorder="1" applyAlignment="1">
      <alignment horizontal="center" vertical="center"/>
    </xf>
    <xf numFmtId="172" fontId="8" fillId="0" borderId="10" xfId="70" applyNumberFormat="1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178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2" fontId="52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 vertical="top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right" vertical="top"/>
    </xf>
    <xf numFmtId="172" fontId="5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" fontId="9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4" fillId="0" borderId="0" xfId="0" applyFont="1" applyFill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1" fillId="35" borderId="10" xfId="53" applyNumberFormat="1" applyFont="1" applyFill="1" applyBorder="1" applyAlignment="1">
      <alignment horizontal="left" vertical="top" wrapText="1"/>
      <protection/>
    </xf>
    <xf numFmtId="49" fontId="14" fillId="35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8" fontId="17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0" fontId="14" fillId="35" borderId="10" xfId="65" applyFont="1" applyFill="1" applyBorder="1" applyAlignment="1">
      <alignment horizontal="left" vertical="center" wrapText="1"/>
      <protection/>
    </xf>
    <xf numFmtId="164" fontId="14" fillId="35" borderId="10" xfId="0" applyNumberFormat="1" applyFont="1" applyFill="1" applyBorder="1" applyAlignment="1">
      <alignment horizontal="center" vertical="center"/>
    </xf>
    <xf numFmtId="49" fontId="14" fillId="35" borderId="10" xfId="55" applyNumberFormat="1" applyFont="1" applyFill="1" applyBorder="1" applyAlignment="1">
      <alignment horizontal="center" vertical="center"/>
      <protection/>
    </xf>
    <xf numFmtId="178" fontId="17" fillId="0" borderId="10" xfId="0" applyNumberFormat="1" applyFont="1" applyBorder="1" applyAlignment="1">
      <alignment horizontal="center" vertical="center"/>
    </xf>
    <xf numFmtId="178" fontId="14" fillId="34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6" borderId="10" xfId="54" applyNumberFormat="1" applyFont="1" applyFill="1" applyBorder="1" applyAlignment="1">
      <alignment horizontal="center" vertical="center"/>
      <protection/>
    </xf>
    <xf numFmtId="0" fontId="11" fillId="36" borderId="10" xfId="54" applyFont="1" applyFill="1" applyBorder="1" applyAlignment="1">
      <alignment horizontal="center" vertical="center"/>
      <protection/>
    </xf>
    <xf numFmtId="0" fontId="11" fillId="36" borderId="10" xfId="54" applyFont="1" applyFill="1" applyBorder="1" applyAlignment="1" applyProtection="1">
      <alignment horizontal="left" vertical="center" wrapText="1"/>
      <protection locked="0"/>
    </xf>
    <xf numFmtId="178" fontId="11" fillId="0" borderId="10" xfId="54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49" fontId="11" fillId="35" borderId="11" xfId="55" applyNumberFormat="1" applyFont="1" applyFill="1" applyBorder="1" applyAlignment="1">
      <alignment horizontal="center" vertical="center"/>
      <protection/>
    </xf>
    <xf numFmtId="49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justify" vertical="center"/>
    </xf>
    <xf numFmtId="0" fontId="11" fillId="35" borderId="10" xfId="0" applyFont="1" applyFill="1" applyBorder="1" applyAlignment="1">
      <alignment horizontal="center" vertical="center"/>
    </xf>
    <xf numFmtId="178" fontId="11" fillId="35" borderId="10" xfId="0" applyNumberFormat="1" applyFont="1" applyFill="1" applyBorder="1" applyAlignment="1">
      <alignment horizontal="center" vertical="center"/>
    </xf>
    <xf numFmtId="49" fontId="11" fillId="0" borderId="10" xfId="55" applyNumberFormat="1" applyFont="1" applyFill="1" applyBorder="1" applyAlignment="1">
      <alignment horizontal="center" vertical="center"/>
      <protection/>
    </xf>
    <xf numFmtId="0" fontId="11" fillId="0" borderId="12" xfId="0" applyNumberFormat="1" applyFont="1" applyFill="1" applyBorder="1" applyAlignment="1">
      <alignment horizontal="left" vertical="top" wrapText="1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35" borderId="12" xfId="55" applyNumberFormat="1" applyFont="1" applyFill="1" applyBorder="1" applyAlignment="1">
      <alignment horizontal="left" vertical="center" wrapText="1"/>
      <protection/>
    </xf>
    <xf numFmtId="49" fontId="11" fillId="35" borderId="10" xfId="55" applyNumberFormat="1" applyFont="1" applyFill="1" applyBorder="1" applyAlignment="1">
      <alignment horizontal="center" vertical="center"/>
      <protection/>
    </xf>
    <xf numFmtId="0" fontId="11" fillId="35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NumberFormat="1" applyFont="1" applyFill="1" applyBorder="1" applyAlignment="1">
      <alignment horizontal="left" vertical="center" wrapText="1"/>
    </xf>
    <xf numFmtId="178" fontId="11" fillId="35" borderId="10" xfId="0" applyNumberFormat="1" applyFont="1" applyFill="1" applyBorder="1" applyAlignment="1">
      <alignment horizontal="center" vertical="center" wrapText="1"/>
    </xf>
    <xf numFmtId="49" fontId="11" fillId="35" borderId="11" xfId="53" applyNumberFormat="1" applyFont="1" applyFill="1" applyBorder="1" applyAlignment="1">
      <alignment horizontal="center" vertical="center"/>
      <protection/>
    </xf>
    <xf numFmtId="0" fontId="11" fillId="35" borderId="10" xfId="53" applyNumberFormat="1" applyFont="1" applyFill="1" applyBorder="1" applyAlignment="1">
      <alignment horizontal="left" vertical="center" wrapText="1"/>
      <protection/>
    </xf>
    <xf numFmtId="0" fontId="11" fillId="35" borderId="11" xfId="0" applyFont="1" applyFill="1" applyBorder="1" applyAlignment="1">
      <alignment horizontal="center" vertical="center"/>
    </xf>
    <xf numFmtId="49" fontId="11" fillId="35" borderId="10" xfId="61" applyNumberFormat="1" applyFont="1" applyFill="1" applyBorder="1" applyAlignment="1">
      <alignment horizontal="center" vertical="center"/>
      <protection/>
    </xf>
    <xf numFmtId="0" fontId="11" fillId="35" borderId="10" xfId="64" applyNumberFormat="1" applyFont="1" applyFill="1" applyBorder="1" applyAlignment="1">
      <alignment horizontal="left" vertical="center" wrapText="1"/>
      <protection/>
    </xf>
    <xf numFmtId="49" fontId="11" fillId="35" borderId="10" xfId="62" applyNumberFormat="1" applyFont="1" applyFill="1" applyBorder="1" applyAlignment="1">
      <alignment horizontal="center" vertical="center"/>
      <protection/>
    </xf>
    <xf numFmtId="0" fontId="11" fillId="35" borderId="12" xfId="62" applyNumberFormat="1" applyFont="1" applyFill="1" applyBorder="1" applyAlignment="1">
      <alignment horizontal="left" vertical="center" wrapText="1"/>
      <protection/>
    </xf>
    <xf numFmtId="49" fontId="11" fillId="35" borderId="11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left" vertical="top" wrapText="1" shrinkToFit="1"/>
    </xf>
    <xf numFmtId="0" fontId="11" fillId="35" borderId="10" xfId="55" applyNumberFormat="1" applyFont="1" applyFill="1" applyBorder="1" applyAlignment="1">
      <alignment horizontal="left" vertical="center" wrapText="1"/>
      <protection/>
    </xf>
    <xf numFmtId="49" fontId="11" fillId="35" borderId="11" xfId="0" applyNumberFormat="1" applyFont="1" applyFill="1" applyBorder="1" applyAlignment="1">
      <alignment horizontal="center" vertical="center" wrapText="1"/>
    </xf>
    <xf numFmtId="49" fontId="11" fillId="35" borderId="10" xfId="65" applyNumberFormat="1" applyFont="1" applyFill="1" applyBorder="1" applyAlignment="1">
      <alignment horizontal="center" vertical="center"/>
      <protection/>
    </xf>
    <xf numFmtId="0" fontId="11" fillId="35" borderId="10" xfId="65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35" borderId="12" xfId="61" applyNumberFormat="1" applyFont="1" applyFill="1" applyBorder="1" applyAlignment="1">
      <alignment horizontal="left" vertical="center" wrapText="1"/>
      <protection/>
    </xf>
    <xf numFmtId="49" fontId="11" fillId="35" borderId="10" xfId="0" applyNumberFormat="1" applyFont="1" applyFill="1" applyBorder="1" applyAlignment="1">
      <alignment horizontal="left" vertical="center" wrapText="1"/>
    </xf>
    <xf numFmtId="49" fontId="11" fillId="35" borderId="10" xfId="57" applyNumberFormat="1" applyFont="1" applyFill="1" applyBorder="1" applyAlignment="1">
      <alignment horizontal="center" vertical="center" wrapText="1"/>
      <protection/>
    </xf>
    <xf numFmtId="0" fontId="11" fillId="35" borderId="10" xfId="57" applyNumberFormat="1" applyFont="1" applyFill="1" applyBorder="1" applyAlignment="1">
      <alignment horizontal="left" vertical="center" wrapText="1"/>
      <protection/>
    </xf>
    <xf numFmtId="49" fontId="11" fillId="35" borderId="11" xfId="57" applyNumberFormat="1" applyFont="1" applyFill="1" applyBorder="1" applyAlignment="1">
      <alignment horizontal="center" vertical="center"/>
      <protection/>
    </xf>
    <xf numFmtId="178" fontId="11" fillId="35" borderId="10" xfId="57" applyNumberFormat="1" applyFont="1" applyFill="1" applyBorder="1" applyAlignment="1">
      <alignment horizontal="center" vertical="center"/>
      <protection/>
    </xf>
    <xf numFmtId="0" fontId="11" fillId="35" borderId="10" xfId="57" applyFont="1" applyFill="1" applyBorder="1" applyAlignment="1">
      <alignment horizontal="center" vertical="center"/>
      <protection/>
    </xf>
    <xf numFmtId="0" fontId="11" fillId="35" borderId="10" xfId="57" applyFont="1" applyFill="1" applyBorder="1" applyAlignment="1">
      <alignment horizontal="left" vertical="center" wrapText="1"/>
      <protection/>
    </xf>
    <xf numFmtId="49" fontId="11" fillId="35" borderId="12" xfId="55" applyNumberFormat="1" applyFont="1" applyFill="1" applyBorder="1" applyAlignment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top"/>
    </xf>
    <xf numFmtId="0" fontId="11" fillId="35" borderId="0" xfId="0" applyFont="1" applyFill="1" applyAlignment="1">
      <alignment horizontal="left" vertical="center" wrapText="1"/>
    </xf>
    <xf numFmtId="178" fontId="11" fillId="0" borderId="10" xfId="0" applyNumberFormat="1" applyFont="1" applyBorder="1" applyAlignment="1">
      <alignment horizontal="center" vertical="center"/>
    </xf>
    <xf numFmtId="0" fontId="11" fillId="35" borderId="10" xfId="65" applyFont="1" applyFill="1" applyBorder="1" applyAlignment="1">
      <alignment horizontal="left" vertical="center" wrapText="1"/>
      <protection/>
    </xf>
    <xf numFmtId="0" fontId="11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vertical="top" wrapText="1"/>
    </xf>
    <xf numFmtId="0" fontId="11" fillId="35" borderId="0" xfId="0" applyFont="1" applyFill="1" applyAlignment="1">
      <alignment horizontal="center" vertical="center"/>
    </xf>
    <xf numFmtId="0" fontId="11" fillId="36" borderId="10" xfId="54" applyFont="1" applyFill="1" applyBorder="1" applyAlignment="1">
      <alignment horizontal="left" vertical="center" wrapText="1"/>
      <protection/>
    </xf>
    <xf numFmtId="49" fontId="11" fillId="36" borderId="10" xfId="54" applyNumberFormat="1" applyFont="1" applyFill="1" applyBorder="1" applyAlignment="1">
      <alignment horizontal="center" vertical="center" wrapText="1"/>
      <protection/>
    </xf>
    <xf numFmtId="0" fontId="11" fillId="36" borderId="10" xfId="54" applyFont="1" applyFill="1" applyBorder="1" applyAlignment="1">
      <alignment horizontal="center" vertical="center" wrapText="1"/>
      <protection/>
    </xf>
    <xf numFmtId="0" fontId="11" fillId="36" borderId="10" xfId="60" applyNumberFormat="1" applyFont="1" applyFill="1" applyBorder="1" applyAlignment="1">
      <alignment horizontal="left" vertical="center" wrapText="1"/>
      <protection/>
    </xf>
    <xf numFmtId="164" fontId="11" fillId="36" borderId="13" xfId="60" applyNumberFormat="1" applyFont="1" applyFill="1" applyBorder="1" applyAlignment="1">
      <alignment horizontal="center" vertical="center" wrapText="1"/>
      <protection/>
    </xf>
    <xf numFmtId="164" fontId="11" fillId="36" borderId="10" xfId="60" applyNumberFormat="1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wrapText="1"/>
    </xf>
    <xf numFmtId="49" fontId="11" fillId="35" borderId="11" xfId="53" applyNumberFormat="1" applyFont="1" applyFill="1" applyBorder="1" applyAlignment="1">
      <alignment horizontal="center" vertical="center" wrapText="1"/>
      <protection/>
    </xf>
    <xf numFmtId="49" fontId="11" fillId="35" borderId="10" xfId="55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1" fillId="35" borderId="11" xfId="0" applyNumberFormat="1" applyFont="1" applyFill="1" applyBorder="1" applyAlignment="1">
      <alignment horizontal="center" vertical="top" wrapText="1"/>
    </xf>
    <xf numFmtId="49" fontId="11" fillId="35" borderId="11" xfId="55" applyNumberFormat="1" applyFont="1" applyFill="1" applyBorder="1" applyAlignment="1">
      <alignment horizontal="center" vertical="center" wrapText="1"/>
      <protection/>
    </xf>
    <xf numFmtId="164" fontId="11" fillId="35" borderId="10" xfId="0" applyNumberFormat="1" applyFont="1" applyFill="1" applyBorder="1" applyAlignment="1">
      <alignment horizontal="center" vertical="center" wrapText="1"/>
    </xf>
    <xf numFmtId="49" fontId="11" fillId="35" borderId="10" xfId="61" applyNumberFormat="1" applyFont="1" applyFill="1" applyBorder="1" applyAlignment="1">
      <alignment horizontal="center" vertical="center" wrapText="1"/>
      <protection/>
    </xf>
    <xf numFmtId="0" fontId="11" fillId="35" borderId="10" xfId="61" applyFont="1" applyFill="1" applyBorder="1" applyAlignment="1">
      <alignment horizontal="center" vertical="center" wrapText="1"/>
      <protection/>
    </xf>
    <xf numFmtId="0" fontId="11" fillId="36" borderId="10" xfId="54" applyNumberFormat="1" applyFont="1" applyFill="1" applyBorder="1" applyAlignment="1">
      <alignment horizontal="left" vertical="center" wrapText="1"/>
      <protection/>
    </xf>
    <xf numFmtId="164" fontId="11" fillId="36" borderId="10" xfId="54" applyNumberFormat="1" applyFont="1" applyFill="1" applyBorder="1" applyAlignment="1">
      <alignment horizontal="center" vertical="center" wrapText="1"/>
      <protection/>
    </xf>
    <xf numFmtId="49" fontId="11" fillId="35" borderId="10" xfId="53" applyNumberFormat="1" applyFont="1" applyFill="1" applyBorder="1" applyAlignment="1">
      <alignment horizontal="center" vertical="center" wrapText="1"/>
      <protection/>
    </xf>
    <xf numFmtId="49" fontId="11" fillId="35" borderId="10" xfId="0" applyNumberFormat="1" applyFont="1" applyFill="1" applyBorder="1" applyAlignment="1">
      <alignment horizontal="center" vertical="top" wrapText="1"/>
    </xf>
    <xf numFmtId="49" fontId="11" fillId="36" borderId="10" xfId="60" applyNumberFormat="1" applyFont="1" applyFill="1" applyBorder="1" applyAlignment="1">
      <alignment horizontal="center" vertical="center" wrapText="1"/>
      <protection/>
    </xf>
    <xf numFmtId="0" fontId="11" fillId="36" borderId="10" xfId="60" applyFont="1" applyFill="1" applyBorder="1" applyAlignment="1">
      <alignment horizontal="center" vertical="center" wrapText="1"/>
      <protection/>
    </xf>
    <xf numFmtId="0" fontId="11" fillId="35" borderId="10" xfId="61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 applyProtection="1">
      <alignment horizontal="left" vertical="center" wrapText="1"/>
      <protection locked="0"/>
    </xf>
    <xf numFmtId="164" fontId="11" fillId="0" borderId="10" xfId="54" applyNumberFormat="1" applyFont="1" applyFill="1" applyBorder="1" applyAlignment="1">
      <alignment horizontal="center" vertical="center" wrapText="1"/>
      <protection/>
    </xf>
    <xf numFmtId="49" fontId="11" fillId="35" borderId="10" xfId="65" applyNumberFormat="1" applyFont="1" applyFill="1" applyBorder="1" applyAlignment="1">
      <alignment horizontal="center" vertical="center" wrapText="1"/>
      <protection/>
    </xf>
    <xf numFmtId="0" fontId="11" fillId="35" borderId="10" xfId="58" applyNumberFormat="1" applyFont="1" applyFill="1" applyBorder="1" applyAlignment="1">
      <alignment horizontal="left" vertical="center" wrapText="1"/>
      <protection/>
    </xf>
    <xf numFmtId="0" fontId="11" fillId="35" borderId="10" xfId="0" applyFont="1" applyFill="1" applyBorder="1" applyAlignment="1">
      <alignment horizontal="left" vertical="center" wrapText="1" shrinkToFit="1"/>
    </xf>
    <xf numFmtId="0" fontId="11" fillId="35" borderId="10" xfId="55" applyFont="1" applyFill="1" applyBorder="1" applyAlignment="1">
      <alignment horizontal="center" vertical="center" wrapText="1"/>
      <protection/>
    </xf>
    <xf numFmtId="49" fontId="11" fillId="35" borderId="10" xfId="65" applyNumberFormat="1" applyFont="1" applyFill="1" applyBorder="1" applyAlignment="1">
      <alignment horizontal="left" vertical="center" wrapText="1"/>
      <protection/>
    </xf>
    <xf numFmtId="0" fontId="11" fillId="0" borderId="10" xfId="65" applyFont="1" applyFill="1" applyBorder="1" applyAlignment="1">
      <alignment horizontal="left" vertical="center" wrapText="1"/>
      <protection/>
    </xf>
    <xf numFmtId="0" fontId="11" fillId="35" borderId="10" xfId="0" applyFont="1" applyFill="1" applyBorder="1" applyAlignment="1">
      <alignment horizontal="left" wrapText="1"/>
    </xf>
    <xf numFmtId="49" fontId="11" fillId="35" borderId="10" xfId="63" applyNumberFormat="1" applyFont="1" applyFill="1" applyBorder="1" applyAlignment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 vertical="top" wrapText="1"/>
    </xf>
    <xf numFmtId="49" fontId="18" fillId="35" borderId="10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 wrapText="1"/>
    </xf>
    <xf numFmtId="49" fontId="11" fillId="36" borderId="12" xfId="60" applyNumberFormat="1" applyFont="1" applyFill="1" applyBorder="1" applyAlignment="1">
      <alignment horizontal="center" vertical="center" wrapText="1"/>
      <protection/>
    </xf>
    <xf numFmtId="0" fontId="11" fillId="36" borderId="12" xfId="60" applyNumberFormat="1" applyFont="1" applyFill="1" applyBorder="1" applyAlignment="1">
      <alignment horizontal="left" vertical="center" wrapText="1"/>
      <protection/>
    </xf>
    <xf numFmtId="0" fontId="11" fillId="35" borderId="15" xfId="55" applyNumberFormat="1" applyFont="1" applyFill="1" applyBorder="1" applyAlignment="1">
      <alignment horizontal="left" vertical="center" wrapText="1"/>
      <protection/>
    </xf>
    <xf numFmtId="49" fontId="11" fillId="35" borderId="11" xfId="0" applyNumberFormat="1" applyFont="1" applyFill="1" applyBorder="1" applyAlignment="1">
      <alignment horizontal="left" vertical="center" wrapText="1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36" borderId="12" xfId="56" applyNumberFormat="1" applyFont="1" applyFill="1" applyBorder="1" applyAlignment="1">
      <alignment horizontal="center" vertical="center" wrapText="1"/>
      <protection/>
    </xf>
    <xf numFmtId="0" fontId="11" fillId="36" borderId="12" xfId="56" applyNumberFormat="1" applyFont="1" applyFill="1" applyBorder="1" applyAlignment="1">
      <alignment horizontal="left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49" fontId="11" fillId="35" borderId="15" xfId="55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35" borderId="12" xfId="53" applyNumberFormat="1" applyFont="1" applyFill="1" applyBorder="1" applyAlignment="1">
      <alignment horizontal="left" vertical="top" wrapText="1"/>
      <protection/>
    </xf>
    <xf numFmtId="49" fontId="11" fillId="35" borderId="15" xfId="0" applyNumberFormat="1" applyFont="1" applyFill="1" applyBorder="1" applyAlignment="1">
      <alignment horizontal="center" vertical="center" wrapText="1"/>
    </xf>
    <xf numFmtId="49" fontId="11" fillId="36" borderId="15" xfId="60" applyNumberFormat="1" applyFont="1" applyFill="1" applyBorder="1" applyAlignment="1">
      <alignment horizontal="center" vertical="center" wrapText="1"/>
      <protection/>
    </xf>
    <xf numFmtId="0" fontId="11" fillId="36" borderId="10" xfId="65" applyFont="1" applyFill="1" applyBorder="1" applyAlignment="1">
      <alignment wrapText="1"/>
      <protection/>
    </xf>
    <xf numFmtId="0" fontId="11" fillId="35" borderId="10" xfId="0" applyFont="1" applyFill="1" applyBorder="1" applyAlignment="1">
      <alignment horizontal="justify" vertical="center" wrapText="1"/>
    </xf>
    <xf numFmtId="49" fontId="11" fillId="35" borderId="11" xfId="61" applyNumberFormat="1" applyFont="1" applyFill="1" applyBorder="1" applyAlignment="1">
      <alignment horizontal="center" vertical="center" wrapText="1"/>
      <protection/>
    </xf>
    <xf numFmtId="0" fontId="11" fillId="35" borderId="10" xfId="65" applyFont="1" applyFill="1" applyBorder="1" applyAlignment="1">
      <alignment horizontal="center" vertical="center" wrapText="1"/>
      <protection/>
    </xf>
    <xf numFmtId="0" fontId="11" fillId="35" borderId="10" xfId="65" applyFont="1" applyFill="1" applyBorder="1" applyAlignment="1">
      <alignment vertical="center" wrapText="1"/>
      <protection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178" fontId="18" fillId="34" borderId="10" xfId="54" applyNumberFormat="1" applyFont="1" applyFill="1" applyBorder="1" applyAlignment="1">
      <alignment horizontal="center" vertical="center"/>
      <protection/>
    </xf>
    <xf numFmtId="49" fontId="18" fillId="34" borderId="10" xfId="54" applyNumberFormat="1" applyFont="1" applyFill="1" applyBorder="1" applyAlignment="1">
      <alignment horizontal="center" vertical="center" wrapText="1"/>
      <protection/>
    </xf>
    <xf numFmtId="0" fontId="18" fillId="34" borderId="10" xfId="54" applyFont="1" applyFill="1" applyBorder="1" applyAlignment="1">
      <alignment horizontal="center" vertical="center" wrapText="1"/>
      <protection/>
    </xf>
    <xf numFmtId="2" fontId="18" fillId="34" borderId="10" xfId="54" applyNumberFormat="1" applyFont="1" applyFill="1" applyBorder="1" applyAlignment="1">
      <alignment horizontal="left" vertical="center" wrapText="1"/>
      <protection/>
    </xf>
    <xf numFmtId="164" fontId="18" fillId="34" borderId="10" xfId="54" applyNumberFormat="1" applyFont="1" applyFill="1" applyBorder="1" applyAlignment="1">
      <alignment horizontal="center" vertical="center" wrapText="1"/>
      <protection/>
    </xf>
    <xf numFmtId="49" fontId="18" fillId="34" borderId="10" xfId="54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8" fillId="34" borderId="10" xfId="54" applyFont="1" applyFill="1" applyBorder="1" applyAlignment="1">
      <alignment horizontal="left" vertical="center" wrapText="1"/>
      <protection/>
    </xf>
    <xf numFmtId="164" fontId="18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9" fontId="19" fillId="35" borderId="10" xfId="0" applyNumberFormat="1" applyFont="1" applyFill="1" applyBorder="1" applyAlignment="1">
      <alignment horizontal="center" vertical="center" wrapText="1"/>
    </xf>
    <xf numFmtId="0" fontId="19" fillId="36" borderId="12" xfId="59" applyNumberFormat="1" applyFont="1" applyFill="1" applyBorder="1" applyAlignment="1">
      <alignment horizontal="left" vertical="center" wrapText="1"/>
      <protection/>
    </xf>
    <xf numFmtId="178" fontId="19" fillId="35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19" fillId="36" borderId="10" xfId="54" applyNumberFormat="1" applyFont="1" applyFill="1" applyBorder="1" applyAlignment="1">
      <alignment horizontal="center" vertical="center"/>
      <protection/>
    </xf>
    <xf numFmtId="0" fontId="19" fillId="36" borderId="10" xfId="54" applyFont="1" applyFill="1" applyBorder="1" applyAlignment="1">
      <alignment horizontal="center" vertical="center"/>
      <protection/>
    </xf>
    <xf numFmtId="0" fontId="19" fillId="36" borderId="10" xfId="54" applyFont="1" applyFill="1" applyBorder="1" applyAlignment="1" applyProtection="1">
      <alignment horizontal="left" vertical="center" wrapText="1"/>
      <protection locked="0"/>
    </xf>
    <xf numFmtId="178" fontId="19" fillId="0" borderId="10" xfId="5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49" fontId="19" fillId="36" borderId="10" xfId="54" applyNumberFormat="1" applyFont="1" applyFill="1" applyBorder="1" applyAlignment="1">
      <alignment horizontal="center" vertical="center" wrapText="1"/>
      <protection/>
    </xf>
    <xf numFmtId="0" fontId="19" fillId="36" borderId="10" xfId="54" applyNumberFormat="1" applyFont="1" applyFill="1" applyBorder="1" applyAlignment="1">
      <alignment horizontal="left" vertical="center" wrapText="1"/>
      <protection/>
    </xf>
    <xf numFmtId="164" fontId="19" fillId="36" borderId="10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wrapText="1"/>
    </xf>
    <xf numFmtId="0" fontId="19" fillId="36" borderId="10" xfId="54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top" wrapText="1"/>
    </xf>
    <xf numFmtId="49" fontId="19" fillId="35" borderId="10" xfId="65" applyNumberFormat="1" applyFont="1" applyFill="1" applyBorder="1" applyAlignment="1">
      <alignment horizontal="center" vertical="center" wrapText="1"/>
      <protection/>
    </xf>
    <xf numFmtId="49" fontId="19" fillId="35" borderId="10" xfId="55" applyNumberFormat="1" applyFont="1" applyFill="1" applyBorder="1" applyAlignment="1">
      <alignment horizontal="center" vertical="top" wrapText="1"/>
      <protection/>
    </xf>
    <xf numFmtId="0" fontId="19" fillId="35" borderId="10" xfId="55" applyFont="1" applyFill="1" applyBorder="1" applyAlignment="1">
      <alignment horizontal="center" vertical="top" wrapText="1"/>
      <protection/>
    </xf>
    <xf numFmtId="0" fontId="19" fillId="35" borderId="10" xfId="0" applyNumberFormat="1" applyFont="1" applyFill="1" applyBorder="1" applyAlignment="1">
      <alignment horizontal="left" vertical="top" wrapText="1"/>
    </xf>
    <xf numFmtId="164" fontId="19" fillId="35" borderId="10" xfId="0" applyNumberFormat="1" applyFont="1" applyFill="1" applyBorder="1" applyAlignment="1">
      <alignment horizontal="center" vertical="top" wrapText="1"/>
    </xf>
    <xf numFmtId="164" fontId="19" fillId="35" borderId="10" xfId="0" applyNumberFormat="1" applyFont="1" applyFill="1" applyBorder="1" applyAlignment="1">
      <alignment horizontal="center" vertical="center" wrapText="1"/>
    </xf>
    <xf numFmtId="0" fontId="19" fillId="36" borderId="10" xfId="60" applyNumberFormat="1" applyFont="1" applyFill="1" applyBorder="1" applyAlignment="1">
      <alignment horizontal="left" vertical="center" wrapText="1"/>
      <protection/>
    </xf>
    <xf numFmtId="49" fontId="19" fillId="36" borderId="10" xfId="60" applyNumberFormat="1" applyFont="1" applyFill="1" applyBorder="1" applyAlignment="1">
      <alignment horizontal="center" vertical="center" wrapText="1"/>
      <protection/>
    </xf>
    <xf numFmtId="0" fontId="19" fillId="36" borderId="10" xfId="60" applyFont="1" applyFill="1" applyBorder="1" applyAlignment="1">
      <alignment horizontal="center" vertical="center" wrapText="1"/>
      <protection/>
    </xf>
    <xf numFmtId="0" fontId="19" fillId="36" borderId="10" xfId="54" applyFont="1" applyFill="1" applyBorder="1" applyAlignment="1">
      <alignment horizontal="left" vertical="center" wrapText="1"/>
      <protection/>
    </xf>
    <xf numFmtId="0" fontId="19" fillId="35" borderId="10" xfId="0" applyFont="1" applyFill="1" applyBorder="1" applyAlignment="1">
      <alignment horizontal="center" vertical="center" wrapText="1"/>
    </xf>
    <xf numFmtId="49" fontId="19" fillId="36" borderId="13" xfId="60" applyNumberFormat="1" applyFont="1" applyFill="1" applyBorder="1" applyAlignment="1">
      <alignment horizontal="center" vertical="center" wrapText="1"/>
      <protection/>
    </xf>
    <xf numFmtId="0" fontId="19" fillId="36" borderId="13" xfId="60" applyNumberFormat="1" applyFont="1" applyFill="1" applyBorder="1" applyAlignment="1">
      <alignment horizontal="left"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19" fillId="35" borderId="11" xfId="0" applyNumberFormat="1" applyFont="1" applyFill="1" applyBorder="1" applyAlignment="1">
      <alignment horizontal="center" vertical="center" wrapText="1"/>
    </xf>
    <xf numFmtId="0" fontId="19" fillId="35" borderId="12" xfId="55" applyNumberFormat="1" applyFont="1" applyFill="1" applyBorder="1" applyAlignment="1">
      <alignment horizontal="left" vertical="center" wrapText="1"/>
      <protection/>
    </xf>
    <xf numFmtId="49" fontId="19" fillId="36" borderId="12" xfId="60" applyNumberFormat="1" applyFont="1" applyFill="1" applyBorder="1" applyAlignment="1">
      <alignment horizontal="center" vertical="center" wrapText="1"/>
      <protection/>
    </xf>
    <xf numFmtId="0" fontId="19" fillId="35" borderId="1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49" fontId="19" fillId="35" borderId="15" xfId="55" applyNumberFormat="1" applyFont="1" applyFill="1" applyBorder="1" applyAlignment="1">
      <alignment horizontal="center" vertical="center" wrapText="1"/>
      <protection/>
    </xf>
    <xf numFmtId="49" fontId="19" fillId="35" borderId="12" xfId="0" applyNumberFormat="1" applyFont="1" applyFill="1" applyBorder="1" applyAlignment="1">
      <alignment horizontal="center" vertical="center" wrapText="1"/>
    </xf>
    <xf numFmtId="0" fontId="19" fillId="36" borderId="12" xfId="60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2" xfId="55"/>
    <cellStyle name="Обычный 2 10" xfId="56"/>
    <cellStyle name="Обычный 2 2" xfId="57"/>
    <cellStyle name="Обычный 2 2 3 2" xfId="58"/>
    <cellStyle name="Обычный 2 2 3 3" xfId="59"/>
    <cellStyle name="Обычный 2 2 3 4" xfId="60"/>
    <cellStyle name="Обычный 2 3" xfId="61"/>
    <cellStyle name="Обычный 2 3 4" xfId="62"/>
    <cellStyle name="Обычный 2 3 7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6"/>
  <sheetViews>
    <sheetView tabSelected="1" zoomScale="86" zoomScaleNormal="86" zoomScalePageLayoutView="0" workbookViewId="0" topLeftCell="A1">
      <pane ySplit="6" topLeftCell="A7" activePane="bottomLeft" state="frozen"/>
      <selection pane="topLeft" activeCell="A1" sqref="A1"/>
      <selection pane="bottomLeft" activeCell="C328" sqref="C328"/>
    </sheetView>
  </sheetViews>
  <sheetFormatPr defaultColWidth="9.00390625" defaultRowHeight="12.75"/>
  <cols>
    <col min="1" max="2" width="9.125" style="28" customWidth="1"/>
    <col min="3" max="3" width="16.625" style="28" customWidth="1"/>
    <col min="4" max="4" width="11.875" style="28" customWidth="1"/>
    <col min="5" max="5" width="41.875" style="28" customWidth="1"/>
    <col min="6" max="6" width="16.00390625" style="69" customWidth="1"/>
    <col min="7" max="7" width="18.375" style="69" customWidth="1"/>
    <col min="8" max="8" width="14.875" style="69" customWidth="1"/>
    <col min="9" max="9" width="16.75390625" style="69" customWidth="1"/>
    <col min="10" max="10" width="14.75390625" style="39" customWidth="1"/>
    <col min="11" max="11" width="16.00390625" style="44" customWidth="1"/>
    <col min="12" max="12" width="14.00390625" style="44" customWidth="1"/>
    <col min="13" max="13" width="14.75390625" style="44" customWidth="1"/>
    <col min="14" max="16384" width="9.125" style="28" customWidth="1"/>
  </cols>
  <sheetData>
    <row r="2" ht="12.75">
      <c r="K2" s="52" t="s">
        <v>534</v>
      </c>
    </row>
    <row r="4" ht="12.75">
      <c r="A4" s="29" t="s">
        <v>524</v>
      </c>
    </row>
    <row r="6" spans="1:13" s="31" customFormat="1" ht="114.75">
      <c r="A6" s="30" t="s">
        <v>42</v>
      </c>
      <c r="B6" s="30" t="s">
        <v>0</v>
      </c>
      <c r="C6" s="30" t="s">
        <v>1</v>
      </c>
      <c r="D6" s="30"/>
      <c r="E6" s="30" t="s">
        <v>2</v>
      </c>
      <c r="F6" s="27" t="s">
        <v>523</v>
      </c>
      <c r="G6" s="27" t="s">
        <v>525</v>
      </c>
      <c r="H6" s="27" t="s">
        <v>99</v>
      </c>
      <c r="I6" s="27" t="s">
        <v>97</v>
      </c>
      <c r="J6" s="40" t="s">
        <v>96</v>
      </c>
      <c r="K6" s="45" t="s">
        <v>100</v>
      </c>
      <c r="L6" s="45" t="s">
        <v>102</v>
      </c>
      <c r="M6" s="45" t="s">
        <v>101</v>
      </c>
    </row>
    <row r="7" spans="1:13" ht="12.75">
      <c r="A7" s="32" t="s">
        <v>3</v>
      </c>
      <c r="B7" s="32" t="s">
        <v>4</v>
      </c>
      <c r="C7" s="32" t="s">
        <v>5</v>
      </c>
      <c r="D7" s="32"/>
      <c r="E7" s="32">
        <v>4</v>
      </c>
      <c r="F7" s="70">
        <v>5</v>
      </c>
      <c r="G7" s="70">
        <v>6</v>
      </c>
      <c r="H7" s="70">
        <v>7</v>
      </c>
      <c r="I7" s="70">
        <v>8</v>
      </c>
      <c r="J7" s="40">
        <v>9</v>
      </c>
      <c r="K7" s="50">
        <v>10</v>
      </c>
      <c r="L7" s="50">
        <v>11</v>
      </c>
      <c r="M7" s="50">
        <v>12</v>
      </c>
    </row>
    <row r="8" spans="1:13" s="68" customFormat="1" ht="42.75">
      <c r="A8" s="193" t="s">
        <v>46</v>
      </c>
      <c r="B8" s="193"/>
      <c r="C8" s="193"/>
      <c r="D8" s="193" t="s">
        <v>7</v>
      </c>
      <c r="E8" s="194" t="s">
        <v>47</v>
      </c>
      <c r="F8" s="195">
        <f>F23+F110+F9</f>
        <v>390849.30000000005</v>
      </c>
      <c r="G8" s="83">
        <v>416089.20000000007</v>
      </c>
      <c r="H8" s="37">
        <v>416085.4</v>
      </c>
      <c r="I8" s="37">
        <v>411774.3</v>
      </c>
      <c r="J8" s="38">
        <f>H8-G8</f>
        <v>-3.800000000046566</v>
      </c>
      <c r="K8" s="46">
        <f>I8*100/F8</f>
        <v>105.35372584778838</v>
      </c>
      <c r="L8" s="46">
        <f>I8*100/G8</f>
        <v>98.96298678264178</v>
      </c>
      <c r="M8" s="46">
        <f>I8*100/H8</f>
        <v>98.96389058592298</v>
      </c>
    </row>
    <row r="9" spans="1:13" s="216" customFormat="1" ht="30">
      <c r="A9" s="205"/>
      <c r="B9" s="212" t="s">
        <v>93</v>
      </c>
      <c r="C9" s="213"/>
      <c r="D9" s="212"/>
      <c r="E9" s="214" t="s">
        <v>94</v>
      </c>
      <c r="F9" s="215">
        <f>F10</f>
        <v>994</v>
      </c>
      <c r="G9" s="208">
        <v>994</v>
      </c>
      <c r="H9" s="210">
        <v>994</v>
      </c>
      <c r="I9" s="210">
        <v>938.9</v>
      </c>
      <c r="J9" s="210">
        <f aca="true" t="shared" si="0" ref="J9:J43">H9-G9</f>
        <v>0</v>
      </c>
      <c r="K9" s="211">
        <f aca="true" t="shared" si="1" ref="K9:K66">I9*100/F9</f>
        <v>94.45674044265594</v>
      </c>
      <c r="L9" s="211">
        <f aca="true" t="shared" si="2" ref="L9:L66">I9*100/G9</f>
        <v>94.45674044265594</v>
      </c>
      <c r="M9" s="211">
        <f aca="true" t="shared" si="3" ref="M9:M66">I9*100/H9</f>
        <v>94.45674044265594</v>
      </c>
    </row>
    <row r="10" spans="1:13" s="39" customFormat="1" ht="60">
      <c r="A10" s="84"/>
      <c r="B10" s="85" t="s">
        <v>115</v>
      </c>
      <c r="C10" s="86"/>
      <c r="D10" s="85"/>
      <c r="E10" s="87" t="s">
        <v>156</v>
      </c>
      <c r="F10" s="88">
        <f>F11</f>
        <v>994</v>
      </c>
      <c r="G10" s="43">
        <v>994</v>
      </c>
      <c r="H10" s="42">
        <v>994</v>
      </c>
      <c r="I10" s="42">
        <v>938.9</v>
      </c>
      <c r="J10" s="42">
        <f t="shared" si="0"/>
        <v>0</v>
      </c>
      <c r="K10" s="49">
        <f t="shared" si="1"/>
        <v>94.45674044265594</v>
      </c>
      <c r="L10" s="49">
        <f t="shared" si="2"/>
        <v>94.45674044265594</v>
      </c>
      <c r="M10" s="49">
        <f t="shared" si="3"/>
        <v>94.45674044265594</v>
      </c>
    </row>
    <row r="11" spans="1:13" s="39" customFormat="1" ht="45">
      <c r="A11" s="84"/>
      <c r="B11" s="89"/>
      <c r="C11" s="90" t="s">
        <v>193</v>
      </c>
      <c r="D11" s="91"/>
      <c r="E11" s="92" t="s">
        <v>194</v>
      </c>
      <c r="F11" s="88">
        <f>F12+F18</f>
        <v>994</v>
      </c>
      <c r="G11" s="43">
        <v>994</v>
      </c>
      <c r="H11" s="42">
        <v>994</v>
      </c>
      <c r="I11" s="42">
        <v>938.9</v>
      </c>
      <c r="J11" s="42">
        <f>H11-G11</f>
        <v>0</v>
      </c>
      <c r="K11" s="49">
        <f t="shared" si="1"/>
        <v>94.45674044265594</v>
      </c>
      <c r="L11" s="49">
        <f t="shared" si="2"/>
        <v>94.45674044265594</v>
      </c>
      <c r="M11" s="49">
        <f t="shared" si="3"/>
        <v>94.45674044265594</v>
      </c>
    </row>
    <row r="12" spans="1:13" s="35" customFormat="1" ht="60">
      <c r="A12" s="84"/>
      <c r="B12" s="84"/>
      <c r="C12" s="90" t="s">
        <v>195</v>
      </c>
      <c r="D12" s="93"/>
      <c r="E12" s="92" t="s">
        <v>196</v>
      </c>
      <c r="F12" s="88">
        <f>F13</f>
        <v>759</v>
      </c>
      <c r="G12" s="43">
        <v>759</v>
      </c>
      <c r="H12" s="27">
        <v>759</v>
      </c>
      <c r="I12" s="27">
        <v>714.5</v>
      </c>
      <c r="J12" s="42">
        <f t="shared" si="0"/>
        <v>0</v>
      </c>
      <c r="K12" s="49">
        <f t="shared" si="1"/>
        <v>94.13702239789197</v>
      </c>
      <c r="L12" s="49">
        <f t="shared" si="2"/>
        <v>94.13702239789197</v>
      </c>
      <c r="M12" s="49">
        <f t="shared" si="3"/>
        <v>94.13702239789197</v>
      </c>
    </row>
    <row r="13" spans="1:13" s="31" customFormat="1" ht="45">
      <c r="A13" s="84"/>
      <c r="B13" s="84"/>
      <c r="C13" s="90" t="s">
        <v>197</v>
      </c>
      <c r="D13" s="93"/>
      <c r="E13" s="92" t="s">
        <v>198</v>
      </c>
      <c r="F13" s="94">
        <f>F16+F14</f>
        <v>759</v>
      </c>
      <c r="G13" s="43">
        <v>759</v>
      </c>
      <c r="H13" s="27">
        <v>759</v>
      </c>
      <c r="I13" s="27">
        <v>714.5</v>
      </c>
      <c r="J13" s="42">
        <f t="shared" si="0"/>
        <v>0</v>
      </c>
      <c r="K13" s="49">
        <f t="shared" si="1"/>
        <v>94.13702239789197</v>
      </c>
      <c r="L13" s="49">
        <f t="shared" si="2"/>
        <v>94.13702239789197</v>
      </c>
      <c r="M13" s="49">
        <f t="shared" si="3"/>
        <v>94.13702239789197</v>
      </c>
    </row>
    <row r="14" spans="1:13" ht="45">
      <c r="A14" s="84"/>
      <c r="B14" s="84"/>
      <c r="C14" s="95" t="s">
        <v>199</v>
      </c>
      <c r="D14" s="95"/>
      <c r="E14" s="96" t="s">
        <v>200</v>
      </c>
      <c r="F14" s="97">
        <f>F15</f>
        <v>484</v>
      </c>
      <c r="G14" s="43">
        <v>484</v>
      </c>
      <c r="H14" s="27">
        <v>484</v>
      </c>
      <c r="I14" s="27">
        <v>481.5</v>
      </c>
      <c r="J14" s="42">
        <f t="shared" si="0"/>
        <v>0</v>
      </c>
      <c r="K14" s="49">
        <f t="shared" si="1"/>
        <v>99.48347107438016</v>
      </c>
      <c r="L14" s="49">
        <f t="shared" si="2"/>
        <v>99.48347107438016</v>
      </c>
      <c r="M14" s="49">
        <f t="shared" si="3"/>
        <v>99.48347107438016</v>
      </c>
    </row>
    <row r="15" spans="1:13" ht="45">
      <c r="A15" s="84"/>
      <c r="B15" s="84"/>
      <c r="C15" s="95"/>
      <c r="D15" s="95" t="s">
        <v>122</v>
      </c>
      <c r="E15" s="98" t="s">
        <v>134</v>
      </c>
      <c r="F15" s="97">
        <v>484</v>
      </c>
      <c r="G15" s="43">
        <v>484</v>
      </c>
      <c r="H15" s="27">
        <v>484</v>
      </c>
      <c r="I15" s="27">
        <v>481.5</v>
      </c>
      <c r="J15" s="42">
        <f t="shared" si="0"/>
        <v>0</v>
      </c>
      <c r="K15" s="49">
        <f t="shared" si="1"/>
        <v>99.48347107438016</v>
      </c>
      <c r="L15" s="49">
        <f t="shared" si="2"/>
        <v>99.48347107438016</v>
      </c>
      <c r="M15" s="49">
        <f t="shared" si="3"/>
        <v>99.48347107438016</v>
      </c>
    </row>
    <row r="16" spans="1:13" ht="45">
      <c r="A16" s="84"/>
      <c r="B16" s="84"/>
      <c r="C16" s="90" t="s">
        <v>201</v>
      </c>
      <c r="D16" s="93"/>
      <c r="E16" s="99" t="s">
        <v>120</v>
      </c>
      <c r="F16" s="94">
        <f>F17</f>
        <v>275</v>
      </c>
      <c r="G16" s="43">
        <v>275</v>
      </c>
      <c r="H16" s="27">
        <v>275</v>
      </c>
      <c r="I16" s="27">
        <v>233</v>
      </c>
      <c r="J16" s="42">
        <f t="shared" si="0"/>
        <v>0</v>
      </c>
      <c r="K16" s="49">
        <f t="shared" si="1"/>
        <v>84.72727272727273</v>
      </c>
      <c r="L16" s="49">
        <f t="shared" si="2"/>
        <v>84.72727272727273</v>
      </c>
      <c r="M16" s="49">
        <f t="shared" si="3"/>
        <v>84.72727272727273</v>
      </c>
    </row>
    <row r="17" spans="1:13" ht="45">
      <c r="A17" s="84"/>
      <c r="B17" s="84"/>
      <c r="C17" s="90"/>
      <c r="D17" s="100" t="s">
        <v>122</v>
      </c>
      <c r="E17" s="101" t="s">
        <v>134</v>
      </c>
      <c r="F17" s="94">
        <v>275</v>
      </c>
      <c r="G17" s="43">
        <v>275</v>
      </c>
      <c r="H17" s="27">
        <v>275</v>
      </c>
      <c r="I17" s="27">
        <v>233</v>
      </c>
      <c r="J17" s="42">
        <f t="shared" si="0"/>
        <v>0</v>
      </c>
      <c r="K17" s="49">
        <f t="shared" si="1"/>
        <v>84.72727272727273</v>
      </c>
      <c r="L17" s="49">
        <f t="shared" si="2"/>
        <v>84.72727272727273</v>
      </c>
      <c r="M17" s="49">
        <f t="shared" si="3"/>
        <v>84.72727272727273</v>
      </c>
    </row>
    <row r="18" spans="1:13" ht="90">
      <c r="A18" s="84"/>
      <c r="B18" s="84"/>
      <c r="C18" s="90" t="s">
        <v>202</v>
      </c>
      <c r="D18" s="100"/>
      <c r="E18" s="99" t="s">
        <v>203</v>
      </c>
      <c r="F18" s="94">
        <f>F19</f>
        <v>235</v>
      </c>
      <c r="G18" s="43">
        <v>235</v>
      </c>
      <c r="H18" s="27">
        <v>235</v>
      </c>
      <c r="I18" s="27">
        <v>224.4</v>
      </c>
      <c r="J18" s="42">
        <f t="shared" si="0"/>
        <v>0</v>
      </c>
      <c r="K18" s="49">
        <f t="shared" si="1"/>
        <v>95.48936170212765</v>
      </c>
      <c r="L18" s="49">
        <f t="shared" si="2"/>
        <v>95.48936170212765</v>
      </c>
      <c r="M18" s="49">
        <f t="shared" si="3"/>
        <v>95.48936170212765</v>
      </c>
    </row>
    <row r="19" spans="1:13" ht="45">
      <c r="A19" s="84"/>
      <c r="B19" s="84"/>
      <c r="C19" s="90" t="s">
        <v>204</v>
      </c>
      <c r="D19" s="100"/>
      <c r="E19" s="99" t="s">
        <v>205</v>
      </c>
      <c r="F19" s="94">
        <f>F20</f>
        <v>235</v>
      </c>
      <c r="G19" s="43">
        <v>235</v>
      </c>
      <c r="H19" s="27">
        <v>235</v>
      </c>
      <c r="I19" s="27">
        <v>224.4</v>
      </c>
      <c r="J19" s="42">
        <f t="shared" si="0"/>
        <v>0</v>
      </c>
      <c r="K19" s="49">
        <f t="shared" si="1"/>
        <v>95.48936170212765</v>
      </c>
      <c r="L19" s="49">
        <f t="shared" si="2"/>
        <v>95.48936170212765</v>
      </c>
      <c r="M19" s="49">
        <f t="shared" si="3"/>
        <v>95.48936170212765</v>
      </c>
    </row>
    <row r="20" spans="1:13" s="33" customFormat="1" ht="60">
      <c r="A20" s="84"/>
      <c r="B20" s="84"/>
      <c r="C20" s="90" t="s">
        <v>206</v>
      </c>
      <c r="D20" s="91"/>
      <c r="E20" s="102" t="s">
        <v>123</v>
      </c>
      <c r="F20" s="94">
        <v>235</v>
      </c>
      <c r="G20" s="43">
        <v>235</v>
      </c>
      <c r="H20" s="27">
        <v>235</v>
      </c>
      <c r="I20" s="27">
        <v>224.4</v>
      </c>
      <c r="J20" s="42">
        <f t="shared" si="0"/>
        <v>0</v>
      </c>
      <c r="K20" s="49">
        <f t="shared" si="1"/>
        <v>95.48936170212765</v>
      </c>
      <c r="L20" s="49">
        <f t="shared" si="2"/>
        <v>95.48936170212765</v>
      </c>
      <c r="M20" s="49">
        <f t="shared" si="3"/>
        <v>95.48936170212765</v>
      </c>
    </row>
    <row r="21" spans="1:13" ht="45">
      <c r="A21" s="84"/>
      <c r="B21" s="84"/>
      <c r="C21" s="90"/>
      <c r="D21" s="100" t="s">
        <v>124</v>
      </c>
      <c r="E21" s="103" t="s">
        <v>207</v>
      </c>
      <c r="F21" s="94">
        <v>235</v>
      </c>
      <c r="G21" s="43">
        <v>104</v>
      </c>
      <c r="H21" s="27">
        <v>104</v>
      </c>
      <c r="I21" s="27">
        <v>100.4</v>
      </c>
      <c r="J21" s="42">
        <f t="shared" si="0"/>
        <v>0</v>
      </c>
      <c r="K21" s="49">
        <f t="shared" si="1"/>
        <v>42.723404255319146</v>
      </c>
      <c r="L21" s="49">
        <f t="shared" si="2"/>
        <v>96.53846153846153</v>
      </c>
      <c r="M21" s="49">
        <f t="shared" si="3"/>
        <v>96.53846153846153</v>
      </c>
    </row>
    <row r="22" spans="1:13" ht="45">
      <c r="A22" s="84"/>
      <c r="B22" s="84"/>
      <c r="C22" s="90"/>
      <c r="D22" s="100" t="s">
        <v>122</v>
      </c>
      <c r="E22" s="101" t="s">
        <v>134</v>
      </c>
      <c r="F22" s="94"/>
      <c r="G22" s="43">
        <v>131</v>
      </c>
      <c r="H22" s="27">
        <v>131</v>
      </c>
      <c r="I22" s="27">
        <v>124</v>
      </c>
      <c r="J22" s="42">
        <f t="shared" si="0"/>
        <v>0</v>
      </c>
      <c r="K22" s="49"/>
      <c r="L22" s="49">
        <f t="shared" si="2"/>
        <v>94.65648854961832</v>
      </c>
      <c r="M22" s="49">
        <f t="shared" si="3"/>
        <v>94.65648854961832</v>
      </c>
    </row>
    <row r="23" spans="1:13" s="33" customFormat="1" ht="15">
      <c r="A23" s="205"/>
      <c r="B23" s="205" t="s">
        <v>24</v>
      </c>
      <c r="C23" s="205"/>
      <c r="D23" s="205"/>
      <c r="E23" s="206" t="s">
        <v>98</v>
      </c>
      <c r="F23" s="207">
        <f>F24+F44+F80+F91</f>
        <v>362657.10000000003</v>
      </c>
      <c r="G23" s="208">
        <v>385321</v>
      </c>
      <c r="H23" s="209">
        <v>385371.3</v>
      </c>
      <c r="I23" s="209">
        <v>382428.8</v>
      </c>
      <c r="J23" s="210">
        <f t="shared" si="0"/>
        <v>50.29999999998836</v>
      </c>
      <c r="K23" s="211">
        <f t="shared" si="1"/>
        <v>105.45189932859441</v>
      </c>
      <c r="L23" s="211">
        <f t="shared" si="2"/>
        <v>99.24940504151084</v>
      </c>
      <c r="M23" s="211">
        <f t="shared" si="3"/>
        <v>99.23645066459282</v>
      </c>
    </row>
    <row r="24" spans="1:13" ht="15">
      <c r="A24" s="84"/>
      <c r="B24" s="84" t="s">
        <v>25</v>
      </c>
      <c r="C24" s="84"/>
      <c r="D24" s="84"/>
      <c r="E24" s="102" t="s">
        <v>55</v>
      </c>
      <c r="F24" s="104">
        <f>F25+F38</f>
        <v>143894.7</v>
      </c>
      <c r="G24" s="43">
        <v>159279</v>
      </c>
      <c r="H24" s="27">
        <v>159279</v>
      </c>
      <c r="I24" s="27">
        <v>159135.7</v>
      </c>
      <c r="J24" s="42">
        <f t="shared" si="0"/>
        <v>0</v>
      </c>
      <c r="K24" s="49">
        <f t="shared" si="1"/>
        <v>110.59177301179265</v>
      </c>
      <c r="L24" s="49">
        <f t="shared" si="2"/>
        <v>99.91003208206983</v>
      </c>
      <c r="M24" s="49">
        <f t="shared" si="3"/>
        <v>99.91003208206983</v>
      </c>
    </row>
    <row r="25" spans="1:13" ht="15">
      <c r="A25" s="84"/>
      <c r="B25" s="84"/>
      <c r="C25" s="105" t="s">
        <v>208</v>
      </c>
      <c r="D25" s="100"/>
      <c r="E25" s="72" t="s">
        <v>126</v>
      </c>
      <c r="F25" s="104">
        <f>F26</f>
        <v>143323.2</v>
      </c>
      <c r="G25" s="43">
        <v>158638.90000000002</v>
      </c>
      <c r="H25" s="27">
        <v>158638.9</v>
      </c>
      <c r="I25" s="27">
        <v>158522.5</v>
      </c>
      <c r="J25" s="42">
        <f t="shared" si="0"/>
        <v>0</v>
      </c>
      <c r="K25" s="49">
        <f t="shared" si="1"/>
        <v>110.60491253335118</v>
      </c>
      <c r="L25" s="49">
        <f t="shared" si="2"/>
        <v>99.92662581497979</v>
      </c>
      <c r="M25" s="49">
        <f t="shared" si="3"/>
        <v>99.92662581497981</v>
      </c>
    </row>
    <row r="26" spans="1:13" s="74" customFormat="1" ht="30">
      <c r="A26" s="84"/>
      <c r="B26" s="84"/>
      <c r="C26" s="90" t="s">
        <v>209</v>
      </c>
      <c r="D26" s="100"/>
      <c r="E26" s="106" t="s">
        <v>129</v>
      </c>
      <c r="F26" s="104">
        <f>F27+F29+F33</f>
        <v>143323.2</v>
      </c>
      <c r="G26" s="43">
        <v>158638.90000000002</v>
      </c>
      <c r="H26" s="42">
        <v>158638.9</v>
      </c>
      <c r="I26" s="42">
        <v>158522.5</v>
      </c>
      <c r="J26" s="42">
        <f t="shared" si="0"/>
        <v>0</v>
      </c>
      <c r="K26" s="49">
        <f t="shared" si="1"/>
        <v>110.60491253335118</v>
      </c>
      <c r="L26" s="49">
        <f t="shared" si="2"/>
        <v>99.92662581497979</v>
      </c>
      <c r="M26" s="49">
        <f t="shared" si="3"/>
        <v>99.92662581497981</v>
      </c>
    </row>
    <row r="27" spans="1:13" s="77" customFormat="1" ht="45">
      <c r="A27" s="84"/>
      <c r="B27" s="84"/>
      <c r="C27" s="107" t="s">
        <v>210</v>
      </c>
      <c r="D27" s="84"/>
      <c r="E27" s="101" t="s">
        <v>211</v>
      </c>
      <c r="F27" s="94">
        <f>F28</f>
        <v>1026.6</v>
      </c>
      <c r="G27" s="43">
        <v>740.3</v>
      </c>
      <c r="H27" s="27">
        <v>740.3</v>
      </c>
      <c r="I27" s="27">
        <v>631.5</v>
      </c>
      <c r="J27" s="42">
        <f t="shared" si="0"/>
        <v>0</v>
      </c>
      <c r="K27" s="49">
        <f t="shared" si="1"/>
        <v>61.513734658094684</v>
      </c>
      <c r="L27" s="49">
        <f t="shared" si="2"/>
        <v>85.30325543698501</v>
      </c>
      <c r="M27" s="49">
        <f t="shared" si="3"/>
        <v>85.30325543698501</v>
      </c>
    </row>
    <row r="28" spans="1:13" ht="45">
      <c r="A28" s="84"/>
      <c r="B28" s="84"/>
      <c r="C28" s="107"/>
      <c r="D28" s="84" t="s">
        <v>122</v>
      </c>
      <c r="E28" s="101" t="s">
        <v>134</v>
      </c>
      <c r="F28" s="94">
        <v>1026.6</v>
      </c>
      <c r="G28" s="43">
        <v>740.3</v>
      </c>
      <c r="H28" s="27">
        <v>740.3</v>
      </c>
      <c r="I28" s="27">
        <v>631.5</v>
      </c>
      <c r="J28" s="42">
        <f t="shared" si="0"/>
        <v>0</v>
      </c>
      <c r="K28" s="49">
        <f t="shared" si="1"/>
        <v>61.513734658094684</v>
      </c>
      <c r="L28" s="49">
        <f t="shared" si="2"/>
        <v>85.30325543698501</v>
      </c>
      <c r="M28" s="49">
        <f t="shared" si="3"/>
        <v>85.30325543698501</v>
      </c>
    </row>
    <row r="29" spans="1:13" ht="75">
      <c r="A29" s="84"/>
      <c r="B29" s="84"/>
      <c r="C29" s="107" t="s">
        <v>212</v>
      </c>
      <c r="D29" s="84"/>
      <c r="E29" s="101" t="s">
        <v>213</v>
      </c>
      <c r="F29" s="94">
        <f>F30+F31+F32</f>
        <v>111390.9</v>
      </c>
      <c r="G29" s="43">
        <v>126769.59999999999</v>
      </c>
      <c r="H29" s="27">
        <v>126769.6</v>
      </c>
      <c r="I29" s="27">
        <v>126768</v>
      </c>
      <c r="J29" s="42">
        <f t="shared" si="0"/>
        <v>0</v>
      </c>
      <c r="K29" s="49">
        <f t="shared" si="1"/>
        <v>113.80462856481095</v>
      </c>
      <c r="L29" s="49">
        <f t="shared" si="2"/>
        <v>99.99873786775379</v>
      </c>
      <c r="M29" s="49">
        <f t="shared" si="3"/>
        <v>99.99873786775377</v>
      </c>
    </row>
    <row r="30" spans="1:13" ht="90">
      <c r="A30" s="84"/>
      <c r="B30" s="84"/>
      <c r="C30" s="107"/>
      <c r="D30" s="84" t="s">
        <v>130</v>
      </c>
      <c r="E30" s="101" t="s">
        <v>214</v>
      </c>
      <c r="F30" s="94">
        <v>3814.8</v>
      </c>
      <c r="G30" s="43">
        <v>6855.3</v>
      </c>
      <c r="H30" s="27">
        <v>6855.3</v>
      </c>
      <c r="I30" s="27">
        <v>6853.7</v>
      </c>
      <c r="J30" s="42">
        <f t="shared" si="0"/>
        <v>0</v>
      </c>
      <c r="K30" s="49">
        <f t="shared" si="1"/>
        <v>179.6607947992031</v>
      </c>
      <c r="L30" s="49">
        <f t="shared" si="2"/>
        <v>99.97666039414759</v>
      </c>
      <c r="M30" s="49">
        <f t="shared" si="3"/>
        <v>99.97666039414759</v>
      </c>
    </row>
    <row r="31" spans="1:13" ht="45">
      <c r="A31" s="84"/>
      <c r="B31" s="84"/>
      <c r="C31" s="107"/>
      <c r="D31" s="108" t="s">
        <v>124</v>
      </c>
      <c r="E31" s="101" t="s">
        <v>207</v>
      </c>
      <c r="F31" s="94">
        <v>59.9</v>
      </c>
      <c r="G31" s="43">
        <v>56</v>
      </c>
      <c r="H31" s="27">
        <v>56</v>
      </c>
      <c r="I31" s="27">
        <v>56</v>
      </c>
      <c r="J31" s="42">
        <f t="shared" si="0"/>
        <v>0</v>
      </c>
      <c r="K31" s="49">
        <f t="shared" si="1"/>
        <v>93.48914858096828</v>
      </c>
      <c r="L31" s="49">
        <f t="shared" si="2"/>
        <v>100</v>
      </c>
      <c r="M31" s="49">
        <f t="shared" si="3"/>
        <v>100</v>
      </c>
    </row>
    <row r="32" spans="1:13" ht="45">
      <c r="A32" s="84"/>
      <c r="B32" s="84"/>
      <c r="C32" s="107"/>
      <c r="D32" s="84" t="s">
        <v>122</v>
      </c>
      <c r="E32" s="101" t="s">
        <v>134</v>
      </c>
      <c r="F32" s="94">
        <v>107516.2</v>
      </c>
      <c r="G32" s="43">
        <v>119858.3</v>
      </c>
      <c r="H32" s="27">
        <v>119858.3</v>
      </c>
      <c r="I32" s="27">
        <v>119858.3</v>
      </c>
      <c r="J32" s="42">
        <f t="shared" si="0"/>
        <v>0</v>
      </c>
      <c r="K32" s="49">
        <f t="shared" si="1"/>
        <v>111.4792933530017</v>
      </c>
      <c r="L32" s="49">
        <f t="shared" si="2"/>
        <v>100</v>
      </c>
      <c r="M32" s="49">
        <f t="shared" si="3"/>
        <v>100</v>
      </c>
    </row>
    <row r="33" spans="1:13" ht="30">
      <c r="A33" s="84"/>
      <c r="B33" s="84"/>
      <c r="C33" s="107" t="s">
        <v>215</v>
      </c>
      <c r="D33" s="84"/>
      <c r="E33" s="109" t="s">
        <v>69</v>
      </c>
      <c r="F33" s="94">
        <f>F35+F36+F37</f>
        <v>30905.7</v>
      </c>
      <c r="G33" s="43">
        <v>31129</v>
      </c>
      <c r="H33" s="27">
        <v>31129</v>
      </c>
      <c r="I33" s="27">
        <v>31123</v>
      </c>
      <c r="J33" s="42">
        <f t="shared" si="0"/>
        <v>0</v>
      </c>
      <c r="K33" s="49">
        <f t="shared" si="1"/>
        <v>100.7031065466888</v>
      </c>
      <c r="L33" s="49">
        <f t="shared" si="2"/>
        <v>99.98072536862732</v>
      </c>
      <c r="M33" s="49">
        <f t="shared" si="3"/>
        <v>99.98072536862732</v>
      </c>
    </row>
    <row r="34" spans="1:13" ht="90">
      <c r="A34" s="84"/>
      <c r="B34" s="84"/>
      <c r="C34" s="107"/>
      <c r="D34" s="84" t="s">
        <v>130</v>
      </c>
      <c r="E34" s="101" t="s">
        <v>214</v>
      </c>
      <c r="F34" s="94"/>
      <c r="G34" s="43">
        <v>8</v>
      </c>
      <c r="H34" s="27">
        <v>8</v>
      </c>
      <c r="I34" s="27">
        <v>8</v>
      </c>
      <c r="J34" s="42">
        <f t="shared" si="0"/>
        <v>0</v>
      </c>
      <c r="K34" s="49"/>
      <c r="L34" s="49">
        <f t="shared" si="2"/>
        <v>100</v>
      </c>
      <c r="M34" s="49">
        <f t="shared" si="3"/>
        <v>100</v>
      </c>
    </row>
    <row r="35" spans="1:13" ht="45">
      <c r="A35" s="84"/>
      <c r="B35" s="84"/>
      <c r="C35" s="107"/>
      <c r="D35" s="110" t="s">
        <v>124</v>
      </c>
      <c r="E35" s="101" t="s">
        <v>207</v>
      </c>
      <c r="F35" s="94">
        <v>2711.2</v>
      </c>
      <c r="G35" s="43">
        <v>2830.1</v>
      </c>
      <c r="H35" s="27">
        <v>2830.1</v>
      </c>
      <c r="I35" s="27">
        <v>2824.7</v>
      </c>
      <c r="J35" s="42">
        <f t="shared" si="0"/>
        <v>0</v>
      </c>
      <c r="K35" s="49">
        <f t="shared" si="1"/>
        <v>104.18633815284745</v>
      </c>
      <c r="L35" s="49">
        <f t="shared" si="2"/>
        <v>99.80919402141268</v>
      </c>
      <c r="M35" s="49">
        <f t="shared" si="3"/>
        <v>99.80919402141268</v>
      </c>
    </row>
    <row r="36" spans="1:13" ht="45">
      <c r="A36" s="84"/>
      <c r="B36" s="84"/>
      <c r="C36" s="107"/>
      <c r="D36" s="84" t="s">
        <v>122</v>
      </c>
      <c r="E36" s="111" t="s">
        <v>121</v>
      </c>
      <c r="F36" s="94">
        <v>28175.8</v>
      </c>
      <c r="G36" s="43">
        <v>28263.5</v>
      </c>
      <c r="H36" s="27">
        <v>28263.5</v>
      </c>
      <c r="I36" s="27">
        <v>28263.3</v>
      </c>
      <c r="J36" s="42">
        <f t="shared" si="0"/>
        <v>0</v>
      </c>
      <c r="K36" s="49">
        <f t="shared" si="1"/>
        <v>100.3105501884596</v>
      </c>
      <c r="L36" s="49">
        <f t="shared" si="2"/>
        <v>99.999292373556</v>
      </c>
      <c r="M36" s="49">
        <f t="shared" si="3"/>
        <v>99.999292373556</v>
      </c>
    </row>
    <row r="37" spans="1:13" ht="15">
      <c r="A37" s="84"/>
      <c r="B37" s="84"/>
      <c r="C37" s="107"/>
      <c r="D37" s="84" t="s">
        <v>131</v>
      </c>
      <c r="E37" s="111" t="s">
        <v>132</v>
      </c>
      <c r="F37" s="94">
        <v>18.7</v>
      </c>
      <c r="G37" s="43">
        <v>27.4</v>
      </c>
      <c r="H37" s="27">
        <v>27.4</v>
      </c>
      <c r="I37" s="27">
        <v>27</v>
      </c>
      <c r="J37" s="42">
        <f t="shared" si="0"/>
        <v>0</v>
      </c>
      <c r="K37" s="49">
        <f t="shared" si="1"/>
        <v>144.38502673796793</v>
      </c>
      <c r="L37" s="49">
        <f t="shared" si="2"/>
        <v>98.54014598540147</v>
      </c>
      <c r="M37" s="49">
        <f t="shared" si="3"/>
        <v>98.54014598540147</v>
      </c>
    </row>
    <row r="38" spans="1:13" ht="45">
      <c r="A38" s="84"/>
      <c r="B38" s="84"/>
      <c r="C38" s="112" t="s">
        <v>216</v>
      </c>
      <c r="D38" s="93"/>
      <c r="E38" s="92" t="s">
        <v>217</v>
      </c>
      <c r="F38" s="94">
        <f>F39</f>
        <v>571.5</v>
      </c>
      <c r="G38" s="43">
        <v>640.1</v>
      </c>
      <c r="H38" s="27">
        <v>640.1</v>
      </c>
      <c r="I38" s="27">
        <v>613.2</v>
      </c>
      <c r="J38" s="42">
        <f t="shared" si="0"/>
        <v>0</v>
      </c>
      <c r="K38" s="49">
        <f t="shared" si="1"/>
        <v>107.2965879265092</v>
      </c>
      <c r="L38" s="49">
        <f t="shared" si="2"/>
        <v>95.79753163568193</v>
      </c>
      <c r="M38" s="49">
        <f t="shared" si="3"/>
        <v>95.79753163568193</v>
      </c>
    </row>
    <row r="39" spans="1:13" ht="60">
      <c r="A39" s="84"/>
      <c r="B39" s="84"/>
      <c r="C39" s="112" t="s">
        <v>218</v>
      </c>
      <c r="D39" s="93"/>
      <c r="E39" s="92" t="s">
        <v>219</v>
      </c>
      <c r="F39" s="94">
        <f>F40</f>
        <v>571.5</v>
      </c>
      <c r="G39" s="43">
        <v>640.1</v>
      </c>
      <c r="H39" s="27">
        <v>640.1</v>
      </c>
      <c r="I39" s="27">
        <v>613.2</v>
      </c>
      <c r="J39" s="42">
        <f t="shared" si="0"/>
        <v>0</v>
      </c>
      <c r="K39" s="49">
        <f t="shared" si="1"/>
        <v>107.2965879265092</v>
      </c>
      <c r="L39" s="49">
        <f t="shared" si="2"/>
        <v>95.79753163568193</v>
      </c>
      <c r="M39" s="49">
        <f t="shared" si="3"/>
        <v>95.79753163568193</v>
      </c>
    </row>
    <row r="40" spans="1:13" ht="45">
      <c r="A40" s="84"/>
      <c r="B40" s="84"/>
      <c r="C40" s="112" t="s">
        <v>220</v>
      </c>
      <c r="D40" s="91"/>
      <c r="E40" s="113" t="s">
        <v>221</v>
      </c>
      <c r="F40" s="94">
        <f>F41</f>
        <v>571.5</v>
      </c>
      <c r="G40" s="43">
        <v>640.1</v>
      </c>
      <c r="H40" s="27">
        <v>640.1</v>
      </c>
      <c r="I40" s="27">
        <v>613.2</v>
      </c>
      <c r="J40" s="42">
        <f t="shared" si="0"/>
        <v>0</v>
      </c>
      <c r="K40" s="49">
        <f t="shared" si="1"/>
        <v>107.2965879265092</v>
      </c>
      <c r="L40" s="49">
        <f t="shared" si="2"/>
        <v>95.79753163568193</v>
      </c>
      <c r="M40" s="49">
        <f t="shared" si="3"/>
        <v>95.79753163568193</v>
      </c>
    </row>
    <row r="41" spans="1:13" ht="45">
      <c r="A41" s="84"/>
      <c r="B41" s="84"/>
      <c r="C41" s="112" t="s">
        <v>222</v>
      </c>
      <c r="D41" s="84"/>
      <c r="E41" s="113" t="s">
        <v>223</v>
      </c>
      <c r="F41" s="94">
        <f>F42+F43</f>
        <v>571.5</v>
      </c>
      <c r="G41" s="43">
        <v>640.1</v>
      </c>
      <c r="H41" s="27">
        <v>640.1</v>
      </c>
      <c r="I41" s="27">
        <v>613.2</v>
      </c>
      <c r="J41" s="42">
        <f t="shared" si="0"/>
        <v>0</v>
      </c>
      <c r="K41" s="49">
        <f t="shared" si="1"/>
        <v>107.2965879265092</v>
      </c>
      <c r="L41" s="49">
        <f t="shared" si="2"/>
        <v>95.79753163568193</v>
      </c>
      <c r="M41" s="49">
        <f t="shared" si="3"/>
        <v>95.79753163568193</v>
      </c>
    </row>
    <row r="42" spans="1:13" ht="90">
      <c r="A42" s="84"/>
      <c r="B42" s="84"/>
      <c r="C42" s="112"/>
      <c r="D42" s="84" t="s">
        <v>130</v>
      </c>
      <c r="E42" s="101" t="s">
        <v>214</v>
      </c>
      <c r="F42" s="94">
        <f>8.4</f>
        <v>8.4</v>
      </c>
      <c r="G42" s="43">
        <v>9.5</v>
      </c>
      <c r="H42" s="27">
        <v>9.5</v>
      </c>
      <c r="I42" s="27">
        <v>8.1</v>
      </c>
      <c r="J42" s="42">
        <f t="shared" si="0"/>
        <v>0</v>
      </c>
      <c r="K42" s="49">
        <f t="shared" si="1"/>
        <v>96.42857142857143</v>
      </c>
      <c r="L42" s="49">
        <f t="shared" si="2"/>
        <v>85.26315789473684</v>
      </c>
      <c r="M42" s="49">
        <f t="shared" si="3"/>
        <v>85.26315789473684</v>
      </c>
    </row>
    <row r="43" spans="1:13" ht="45">
      <c r="A43" s="84"/>
      <c r="B43" s="84"/>
      <c r="C43" s="112"/>
      <c r="D43" s="84" t="s">
        <v>122</v>
      </c>
      <c r="E43" s="114" t="s">
        <v>121</v>
      </c>
      <c r="F43" s="94">
        <f>563.1</f>
        <v>563.1</v>
      </c>
      <c r="G43" s="43">
        <v>630.6</v>
      </c>
      <c r="H43" s="27">
        <v>630.6</v>
      </c>
      <c r="I43" s="27">
        <v>605.1</v>
      </c>
      <c r="J43" s="42">
        <f t="shared" si="0"/>
        <v>0</v>
      </c>
      <c r="K43" s="49">
        <f t="shared" si="1"/>
        <v>107.45871070857751</v>
      </c>
      <c r="L43" s="49">
        <f t="shared" si="2"/>
        <v>95.95623215984776</v>
      </c>
      <c r="M43" s="49">
        <f t="shared" si="3"/>
        <v>95.95623215984776</v>
      </c>
    </row>
    <row r="44" spans="1:13" ht="15">
      <c r="A44" s="84"/>
      <c r="B44" s="84" t="s">
        <v>26</v>
      </c>
      <c r="C44" s="84"/>
      <c r="D44" s="84" t="s">
        <v>7</v>
      </c>
      <c r="E44" s="102" t="s">
        <v>27</v>
      </c>
      <c r="F44" s="94">
        <f>F50+F74</f>
        <v>196242.70000000004</v>
      </c>
      <c r="G44" s="43">
        <v>203208.80000000005</v>
      </c>
      <c r="H44" s="27">
        <v>203275.9</v>
      </c>
      <c r="I44" s="27">
        <v>201086.7</v>
      </c>
      <c r="J44" s="36">
        <f aca="true" t="shared" si="4" ref="J44:J73">H44-G44</f>
        <v>67.09999999994761</v>
      </c>
      <c r="K44" s="49">
        <f t="shared" si="1"/>
        <v>102.46837207192928</v>
      </c>
      <c r="L44" s="49">
        <f t="shared" si="2"/>
        <v>98.955704674207</v>
      </c>
      <c r="M44" s="49">
        <f t="shared" si="3"/>
        <v>98.92304006525121</v>
      </c>
    </row>
    <row r="45" spans="1:13" ht="45">
      <c r="A45" s="84"/>
      <c r="B45" s="84"/>
      <c r="C45" s="115" t="s">
        <v>224</v>
      </c>
      <c r="D45" s="84"/>
      <c r="E45" s="102" t="s">
        <v>225</v>
      </c>
      <c r="F45" s="94"/>
      <c r="G45" s="43">
        <v>439.4</v>
      </c>
      <c r="H45" s="27">
        <v>439.4</v>
      </c>
      <c r="I45" s="27">
        <v>439.4</v>
      </c>
      <c r="J45" s="42">
        <f t="shared" si="4"/>
        <v>0</v>
      </c>
      <c r="K45" s="49"/>
      <c r="L45" s="49">
        <f t="shared" si="2"/>
        <v>100</v>
      </c>
      <c r="M45" s="49">
        <f t="shared" si="3"/>
        <v>100</v>
      </c>
    </row>
    <row r="46" spans="1:13" ht="45">
      <c r="A46" s="84"/>
      <c r="B46" s="84"/>
      <c r="C46" s="112" t="s">
        <v>226</v>
      </c>
      <c r="D46" s="93"/>
      <c r="E46" s="92" t="s">
        <v>227</v>
      </c>
      <c r="F46" s="94"/>
      <c r="G46" s="43">
        <v>439.4</v>
      </c>
      <c r="H46" s="27">
        <v>439.4</v>
      </c>
      <c r="I46" s="27">
        <v>439.4</v>
      </c>
      <c r="J46" s="42">
        <f t="shared" si="4"/>
        <v>0</v>
      </c>
      <c r="K46" s="49"/>
      <c r="L46" s="49">
        <f t="shared" si="2"/>
        <v>100</v>
      </c>
      <c r="M46" s="49">
        <f t="shared" si="3"/>
        <v>100</v>
      </c>
    </row>
    <row r="47" spans="1:13" ht="45">
      <c r="A47" s="84"/>
      <c r="B47" s="84"/>
      <c r="C47" s="112" t="s">
        <v>228</v>
      </c>
      <c r="D47" s="93"/>
      <c r="E47" s="101" t="s">
        <v>229</v>
      </c>
      <c r="F47" s="94"/>
      <c r="G47" s="43">
        <v>439.4</v>
      </c>
      <c r="H47" s="27">
        <v>439.4</v>
      </c>
      <c r="I47" s="27">
        <v>439.4</v>
      </c>
      <c r="J47" s="42">
        <f t="shared" si="4"/>
        <v>0</v>
      </c>
      <c r="K47" s="49"/>
      <c r="L47" s="49">
        <f t="shared" si="2"/>
        <v>100</v>
      </c>
      <c r="M47" s="49">
        <f t="shared" si="3"/>
        <v>100</v>
      </c>
    </row>
    <row r="48" spans="1:13" ht="30">
      <c r="A48" s="84"/>
      <c r="B48" s="84"/>
      <c r="C48" s="112" t="s">
        <v>230</v>
      </c>
      <c r="D48" s="116"/>
      <c r="E48" s="117" t="s">
        <v>73</v>
      </c>
      <c r="F48" s="94"/>
      <c r="G48" s="43">
        <v>439.4</v>
      </c>
      <c r="H48" s="27">
        <v>439.4</v>
      </c>
      <c r="I48" s="27">
        <v>439.4</v>
      </c>
      <c r="J48" s="42">
        <f t="shared" si="4"/>
        <v>0</v>
      </c>
      <c r="K48" s="49"/>
      <c r="L48" s="49">
        <f t="shared" si="2"/>
        <v>100</v>
      </c>
      <c r="M48" s="49">
        <f t="shared" si="3"/>
        <v>100</v>
      </c>
    </row>
    <row r="49" spans="1:13" ht="45">
      <c r="A49" s="84"/>
      <c r="B49" s="84"/>
      <c r="C49" s="115"/>
      <c r="D49" s="84" t="s">
        <v>122</v>
      </c>
      <c r="E49" s="114" t="s">
        <v>121</v>
      </c>
      <c r="F49" s="94"/>
      <c r="G49" s="43">
        <v>439.4</v>
      </c>
      <c r="H49" s="27">
        <v>439.4</v>
      </c>
      <c r="I49" s="27">
        <v>439.4</v>
      </c>
      <c r="J49" s="42">
        <f t="shared" si="4"/>
        <v>0</v>
      </c>
      <c r="K49" s="49"/>
      <c r="L49" s="49">
        <f t="shared" si="2"/>
        <v>100</v>
      </c>
      <c r="M49" s="49">
        <f t="shared" si="3"/>
        <v>100</v>
      </c>
    </row>
    <row r="50" spans="1:13" ht="15">
      <c r="A50" s="84"/>
      <c r="B50" s="84"/>
      <c r="C50" s="105" t="s">
        <v>208</v>
      </c>
      <c r="D50" s="100"/>
      <c r="E50" s="72" t="s">
        <v>126</v>
      </c>
      <c r="F50" s="94">
        <f>F51</f>
        <v>193144.60000000003</v>
      </c>
      <c r="G50" s="43">
        <v>199596.30000000005</v>
      </c>
      <c r="H50" s="27">
        <v>199663.4</v>
      </c>
      <c r="I50" s="27">
        <v>197685.2</v>
      </c>
      <c r="J50" s="36">
        <f t="shared" si="4"/>
        <v>67.09999999994761</v>
      </c>
      <c r="K50" s="49">
        <f t="shared" si="1"/>
        <v>102.35088115329135</v>
      </c>
      <c r="L50" s="49">
        <f t="shared" si="2"/>
        <v>99.04251732121284</v>
      </c>
      <c r="M50" s="49">
        <f t="shared" si="3"/>
        <v>99.00923253836207</v>
      </c>
    </row>
    <row r="51" spans="1:13" s="39" customFormat="1" ht="30">
      <c r="A51" s="84"/>
      <c r="B51" s="84"/>
      <c r="C51" s="90" t="s">
        <v>209</v>
      </c>
      <c r="D51" s="100"/>
      <c r="E51" s="106" t="s">
        <v>129</v>
      </c>
      <c r="F51" s="94">
        <f>F52+F56+F62+F65+F70+F72+F58</f>
        <v>193144.60000000003</v>
      </c>
      <c r="G51" s="43">
        <v>199596.30000000005</v>
      </c>
      <c r="H51" s="42">
        <v>199663.4</v>
      </c>
      <c r="I51" s="42">
        <v>197685.2</v>
      </c>
      <c r="J51" s="36">
        <f t="shared" si="4"/>
        <v>67.09999999994761</v>
      </c>
      <c r="K51" s="49">
        <f t="shared" si="1"/>
        <v>102.35088115329135</v>
      </c>
      <c r="L51" s="49">
        <f t="shared" si="2"/>
        <v>99.04251732121284</v>
      </c>
      <c r="M51" s="49">
        <f t="shared" si="3"/>
        <v>99.00923253836207</v>
      </c>
    </row>
    <row r="52" spans="1:13" s="35" customFormat="1" ht="45">
      <c r="A52" s="84"/>
      <c r="B52" s="84"/>
      <c r="C52" s="107" t="s">
        <v>526</v>
      </c>
      <c r="D52" s="84"/>
      <c r="E52" s="101" t="s">
        <v>231</v>
      </c>
      <c r="F52" s="94">
        <f>F53</f>
        <v>21454.5</v>
      </c>
      <c r="G52" s="43">
        <v>24181.3</v>
      </c>
      <c r="H52" s="27">
        <v>24181.3</v>
      </c>
      <c r="I52" s="27">
        <v>24181.3</v>
      </c>
      <c r="J52" s="42">
        <f t="shared" si="4"/>
        <v>0</v>
      </c>
      <c r="K52" s="49">
        <f t="shared" si="1"/>
        <v>112.70968794425411</v>
      </c>
      <c r="L52" s="49">
        <f t="shared" si="2"/>
        <v>100</v>
      </c>
      <c r="M52" s="49">
        <f t="shared" si="3"/>
        <v>100</v>
      </c>
    </row>
    <row r="53" spans="1:13" s="35" customFormat="1" ht="45">
      <c r="A53" s="89"/>
      <c r="B53" s="84"/>
      <c r="C53" s="107"/>
      <c r="D53" s="84" t="s">
        <v>122</v>
      </c>
      <c r="E53" s="101" t="s">
        <v>134</v>
      </c>
      <c r="F53" s="94">
        <v>21454.5</v>
      </c>
      <c r="G53" s="43">
        <v>24181.3</v>
      </c>
      <c r="H53" s="27">
        <v>24181.3</v>
      </c>
      <c r="I53" s="27">
        <v>24181.3</v>
      </c>
      <c r="J53" s="42">
        <f t="shared" si="4"/>
        <v>0</v>
      </c>
      <c r="K53" s="49">
        <f t="shared" si="1"/>
        <v>112.70968794425411</v>
      </c>
      <c r="L53" s="49">
        <f t="shared" si="2"/>
        <v>100</v>
      </c>
      <c r="M53" s="49">
        <f t="shared" si="3"/>
        <v>100</v>
      </c>
    </row>
    <row r="54" spans="1:13" s="35" customFormat="1" ht="15">
      <c r="A54" s="89"/>
      <c r="B54" s="84"/>
      <c r="C54" s="107" t="s">
        <v>232</v>
      </c>
      <c r="D54" s="84"/>
      <c r="E54" s="101" t="s">
        <v>233</v>
      </c>
      <c r="F54" s="94"/>
      <c r="G54" s="43">
        <v>126.2</v>
      </c>
      <c r="H54" s="27">
        <v>126.2</v>
      </c>
      <c r="I54" s="27">
        <v>126.2</v>
      </c>
      <c r="J54" s="42">
        <f t="shared" si="4"/>
        <v>0</v>
      </c>
      <c r="K54" s="49"/>
      <c r="L54" s="49">
        <f t="shared" si="2"/>
        <v>100</v>
      </c>
      <c r="M54" s="49">
        <f t="shared" si="3"/>
        <v>100</v>
      </c>
    </row>
    <row r="55" spans="1:13" s="51" customFormat="1" ht="45">
      <c r="A55" s="89"/>
      <c r="B55" s="84"/>
      <c r="C55" s="107"/>
      <c r="D55" s="84" t="s">
        <v>122</v>
      </c>
      <c r="E55" s="101" t="s">
        <v>134</v>
      </c>
      <c r="F55" s="94"/>
      <c r="G55" s="43">
        <v>126.2</v>
      </c>
      <c r="H55" s="42">
        <v>126.2</v>
      </c>
      <c r="I55" s="42">
        <v>126.2</v>
      </c>
      <c r="J55" s="42">
        <f t="shared" si="4"/>
        <v>0</v>
      </c>
      <c r="K55" s="49"/>
      <c r="L55" s="49">
        <f t="shared" si="2"/>
        <v>100</v>
      </c>
      <c r="M55" s="49">
        <f t="shared" si="3"/>
        <v>100</v>
      </c>
    </row>
    <row r="56" spans="1:13" ht="165">
      <c r="A56" s="89"/>
      <c r="B56" s="84"/>
      <c r="C56" s="107" t="s">
        <v>237</v>
      </c>
      <c r="D56" s="118"/>
      <c r="E56" s="98" t="s">
        <v>238</v>
      </c>
      <c r="F56" s="94">
        <f>F57</f>
        <v>262</v>
      </c>
      <c r="G56" s="43">
        <v>402.7</v>
      </c>
      <c r="H56" s="27">
        <v>402.7</v>
      </c>
      <c r="I56" s="27">
        <v>402.7</v>
      </c>
      <c r="J56" s="42">
        <f t="shared" si="4"/>
        <v>0</v>
      </c>
      <c r="K56" s="49">
        <f t="shared" si="1"/>
        <v>153.70229007633588</v>
      </c>
      <c r="L56" s="49">
        <f t="shared" si="2"/>
        <v>100</v>
      </c>
      <c r="M56" s="49">
        <f t="shared" si="3"/>
        <v>100</v>
      </c>
    </row>
    <row r="57" spans="1:13" ht="45">
      <c r="A57" s="89"/>
      <c r="B57" s="84"/>
      <c r="C57" s="93"/>
      <c r="D57" s="93">
        <v>200</v>
      </c>
      <c r="E57" s="101" t="s">
        <v>207</v>
      </c>
      <c r="F57" s="94">
        <v>262</v>
      </c>
      <c r="G57" s="43">
        <v>402.7</v>
      </c>
      <c r="H57" s="27">
        <v>402.7</v>
      </c>
      <c r="I57" s="27">
        <v>402.7</v>
      </c>
      <c r="J57" s="42">
        <f t="shared" si="4"/>
        <v>0</v>
      </c>
      <c r="K57" s="49">
        <f t="shared" si="1"/>
        <v>153.70229007633588</v>
      </c>
      <c r="L57" s="49">
        <f t="shared" si="2"/>
        <v>100</v>
      </c>
      <c r="M57" s="49">
        <f t="shared" si="3"/>
        <v>100</v>
      </c>
    </row>
    <row r="58" spans="1:13" ht="90">
      <c r="A58" s="89"/>
      <c r="B58" s="84"/>
      <c r="C58" s="107" t="s">
        <v>234</v>
      </c>
      <c r="D58" s="84"/>
      <c r="E58" s="101" t="s">
        <v>133</v>
      </c>
      <c r="F58" s="94">
        <f>F59+F60+F61</f>
        <v>122647.40000000001</v>
      </c>
      <c r="G58" s="43">
        <v>126005.40000000001</v>
      </c>
      <c r="H58" s="27">
        <v>126005.4</v>
      </c>
      <c r="I58" s="27">
        <v>124268.2</v>
      </c>
      <c r="J58" s="42">
        <f t="shared" si="4"/>
        <v>0</v>
      </c>
      <c r="K58" s="49">
        <f t="shared" si="1"/>
        <v>101.32151191138172</v>
      </c>
      <c r="L58" s="49">
        <f t="shared" si="2"/>
        <v>98.62132892717295</v>
      </c>
      <c r="M58" s="49">
        <f t="shared" si="3"/>
        <v>98.62132892717297</v>
      </c>
    </row>
    <row r="59" spans="1:13" ht="90">
      <c r="A59" s="89"/>
      <c r="B59" s="84"/>
      <c r="C59" s="107"/>
      <c r="D59" s="108" t="s">
        <v>130</v>
      </c>
      <c r="E59" s="101" t="s">
        <v>214</v>
      </c>
      <c r="F59" s="94">
        <v>16873.2</v>
      </c>
      <c r="G59" s="43">
        <v>18616.3</v>
      </c>
      <c r="H59" s="27">
        <v>18616.3</v>
      </c>
      <c r="I59" s="27">
        <v>17551</v>
      </c>
      <c r="J59" s="42">
        <f t="shared" si="4"/>
        <v>0</v>
      </c>
      <c r="K59" s="49">
        <f t="shared" si="1"/>
        <v>104.01702107484057</v>
      </c>
      <c r="L59" s="49">
        <f t="shared" si="2"/>
        <v>94.27759544055479</v>
      </c>
      <c r="M59" s="49">
        <f t="shared" si="3"/>
        <v>94.27759544055479</v>
      </c>
    </row>
    <row r="60" spans="1:13" ht="45">
      <c r="A60" s="89"/>
      <c r="B60" s="84"/>
      <c r="C60" s="107"/>
      <c r="D60" s="108" t="s">
        <v>124</v>
      </c>
      <c r="E60" s="101" t="s">
        <v>207</v>
      </c>
      <c r="F60" s="94">
        <v>95.6</v>
      </c>
      <c r="G60" s="43">
        <v>101</v>
      </c>
      <c r="H60" s="27">
        <v>101</v>
      </c>
      <c r="I60" s="27">
        <v>96.2</v>
      </c>
      <c r="J60" s="42">
        <f t="shared" si="4"/>
        <v>0</v>
      </c>
      <c r="K60" s="49">
        <f t="shared" si="1"/>
        <v>100.6276150627615</v>
      </c>
      <c r="L60" s="49">
        <f t="shared" si="2"/>
        <v>95.24752475247524</v>
      </c>
      <c r="M60" s="49">
        <f t="shared" si="3"/>
        <v>95.24752475247524</v>
      </c>
    </row>
    <row r="61" spans="1:13" ht="45">
      <c r="A61" s="89"/>
      <c r="B61" s="84"/>
      <c r="C61" s="107"/>
      <c r="D61" s="84" t="s">
        <v>122</v>
      </c>
      <c r="E61" s="101" t="s">
        <v>134</v>
      </c>
      <c r="F61" s="94">
        <v>105678.6</v>
      </c>
      <c r="G61" s="43">
        <v>107288.1</v>
      </c>
      <c r="H61" s="27">
        <v>107288.1</v>
      </c>
      <c r="I61" s="27">
        <v>106621</v>
      </c>
      <c r="J61" s="42">
        <f t="shared" si="4"/>
        <v>0</v>
      </c>
      <c r="K61" s="49">
        <f t="shared" si="1"/>
        <v>100.89176048887853</v>
      </c>
      <c r="L61" s="49">
        <f t="shared" si="2"/>
        <v>99.37821622342086</v>
      </c>
      <c r="M61" s="49">
        <f t="shared" si="3"/>
        <v>99.37821622342086</v>
      </c>
    </row>
    <row r="62" spans="1:13" ht="150">
      <c r="A62" s="89"/>
      <c r="B62" s="84"/>
      <c r="C62" s="107" t="s">
        <v>235</v>
      </c>
      <c r="D62" s="84"/>
      <c r="E62" s="101" t="s">
        <v>236</v>
      </c>
      <c r="F62" s="94">
        <f>F63+F64</f>
        <v>3231.7000000000003</v>
      </c>
      <c r="G62" s="43">
        <v>3302.2000000000003</v>
      </c>
      <c r="H62" s="27">
        <v>3302.2</v>
      </c>
      <c r="I62" s="27">
        <v>3146</v>
      </c>
      <c r="J62" s="42">
        <f t="shared" si="4"/>
        <v>0</v>
      </c>
      <c r="K62" s="49">
        <f t="shared" si="1"/>
        <v>97.34814493919608</v>
      </c>
      <c r="L62" s="49">
        <f t="shared" si="2"/>
        <v>95.26982011992004</v>
      </c>
      <c r="M62" s="49">
        <f t="shared" si="3"/>
        <v>95.26982011992006</v>
      </c>
    </row>
    <row r="63" spans="1:13" ht="45">
      <c r="A63" s="89"/>
      <c r="B63" s="84"/>
      <c r="C63" s="107"/>
      <c r="D63" s="84" t="s">
        <v>124</v>
      </c>
      <c r="E63" s="101" t="s">
        <v>207</v>
      </c>
      <c r="F63" s="94">
        <v>3066.3</v>
      </c>
      <c r="G63" s="43">
        <v>3136.8</v>
      </c>
      <c r="H63" s="27">
        <v>3136.8</v>
      </c>
      <c r="I63" s="27">
        <v>2993.5</v>
      </c>
      <c r="J63" s="42">
        <f t="shared" si="4"/>
        <v>0</v>
      </c>
      <c r="K63" s="49">
        <f t="shared" si="1"/>
        <v>97.62580308515147</v>
      </c>
      <c r="L63" s="49">
        <f t="shared" si="2"/>
        <v>95.43165008926293</v>
      </c>
      <c r="M63" s="49">
        <f t="shared" si="3"/>
        <v>95.43165008926293</v>
      </c>
    </row>
    <row r="64" spans="1:13" ht="15">
      <c r="A64" s="89"/>
      <c r="B64" s="89"/>
      <c r="C64" s="93"/>
      <c r="D64" s="84" t="s">
        <v>131</v>
      </c>
      <c r="E64" s="102" t="s">
        <v>132</v>
      </c>
      <c r="F64" s="94">
        <v>165.4</v>
      </c>
      <c r="G64" s="43">
        <v>165.4</v>
      </c>
      <c r="H64" s="27">
        <v>165.4</v>
      </c>
      <c r="I64" s="27">
        <v>152.5</v>
      </c>
      <c r="J64" s="42">
        <f t="shared" si="4"/>
        <v>0</v>
      </c>
      <c r="K64" s="49">
        <f t="shared" si="1"/>
        <v>92.20072551390568</v>
      </c>
      <c r="L64" s="49">
        <f t="shared" si="2"/>
        <v>92.20072551390568</v>
      </c>
      <c r="M64" s="49">
        <f t="shared" si="3"/>
        <v>92.20072551390568</v>
      </c>
    </row>
    <row r="65" spans="1:13" s="33" customFormat="1" ht="75">
      <c r="A65" s="89"/>
      <c r="B65" s="84"/>
      <c r="C65" s="107" t="s">
        <v>239</v>
      </c>
      <c r="D65" s="84"/>
      <c r="E65" s="101" t="s">
        <v>135</v>
      </c>
      <c r="F65" s="94">
        <f>F66+F67</f>
        <v>4524.700000000001</v>
      </c>
      <c r="G65" s="43">
        <v>4549.700000000001</v>
      </c>
      <c r="H65" s="27">
        <v>4549.7</v>
      </c>
      <c r="I65" s="27">
        <v>4464.9</v>
      </c>
      <c r="J65" s="42">
        <f t="shared" si="4"/>
        <v>0</v>
      </c>
      <c r="K65" s="49">
        <f t="shared" si="1"/>
        <v>98.67836541649167</v>
      </c>
      <c r="L65" s="49">
        <f t="shared" si="2"/>
        <v>98.13614084445125</v>
      </c>
      <c r="M65" s="49">
        <f t="shared" si="3"/>
        <v>98.13614084445128</v>
      </c>
    </row>
    <row r="66" spans="1:13" ht="90">
      <c r="A66" s="89"/>
      <c r="B66" s="84"/>
      <c r="C66" s="107"/>
      <c r="D66" s="108" t="s">
        <v>130</v>
      </c>
      <c r="E66" s="101" t="s">
        <v>214</v>
      </c>
      <c r="F66" s="94">
        <v>302.1</v>
      </c>
      <c r="G66" s="43">
        <v>302.1</v>
      </c>
      <c r="H66" s="27">
        <v>302.1</v>
      </c>
      <c r="I66" s="27">
        <v>274.6</v>
      </c>
      <c r="J66" s="42">
        <f t="shared" si="4"/>
        <v>0</v>
      </c>
      <c r="K66" s="49">
        <f t="shared" si="1"/>
        <v>90.89705395564383</v>
      </c>
      <c r="L66" s="49">
        <f t="shared" si="2"/>
        <v>90.89705395564383</v>
      </c>
      <c r="M66" s="49">
        <f t="shared" si="3"/>
        <v>90.89705395564383</v>
      </c>
    </row>
    <row r="67" spans="1:13" ht="45">
      <c r="A67" s="89"/>
      <c r="B67" s="84"/>
      <c r="C67" s="107"/>
      <c r="D67" s="108" t="s">
        <v>122</v>
      </c>
      <c r="E67" s="101" t="s">
        <v>134</v>
      </c>
      <c r="F67" s="94">
        <v>4222.6</v>
      </c>
      <c r="G67" s="43">
        <v>4247.6</v>
      </c>
      <c r="H67" s="27">
        <v>4247.6</v>
      </c>
      <c r="I67" s="27">
        <v>4190.3</v>
      </c>
      <c r="J67" s="42">
        <f t="shared" si="4"/>
        <v>0</v>
      </c>
      <c r="K67" s="49">
        <f aca="true" t="shared" si="5" ref="K67:K126">I67*100/F67</f>
        <v>99.23506844124472</v>
      </c>
      <c r="L67" s="49">
        <f aca="true" t="shared" si="6" ref="L67:L126">I67*100/G67</f>
        <v>98.65100291929559</v>
      </c>
      <c r="M67" s="49">
        <f aca="true" t="shared" si="7" ref="M67:M126">I67*100/H67</f>
        <v>98.65100291929559</v>
      </c>
    </row>
    <row r="68" spans="1:13" ht="45">
      <c r="A68" s="89"/>
      <c r="B68" s="84"/>
      <c r="C68" s="107" t="s">
        <v>527</v>
      </c>
      <c r="D68" s="108"/>
      <c r="E68" s="101" t="s">
        <v>528</v>
      </c>
      <c r="F68" s="94"/>
      <c r="G68" s="43"/>
      <c r="H68" s="27">
        <v>67.1</v>
      </c>
      <c r="I68" s="27">
        <v>67.1</v>
      </c>
      <c r="J68" s="36">
        <f t="shared" si="4"/>
        <v>67.1</v>
      </c>
      <c r="K68" s="49"/>
      <c r="L68" s="49"/>
      <c r="M68" s="49">
        <f t="shared" si="7"/>
        <v>100</v>
      </c>
    </row>
    <row r="69" spans="1:13" ht="45">
      <c r="A69" s="89"/>
      <c r="B69" s="84"/>
      <c r="C69" s="107"/>
      <c r="D69" s="108" t="s">
        <v>122</v>
      </c>
      <c r="E69" s="101" t="s">
        <v>134</v>
      </c>
      <c r="F69" s="94"/>
      <c r="G69" s="43"/>
      <c r="H69" s="27">
        <v>67.1</v>
      </c>
      <c r="I69" s="27">
        <v>67.1</v>
      </c>
      <c r="J69" s="36">
        <f t="shared" si="4"/>
        <v>67.1</v>
      </c>
      <c r="K69" s="49"/>
      <c r="L69" s="49"/>
      <c r="M69" s="49">
        <f t="shared" si="7"/>
        <v>100</v>
      </c>
    </row>
    <row r="70" spans="1:13" ht="30">
      <c r="A70" s="89"/>
      <c r="B70" s="84"/>
      <c r="C70" s="107" t="s">
        <v>240</v>
      </c>
      <c r="D70" s="84" t="s">
        <v>7</v>
      </c>
      <c r="E70" s="109" t="s">
        <v>136</v>
      </c>
      <c r="F70" s="94">
        <f>F71</f>
        <v>40753.3</v>
      </c>
      <c r="G70" s="43">
        <v>40757.9</v>
      </c>
      <c r="H70" s="27">
        <v>40757.9</v>
      </c>
      <c r="I70" s="27">
        <v>40757.9</v>
      </c>
      <c r="J70" s="42">
        <f t="shared" si="4"/>
        <v>0</v>
      </c>
      <c r="K70" s="49">
        <f t="shared" si="5"/>
        <v>100.01128742948423</v>
      </c>
      <c r="L70" s="49">
        <f t="shared" si="6"/>
        <v>100</v>
      </c>
      <c r="M70" s="49">
        <f t="shared" si="7"/>
        <v>100</v>
      </c>
    </row>
    <row r="71" spans="1:13" ht="45">
      <c r="A71" s="89"/>
      <c r="B71" s="84"/>
      <c r="C71" s="107"/>
      <c r="D71" s="84" t="s">
        <v>122</v>
      </c>
      <c r="E71" s="119" t="s">
        <v>121</v>
      </c>
      <c r="F71" s="94">
        <v>40753.3</v>
      </c>
      <c r="G71" s="43">
        <v>40757.9</v>
      </c>
      <c r="H71" s="27">
        <v>40757.9</v>
      </c>
      <c r="I71" s="27">
        <v>40757.9</v>
      </c>
      <c r="J71" s="42">
        <f t="shared" si="4"/>
        <v>0</v>
      </c>
      <c r="K71" s="49">
        <f t="shared" si="5"/>
        <v>100.01128742948423</v>
      </c>
      <c r="L71" s="49">
        <f t="shared" si="6"/>
        <v>100</v>
      </c>
      <c r="M71" s="49">
        <f t="shared" si="7"/>
        <v>100</v>
      </c>
    </row>
    <row r="72" spans="1:13" ht="75">
      <c r="A72" s="89"/>
      <c r="B72" s="84"/>
      <c r="C72" s="107" t="s">
        <v>241</v>
      </c>
      <c r="D72" s="84"/>
      <c r="E72" s="102" t="s">
        <v>137</v>
      </c>
      <c r="F72" s="94">
        <f>F73</f>
        <v>271</v>
      </c>
      <c r="G72" s="43">
        <v>270.9</v>
      </c>
      <c r="H72" s="27">
        <v>270.9</v>
      </c>
      <c r="I72" s="27">
        <v>270.9</v>
      </c>
      <c r="J72" s="42">
        <f t="shared" si="4"/>
        <v>0</v>
      </c>
      <c r="K72" s="49">
        <f t="shared" si="5"/>
        <v>99.9630996309963</v>
      </c>
      <c r="L72" s="49">
        <f t="shared" si="6"/>
        <v>100</v>
      </c>
      <c r="M72" s="49">
        <f t="shared" si="7"/>
        <v>100</v>
      </c>
    </row>
    <row r="73" spans="1:13" ht="45">
      <c r="A73" s="89"/>
      <c r="B73" s="84"/>
      <c r="C73" s="107"/>
      <c r="D73" s="84" t="s">
        <v>122</v>
      </c>
      <c r="E73" s="119" t="s">
        <v>121</v>
      </c>
      <c r="F73" s="94">
        <v>271</v>
      </c>
      <c r="G73" s="43">
        <v>270.9</v>
      </c>
      <c r="H73" s="27">
        <v>270.9</v>
      </c>
      <c r="I73" s="27">
        <v>270.9</v>
      </c>
      <c r="J73" s="42">
        <f t="shared" si="4"/>
        <v>0</v>
      </c>
      <c r="K73" s="49">
        <f t="shared" si="5"/>
        <v>99.9630996309963</v>
      </c>
      <c r="L73" s="49">
        <f t="shared" si="6"/>
        <v>100</v>
      </c>
      <c r="M73" s="49">
        <f t="shared" si="7"/>
        <v>100</v>
      </c>
    </row>
    <row r="74" spans="1:13" ht="45">
      <c r="A74" s="89"/>
      <c r="B74" s="84"/>
      <c r="C74" s="112" t="s">
        <v>216</v>
      </c>
      <c r="D74" s="93"/>
      <c r="E74" s="92" t="s">
        <v>217</v>
      </c>
      <c r="F74" s="94">
        <f>F75</f>
        <v>3098.1</v>
      </c>
      <c r="G74" s="43">
        <v>3173.1</v>
      </c>
      <c r="H74" s="27">
        <v>3173.1</v>
      </c>
      <c r="I74" s="27">
        <v>2962.1</v>
      </c>
      <c r="J74" s="42">
        <f aca="true" t="shared" si="8" ref="J74:J107">H74-G74</f>
        <v>0</v>
      </c>
      <c r="K74" s="49">
        <f t="shared" si="5"/>
        <v>95.61021271101643</v>
      </c>
      <c r="L74" s="49">
        <f t="shared" si="6"/>
        <v>93.35035139138382</v>
      </c>
      <c r="M74" s="49">
        <f t="shared" si="7"/>
        <v>93.35035139138382</v>
      </c>
    </row>
    <row r="75" spans="1:13" s="33" customFormat="1" ht="60">
      <c r="A75" s="89"/>
      <c r="B75" s="84"/>
      <c r="C75" s="112" t="s">
        <v>218</v>
      </c>
      <c r="D75" s="93"/>
      <c r="E75" s="92" t="s">
        <v>219</v>
      </c>
      <c r="F75" s="94">
        <f>F76</f>
        <v>3098.1</v>
      </c>
      <c r="G75" s="43">
        <v>3173.1</v>
      </c>
      <c r="H75" s="27">
        <v>3173.1</v>
      </c>
      <c r="I75" s="27">
        <v>2962.1</v>
      </c>
      <c r="J75" s="42">
        <f t="shared" si="8"/>
        <v>0</v>
      </c>
      <c r="K75" s="49">
        <f t="shared" si="5"/>
        <v>95.61021271101643</v>
      </c>
      <c r="L75" s="49">
        <f t="shared" si="6"/>
        <v>93.35035139138382</v>
      </c>
      <c r="M75" s="49">
        <f t="shared" si="7"/>
        <v>93.35035139138382</v>
      </c>
    </row>
    <row r="76" spans="1:13" ht="45">
      <c r="A76" s="89"/>
      <c r="B76" s="84"/>
      <c r="C76" s="112" t="s">
        <v>220</v>
      </c>
      <c r="D76" s="91"/>
      <c r="E76" s="113" t="s">
        <v>221</v>
      </c>
      <c r="F76" s="94">
        <f>F77</f>
        <v>3098.1</v>
      </c>
      <c r="G76" s="43">
        <v>3173.1</v>
      </c>
      <c r="H76" s="27">
        <v>3173.1</v>
      </c>
      <c r="I76" s="27">
        <v>2962.1</v>
      </c>
      <c r="J76" s="42">
        <f t="shared" si="8"/>
        <v>0</v>
      </c>
      <c r="K76" s="49">
        <f t="shared" si="5"/>
        <v>95.61021271101643</v>
      </c>
      <c r="L76" s="49">
        <f t="shared" si="6"/>
        <v>93.35035139138382</v>
      </c>
      <c r="M76" s="49">
        <f t="shared" si="7"/>
        <v>93.35035139138382</v>
      </c>
    </row>
    <row r="77" spans="1:13" s="33" customFormat="1" ht="45">
      <c r="A77" s="89"/>
      <c r="B77" s="84"/>
      <c r="C77" s="112" t="s">
        <v>222</v>
      </c>
      <c r="D77" s="84"/>
      <c r="E77" s="113" t="s">
        <v>223</v>
      </c>
      <c r="F77" s="94">
        <f>F78+F79</f>
        <v>3098.1</v>
      </c>
      <c r="G77" s="43">
        <v>3173.1</v>
      </c>
      <c r="H77" s="27">
        <v>3173.1</v>
      </c>
      <c r="I77" s="27">
        <v>2962.1</v>
      </c>
      <c r="J77" s="42">
        <f t="shared" si="8"/>
        <v>0</v>
      </c>
      <c r="K77" s="49">
        <f t="shared" si="5"/>
        <v>95.61021271101643</v>
      </c>
      <c r="L77" s="49">
        <f t="shared" si="6"/>
        <v>93.35035139138382</v>
      </c>
      <c r="M77" s="49">
        <f t="shared" si="7"/>
        <v>93.35035139138382</v>
      </c>
    </row>
    <row r="78" spans="1:13" ht="90">
      <c r="A78" s="89"/>
      <c r="B78" s="84"/>
      <c r="C78" s="112"/>
      <c r="D78" s="84" t="s">
        <v>130</v>
      </c>
      <c r="E78" s="101" t="s">
        <v>214</v>
      </c>
      <c r="F78" s="94">
        <v>205</v>
      </c>
      <c r="G78" s="43">
        <v>205</v>
      </c>
      <c r="H78" s="27">
        <v>205</v>
      </c>
      <c r="I78" s="27">
        <v>175.8</v>
      </c>
      <c r="J78" s="42">
        <f t="shared" si="8"/>
        <v>0</v>
      </c>
      <c r="K78" s="49">
        <f t="shared" si="5"/>
        <v>85.7560975609756</v>
      </c>
      <c r="L78" s="49">
        <f t="shared" si="6"/>
        <v>85.7560975609756</v>
      </c>
      <c r="M78" s="49">
        <f t="shared" si="7"/>
        <v>85.7560975609756</v>
      </c>
    </row>
    <row r="79" spans="1:13" ht="45">
      <c r="A79" s="89"/>
      <c r="B79" s="84"/>
      <c r="C79" s="112"/>
      <c r="D79" s="84" t="s">
        <v>122</v>
      </c>
      <c r="E79" s="114" t="s">
        <v>121</v>
      </c>
      <c r="F79" s="94">
        <v>2893.1</v>
      </c>
      <c r="G79" s="43">
        <v>2968.1</v>
      </c>
      <c r="H79" s="27">
        <v>2968.1</v>
      </c>
      <c r="I79" s="27">
        <v>2786.3</v>
      </c>
      <c r="J79" s="42">
        <f t="shared" si="8"/>
        <v>0</v>
      </c>
      <c r="K79" s="49">
        <f t="shared" si="5"/>
        <v>96.30845805537314</v>
      </c>
      <c r="L79" s="49">
        <f t="shared" si="6"/>
        <v>93.87486944509956</v>
      </c>
      <c r="M79" s="49">
        <f t="shared" si="7"/>
        <v>93.87486944509956</v>
      </c>
    </row>
    <row r="80" spans="1:13" ht="15">
      <c r="A80" s="89"/>
      <c r="B80" s="84" t="s">
        <v>28</v>
      </c>
      <c r="C80" s="84"/>
      <c r="D80" s="84" t="s">
        <v>7</v>
      </c>
      <c r="E80" s="120" t="s">
        <v>29</v>
      </c>
      <c r="F80" s="104">
        <f>F81</f>
        <v>6097.8</v>
      </c>
      <c r="G80" s="43">
        <v>6411.3</v>
      </c>
      <c r="H80" s="27">
        <v>6411.3</v>
      </c>
      <c r="I80" s="27">
        <v>5811.4</v>
      </c>
      <c r="J80" s="42">
        <f t="shared" si="8"/>
        <v>0</v>
      </c>
      <c r="K80" s="49">
        <f t="shared" si="5"/>
        <v>95.30322411361475</v>
      </c>
      <c r="L80" s="49">
        <f t="shared" si="6"/>
        <v>90.64308330603778</v>
      </c>
      <c r="M80" s="49">
        <f t="shared" si="7"/>
        <v>90.64308330603778</v>
      </c>
    </row>
    <row r="81" spans="1:13" ht="15">
      <c r="A81" s="89"/>
      <c r="B81" s="84"/>
      <c r="C81" s="105" t="s">
        <v>208</v>
      </c>
      <c r="D81" s="100"/>
      <c r="E81" s="72" t="s">
        <v>126</v>
      </c>
      <c r="F81" s="104">
        <f>F82</f>
        <v>6097.8</v>
      </c>
      <c r="G81" s="43">
        <v>6411.3</v>
      </c>
      <c r="H81" s="27">
        <v>6411.3</v>
      </c>
      <c r="I81" s="27">
        <v>5811.4</v>
      </c>
      <c r="J81" s="42">
        <f t="shared" si="8"/>
        <v>0</v>
      </c>
      <c r="K81" s="49">
        <f t="shared" si="5"/>
        <v>95.30322411361475</v>
      </c>
      <c r="L81" s="49">
        <f t="shared" si="6"/>
        <v>90.64308330603778</v>
      </c>
      <c r="M81" s="49">
        <f t="shared" si="7"/>
        <v>90.64308330603778</v>
      </c>
    </row>
    <row r="82" spans="1:13" ht="30">
      <c r="A82" s="89"/>
      <c r="B82" s="84"/>
      <c r="C82" s="90" t="s">
        <v>209</v>
      </c>
      <c r="D82" s="100"/>
      <c r="E82" s="106" t="s">
        <v>129</v>
      </c>
      <c r="F82" s="104">
        <f>F83+F88</f>
        <v>6097.8</v>
      </c>
      <c r="G82" s="43">
        <v>6411.3</v>
      </c>
      <c r="H82" s="27">
        <v>6411.3</v>
      </c>
      <c r="I82" s="27">
        <v>5811.4</v>
      </c>
      <c r="J82" s="42">
        <f t="shared" si="8"/>
        <v>0</v>
      </c>
      <c r="K82" s="49">
        <f t="shared" si="5"/>
        <v>95.30322411361475</v>
      </c>
      <c r="L82" s="49">
        <f t="shared" si="6"/>
        <v>90.64308330603778</v>
      </c>
      <c r="M82" s="49">
        <f t="shared" si="7"/>
        <v>90.64308330603778</v>
      </c>
    </row>
    <row r="83" spans="1:13" ht="30">
      <c r="A83" s="89"/>
      <c r="B83" s="84"/>
      <c r="C83" s="107" t="s">
        <v>244</v>
      </c>
      <c r="D83" s="121"/>
      <c r="E83" s="122" t="s">
        <v>245</v>
      </c>
      <c r="F83" s="94">
        <f>F84+F85+F86+F87</f>
        <v>4803.1</v>
      </c>
      <c r="G83" s="43">
        <v>5116.6</v>
      </c>
      <c r="H83" s="27">
        <v>5116.6</v>
      </c>
      <c r="I83" s="27">
        <v>4545.8</v>
      </c>
      <c r="J83" s="42">
        <f t="shared" si="8"/>
        <v>0</v>
      </c>
      <c r="K83" s="49">
        <f t="shared" si="5"/>
        <v>94.64304303470675</v>
      </c>
      <c r="L83" s="49">
        <f t="shared" si="6"/>
        <v>88.84415432122894</v>
      </c>
      <c r="M83" s="49">
        <f t="shared" si="7"/>
        <v>88.84415432122894</v>
      </c>
    </row>
    <row r="84" spans="1:13" ht="45">
      <c r="A84" s="89"/>
      <c r="B84" s="84"/>
      <c r="C84" s="123"/>
      <c r="D84" s="108" t="s">
        <v>124</v>
      </c>
      <c r="E84" s="101" t="s">
        <v>207</v>
      </c>
      <c r="F84" s="124">
        <v>180</v>
      </c>
      <c r="G84" s="43">
        <v>174.1</v>
      </c>
      <c r="H84" s="27">
        <v>174.1</v>
      </c>
      <c r="I84" s="27">
        <v>76.2</v>
      </c>
      <c r="J84" s="42">
        <f t="shared" si="8"/>
        <v>0</v>
      </c>
      <c r="K84" s="49">
        <f t="shared" si="5"/>
        <v>42.333333333333336</v>
      </c>
      <c r="L84" s="49">
        <f t="shared" si="6"/>
        <v>43.76794945433659</v>
      </c>
      <c r="M84" s="49">
        <f t="shared" si="7"/>
        <v>43.76794945433659</v>
      </c>
    </row>
    <row r="85" spans="1:13" s="77" customFormat="1" ht="30">
      <c r="A85" s="89"/>
      <c r="B85" s="84"/>
      <c r="C85" s="123"/>
      <c r="D85" s="108" t="s">
        <v>139</v>
      </c>
      <c r="E85" s="119" t="s">
        <v>140</v>
      </c>
      <c r="F85" s="124">
        <v>1100</v>
      </c>
      <c r="G85" s="43">
        <v>1419.4</v>
      </c>
      <c r="H85" s="27">
        <v>1419.4</v>
      </c>
      <c r="I85" s="27">
        <v>1419.4</v>
      </c>
      <c r="J85" s="42">
        <f t="shared" si="8"/>
        <v>0</v>
      </c>
      <c r="K85" s="49">
        <f t="shared" si="5"/>
        <v>129.03636363636363</v>
      </c>
      <c r="L85" s="49">
        <f t="shared" si="6"/>
        <v>100</v>
      </c>
      <c r="M85" s="49">
        <f t="shared" si="7"/>
        <v>100</v>
      </c>
    </row>
    <row r="86" spans="1:13" ht="45">
      <c r="A86" s="89"/>
      <c r="B86" s="84"/>
      <c r="C86" s="123"/>
      <c r="D86" s="125" t="s">
        <v>122</v>
      </c>
      <c r="E86" s="126" t="s">
        <v>134</v>
      </c>
      <c r="F86" s="124">
        <v>3198.1</v>
      </c>
      <c r="G86" s="43">
        <v>3198.1</v>
      </c>
      <c r="H86" s="27">
        <v>3198.1</v>
      </c>
      <c r="I86" s="27">
        <v>2781.1</v>
      </c>
      <c r="J86" s="42">
        <f t="shared" si="8"/>
        <v>0</v>
      </c>
      <c r="K86" s="49">
        <f t="shared" si="5"/>
        <v>86.96100809855852</v>
      </c>
      <c r="L86" s="49">
        <f t="shared" si="6"/>
        <v>86.96100809855852</v>
      </c>
      <c r="M86" s="49">
        <f t="shared" si="7"/>
        <v>86.96100809855852</v>
      </c>
    </row>
    <row r="87" spans="1:13" ht="15">
      <c r="A87" s="89"/>
      <c r="B87" s="84"/>
      <c r="C87" s="123"/>
      <c r="D87" s="121" t="s">
        <v>131</v>
      </c>
      <c r="E87" s="126" t="s">
        <v>132</v>
      </c>
      <c r="F87" s="124">
        <v>325</v>
      </c>
      <c r="G87" s="43">
        <v>325</v>
      </c>
      <c r="H87" s="27">
        <v>325</v>
      </c>
      <c r="I87" s="27">
        <v>269.1</v>
      </c>
      <c r="J87" s="42">
        <f t="shared" si="8"/>
        <v>0</v>
      </c>
      <c r="K87" s="49">
        <f t="shared" si="5"/>
        <v>82.80000000000001</v>
      </c>
      <c r="L87" s="49">
        <f t="shared" si="6"/>
        <v>82.80000000000001</v>
      </c>
      <c r="M87" s="49">
        <f t="shared" si="7"/>
        <v>82.80000000000001</v>
      </c>
    </row>
    <row r="88" spans="1:13" ht="30">
      <c r="A88" s="89"/>
      <c r="B88" s="84"/>
      <c r="C88" s="115" t="s">
        <v>246</v>
      </c>
      <c r="D88" s="84"/>
      <c r="E88" s="102" t="s">
        <v>141</v>
      </c>
      <c r="F88" s="104">
        <f>F89+F90</f>
        <v>1294.7</v>
      </c>
      <c r="G88" s="43">
        <v>1294.7</v>
      </c>
      <c r="H88" s="27">
        <v>1294.7</v>
      </c>
      <c r="I88" s="27">
        <v>1265.6</v>
      </c>
      <c r="J88" s="42">
        <f t="shared" si="8"/>
        <v>0</v>
      </c>
      <c r="K88" s="49">
        <f t="shared" si="5"/>
        <v>97.75237506758322</v>
      </c>
      <c r="L88" s="49">
        <f t="shared" si="6"/>
        <v>97.75237506758322</v>
      </c>
      <c r="M88" s="49">
        <f t="shared" si="7"/>
        <v>97.75237506758322</v>
      </c>
    </row>
    <row r="89" spans="1:13" ht="54.75" customHeight="1">
      <c r="A89" s="89"/>
      <c r="B89" s="84"/>
      <c r="C89" s="115"/>
      <c r="D89" s="127" t="s">
        <v>124</v>
      </c>
      <c r="E89" s="101" t="s">
        <v>207</v>
      </c>
      <c r="F89" s="104">
        <v>20</v>
      </c>
      <c r="G89" s="43">
        <v>20</v>
      </c>
      <c r="H89" s="27">
        <v>20</v>
      </c>
      <c r="I89" s="27">
        <v>8.3</v>
      </c>
      <c r="J89" s="42">
        <f t="shared" si="8"/>
        <v>0</v>
      </c>
      <c r="K89" s="49">
        <f t="shared" si="5"/>
        <v>41.50000000000001</v>
      </c>
      <c r="L89" s="49">
        <f t="shared" si="6"/>
        <v>41.50000000000001</v>
      </c>
      <c r="M89" s="49">
        <f t="shared" si="7"/>
        <v>41.50000000000001</v>
      </c>
    </row>
    <row r="90" spans="1:13" ht="45">
      <c r="A90" s="89"/>
      <c r="B90" s="84"/>
      <c r="C90" s="115"/>
      <c r="D90" s="93" t="s">
        <v>122</v>
      </c>
      <c r="E90" s="102" t="s">
        <v>134</v>
      </c>
      <c r="F90" s="104">
        <v>1274.7</v>
      </c>
      <c r="G90" s="43">
        <v>1274.7</v>
      </c>
      <c r="H90" s="27">
        <v>1274.7</v>
      </c>
      <c r="I90" s="27">
        <v>1257.3</v>
      </c>
      <c r="J90" s="42">
        <f t="shared" si="8"/>
        <v>0</v>
      </c>
      <c r="K90" s="49">
        <f t="shared" si="5"/>
        <v>98.63497293480819</v>
      </c>
      <c r="L90" s="49">
        <f t="shared" si="6"/>
        <v>98.63497293480819</v>
      </c>
      <c r="M90" s="49">
        <f t="shared" si="7"/>
        <v>98.63497293480819</v>
      </c>
    </row>
    <row r="91" spans="1:13" ht="15">
      <c r="A91" s="89"/>
      <c r="B91" s="84" t="s">
        <v>30</v>
      </c>
      <c r="C91" s="84"/>
      <c r="D91" s="128" t="s">
        <v>7</v>
      </c>
      <c r="E91" s="120" t="s">
        <v>109</v>
      </c>
      <c r="F91" s="104">
        <f>F92+F104</f>
        <v>16421.899999999998</v>
      </c>
      <c r="G91" s="43">
        <v>16421.899999999998</v>
      </c>
      <c r="H91" s="27">
        <v>16405.1</v>
      </c>
      <c r="I91" s="27">
        <v>16395</v>
      </c>
      <c r="J91" s="36">
        <f t="shared" si="8"/>
        <v>-16.799999999999272</v>
      </c>
      <c r="K91" s="49">
        <f t="shared" si="5"/>
        <v>99.83619435022746</v>
      </c>
      <c r="L91" s="49">
        <f t="shared" si="6"/>
        <v>99.83619435022746</v>
      </c>
      <c r="M91" s="49">
        <f t="shared" si="7"/>
        <v>99.93843377973924</v>
      </c>
    </row>
    <row r="92" spans="1:13" ht="15">
      <c r="A92" s="89"/>
      <c r="B92" s="84"/>
      <c r="C92" s="105" t="s">
        <v>208</v>
      </c>
      <c r="D92" s="100"/>
      <c r="E92" s="72" t="s">
        <v>126</v>
      </c>
      <c r="F92" s="104">
        <f>F93+F97</f>
        <v>16214.199999999999</v>
      </c>
      <c r="G92" s="43">
        <v>16214.199999999999</v>
      </c>
      <c r="H92" s="27">
        <v>16214.2</v>
      </c>
      <c r="I92" s="27">
        <v>16204.1</v>
      </c>
      <c r="J92" s="42">
        <f t="shared" si="8"/>
        <v>0</v>
      </c>
      <c r="K92" s="49">
        <f t="shared" si="5"/>
        <v>99.93770892180929</v>
      </c>
      <c r="L92" s="49">
        <f t="shared" si="6"/>
        <v>99.93770892180929</v>
      </c>
      <c r="M92" s="49">
        <f t="shared" si="7"/>
        <v>99.93770892180927</v>
      </c>
    </row>
    <row r="93" spans="1:13" ht="45">
      <c r="A93" s="89"/>
      <c r="B93" s="84"/>
      <c r="C93" s="129" t="s">
        <v>247</v>
      </c>
      <c r="D93" s="100"/>
      <c r="E93" s="130" t="s">
        <v>248</v>
      </c>
      <c r="F93" s="131">
        <f>F94</f>
        <v>2404.6</v>
      </c>
      <c r="G93" s="43">
        <v>2404.6</v>
      </c>
      <c r="H93" s="27">
        <v>2404.6</v>
      </c>
      <c r="I93" s="27">
        <v>2404</v>
      </c>
      <c r="J93" s="42">
        <f t="shared" si="8"/>
        <v>0</v>
      </c>
      <c r="K93" s="49">
        <f t="shared" si="5"/>
        <v>99.97504782500208</v>
      </c>
      <c r="L93" s="49">
        <f t="shared" si="6"/>
        <v>99.97504782500208</v>
      </c>
      <c r="M93" s="49">
        <f t="shared" si="7"/>
        <v>99.97504782500208</v>
      </c>
    </row>
    <row r="94" spans="1:13" ht="30">
      <c r="A94" s="89"/>
      <c r="B94" s="84"/>
      <c r="C94" s="90" t="s">
        <v>249</v>
      </c>
      <c r="D94" s="108"/>
      <c r="E94" s="132" t="s">
        <v>250</v>
      </c>
      <c r="F94" s="94">
        <f>F95+F96</f>
        <v>2404.6</v>
      </c>
      <c r="G94" s="43">
        <v>2404.6</v>
      </c>
      <c r="H94" s="27">
        <v>2404.6</v>
      </c>
      <c r="I94" s="27">
        <v>2404</v>
      </c>
      <c r="J94" s="42">
        <f t="shared" si="8"/>
        <v>0</v>
      </c>
      <c r="K94" s="49">
        <f t="shared" si="5"/>
        <v>99.97504782500208</v>
      </c>
      <c r="L94" s="49">
        <f t="shared" si="6"/>
        <v>99.97504782500208</v>
      </c>
      <c r="M94" s="49">
        <f t="shared" si="7"/>
        <v>99.97504782500208</v>
      </c>
    </row>
    <row r="95" spans="1:13" ht="90">
      <c r="A95" s="89"/>
      <c r="B95" s="84"/>
      <c r="C95" s="90"/>
      <c r="D95" s="108" t="s">
        <v>130</v>
      </c>
      <c r="E95" s="101" t="s">
        <v>214</v>
      </c>
      <c r="F95" s="94">
        <v>2068.7</v>
      </c>
      <c r="G95" s="43">
        <v>2130.8999999999996</v>
      </c>
      <c r="H95" s="27">
        <v>2130.9</v>
      </c>
      <c r="I95" s="27">
        <v>2130.8</v>
      </c>
      <c r="J95" s="42">
        <f t="shared" si="8"/>
        <v>0</v>
      </c>
      <c r="K95" s="49">
        <f t="shared" si="5"/>
        <v>103.0018852419394</v>
      </c>
      <c r="L95" s="49">
        <f t="shared" si="6"/>
        <v>99.99530714721482</v>
      </c>
      <c r="M95" s="49">
        <f t="shared" si="7"/>
        <v>99.9953071472148</v>
      </c>
    </row>
    <row r="96" spans="1:13" ht="45">
      <c r="A96" s="89"/>
      <c r="B96" s="84"/>
      <c r="C96" s="90"/>
      <c r="D96" s="108" t="s">
        <v>124</v>
      </c>
      <c r="E96" s="101" t="s">
        <v>207</v>
      </c>
      <c r="F96" s="94">
        <v>335.9</v>
      </c>
      <c r="G96" s="43">
        <v>273.7</v>
      </c>
      <c r="H96" s="27">
        <v>273.7</v>
      </c>
      <c r="I96" s="27">
        <v>273.2</v>
      </c>
      <c r="J96" s="42">
        <f t="shared" si="8"/>
        <v>0</v>
      </c>
      <c r="K96" s="49">
        <f t="shared" si="5"/>
        <v>81.33373027686812</v>
      </c>
      <c r="L96" s="49">
        <f t="shared" si="6"/>
        <v>99.81731823164048</v>
      </c>
      <c r="M96" s="49">
        <f t="shared" si="7"/>
        <v>99.81731823164048</v>
      </c>
    </row>
    <row r="97" spans="1:13" ht="30">
      <c r="A97" s="89"/>
      <c r="B97" s="84"/>
      <c r="C97" s="90" t="s">
        <v>209</v>
      </c>
      <c r="D97" s="100"/>
      <c r="E97" s="106" t="s">
        <v>129</v>
      </c>
      <c r="F97" s="104">
        <f>F100+F98</f>
        <v>13809.599999999999</v>
      </c>
      <c r="G97" s="43">
        <v>13809.599999999999</v>
      </c>
      <c r="H97" s="27">
        <v>13809.6</v>
      </c>
      <c r="I97" s="27">
        <v>13800.1</v>
      </c>
      <c r="J97" s="42">
        <f t="shared" si="8"/>
        <v>0</v>
      </c>
      <c r="K97" s="49">
        <f t="shared" si="5"/>
        <v>99.9312072760978</v>
      </c>
      <c r="L97" s="49">
        <f t="shared" si="6"/>
        <v>99.9312072760978</v>
      </c>
      <c r="M97" s="49">
        <f t="shared" si="7"/>
        <v>99.93120727609778</v>
      </c>
    </row>
    <row r="98" spans="1:13" ht="120">
      <c r="A98" s="89"/>
      <c r="B98" s="84"/>
      <c r="C98" s="107" t="s">
        <v>251</v>
      </c>
      <c r="D98" s="93"/>
      <c r="E98" s="133" t="s">
        <v>142</v>
      </c>
      <c r="F98" s="94">
        <f>F99</f>
        <v>2859.4</v>
      </c>
      <c r="G98" s="43">
        <v>2859.4</v>
      </c>
      <c r="H98" s="27">
        <v>2859.4</v>
      </c>
      <c r="I98" s="27">
        <v>2859.4</v>
      </c>
      <c r="J98" s="42">
        <f t="shared" si="8"/>
        <v>0</v>
      </c>
      <c r="K98" s="49">
        <f t="shared" si="5"/>
        <v>100</v>
      </c>
      <c r="L98" s="49">
        <f t="shared" si="6"/>
        <v>100</v>
      </c>
      <c r="M98" s="49">
        <f t="shared" si="7"/>
        <v>100</v>
      </c>
    </row>
    <row r="99" spans="1:13" s="33" customFormat="1" ht="45">
      <c r="A99" s="89"/>
      <c r="B99" s="84"/>
      <c r="C99" s="107"/>
      <c r="D99" s="84" t="s">
        <v>122</v>
      </c>
      <c r="E99" s="101" t="s">
        <v>134</v>
      </c>
      <c r="F99" s="94">
        <v>2859.4</v>
      </c>
      <c r="G99" s="43">
        <v>2859.4</v>
      </c>
      <c r="H99" s="27">
        <v>2859.4</v>
      </c>
      <c r="I99" s="27">
        <v>2859.4</v>
      </c>
      <c r="J99" s="42">
        <f t="shared" si="8"/>
        <v>0</v>
      </c>
      <c r="K99" s="49">
        <f t="shared" si="5"/>
        <v>100</v>
      </c>
      <c r="L99" s="49">
        <f t="shared" si="6"/>
        <v>100</v>
      </c>
      <c r="M99" s="49">
        <f t="shared" si="7"/>
        <v>100</v>
      </c>
    </row>
    <row r="100" spans="1:13" s="33" customFormat="1" ht="105">
      <c r="A100" s="89"/>
      <c r="B100" s="84"/>
      <c r="C100" s="107" t="s">
        <v>252</v>
      </c>
      <c r="D100" s="84"/>
      <c r="E100" s="134" t="s">
        <v>143</v>
      </c>
      <c r="F100" s="94">
        <f>F101+F102+F103</f>
        <v>10950.199999999999</v>
      </c>
      <c r="G100" s="43">
        <v>10950.199999999999</v>
      </c>
      <c r="H100" s="27">
        <v>10950.2</v>
      </c>
      <c r="I100" s="27">
        <v>10940.7</v>
      </c>
      <c r="J100" s="42">
        <f t="shared" si="8"/>
        <v>0</v>
      </c>
      <c r="K100" s="49">
        <f t="shared" si="5"/>
        <v>99.91324359372433</v>
      </c>
      <c r="L100" s="49">
        <f t="shared" si="6"/>
        <v>99.91324359372433</v>
      </c>
      <c r="M100" s="49">
        <f t="shared" si="7"/>
        <v>99.9132435937243</v>
      </c>
    </row>
    <row r="101" spans="1:13" ht="90">
      <c r="A101" s="89"/>
      <c r="B101" s="84"/>
      <c r="C101" s="107"/>
      <c r="D101" s="84" t="s">
        <v>130</v>
      </c>
      <c r="E101" s="101" t="s">
        <v>214</v>
      </c>
      <c r="F101" s="94">
        <v>8821.4</v>
      </c>
      <c r="G101" s="43">
        <v>8946.699999999999</v>
      </c>
      <c r="H101" s="27">
        <v>8946.8</v>
      </c>
      <c r="I101" s="27">
        <v>8943.2</v>
      </c>
      <c r="J101" s="42">
        <f t="shared" si="8"/>
        <v>0.1000000000003638</v>
      </c>
      <c r="K101" s="49">
        <f t="shared" si="5"/>
        <v>101.38073321694971</v>
      </c>
      <c r="L101" s="49">
        <f t="shared" si="6"/>
        <v>99.96087943040453</v>
      </c>
      <c r="M101" s="49">
        <f t="shared" si="7"/>
        <v>99.9597621495954</v>
      </c>
    </row>
    <row r="102" spans="1:13" ht="45">
      <c r="A102" s="89"/>
      <c r="B102" s="84"/>
      <c r="C102" s="107"/>
      <c r="D102" s="108" t="s">
        <v>124</v>
      </c>
      <c r="E102" s="101" t="s">
        <v>207</v>
      </c>
      <c r="F102" s="94">
        <v>2116</v>
      </c>
      <c r="G102" s="43">
        <v>1988.4</v>
      </c>
      <c r="H102" s="27">
        <v>1988.3</v>
      </c>
      <c r="I102" s="27">
        <v>1982.9</v>
      </c>
      <c r="J102" s="42">
        <f t="shared" si="8"/>
        <v>-0.10000000000013642</v>
      </c>
      <c r="K102" s="49">
        <f t="shared" si="5"/>
        <v>93.70982986767486</v>
      </c>
      <c r="L102" s="49">
        <f t="shared" si="6"/>
        <v>99.72339569503117</v>
      </c>
      <c r="M102" s="49">
        <f t="shared" si="7"/>
        <v>99.72841120555249</v>
      </c>
    </row>
    <row r="103" spans="1:13" ht="15">
      <c r="A103" s="89"/>
      <c r="B103" s="84"/>
      <c r="C103" s="107"/>
      <c r="D103" s="84" t="s">
        <v>131</v>
      </c>
      <c r="E103" s="102" t="s">
        <v>132</v>
      </c>
      <c r="F103" s="94">
        <v>12.8</v>
      </c>
      <c r="G103" s="43">
        <v>15.100000000000001</v>
      </c>
      <c r="H103" s="27">
        <v>15.1</v>
      </c>
      <c r="I103" s="27">
        <v>14.6</v>
      </c>
      <c r="J103" s="42">
        <f t="shared" si="8"/>
        <v>0</v>
      </c>
      <c r="K103" s="49">
        <f t="shared" si="5"/>
        <v>114.0625</v>
      </c>
      <c r="L103" s="49">
        <f t="shared" si="6"/>
        <v>96.6887417218543</v>
      </c>
      <c r="M103" s="49">
        <f t="shared" si="7"/>
        <v>96.68874172185431</v>
      </c>
    </row>
    <row r="104" spans="1:13" ht="45">
      <c r="A104" s="89"/>
      <c r="B104" s="84"/>
      <c r="C104" s="112" t="s">
        <v>216</v>
      </c>
      <c r="D104" s="93"/>
      <c r="E104" s="92" t="s">
        <v>217</v>
      </c>
      <c r="F104" s="104">
        <f>F105</f>
        <v>207.7</v>
      </c>
      <c r="G104" s="43">
        <v>207.7</v>
      </c>
      <c r="H104" s="27">
        <v>190.9</v>
      </c>
      <c r="I104" s="27">
        <v>190.9</v>
      </c>
      <c r="J104" s="36">
        <f t="shared" si="8"/>
        <v>-16.799999999999983</v>
      </c>
      <c r="K104" s="49">
        <f t="shared" si="5"/>
        <v>91.91141068849302</v>
      </c>
      <c r="L104" s="49">
        <f t="shared" si="6"/>
        <v>91.91141068849302</v>
      </c>
      <c r="M104" s="49">
        <f t="shared" si="7"/>
        <v>100</v>
      </c>
    </row>
    <row r="105" spans="1:13" ht="60">
      <c r="A105" s="89"/>
      <c r="B105" s="84"/>
      <c r="C105" s="112" t="s">
        <v>218</v>
      </c>
      <c r="D105" s="93"/>
      <c r="E105" s="92" t="s">
        <v>138</v>
      </c>
      <c r="F105" s="104">
        <f>F106</f>
        <v>207.7</v>
      </c>
      <c r="G105" s="43">
        <v>207.7</v>
      </c>
      <c r="H105" s="27">
        <v>190.9</v>
      </c>
      <c r="I105" s="27">
        <v>190.9</v>
      </c>
      <c r="J105" s="42">
        <f t="shared" si="8"/>
        <v>-16.799999999999983</v>
      </c>
      <c r="K105" s="49">
        <f t="shared" si="5"/>
        <v>91.91141068849302</v>
      </c>
      <c r="L105" s="49">
        <f t="shared" si="6"/>
        <v>91.91141068849302</v>
      </c>
      <c r="M105" s="49">
        <f t="shared" si="7"/>
        <v>100</v>
      </c>
    </row>
    <row r="106" spans="1:13" ht="45">
      <c r="A106" s="89"/>
      <c r="B106" s="84"/>
      <c r="C106" s="112" t="s">
        <v>253</v>
      </c>
      <c r="D106" s="84"/>
      <c r="E106" s="113" t="s">
        <v>254</v>
      </c>
      <c r="F106" s="94">
        <f>F107</f>
        <v>207.7</v>
      </c>
      <c r="G106" s="43">
        <v>207.7</v>
      </c>
      <c r="H106" s="27">
        <v>190.9</v>
      </c>
      <c r="I106" s="27">
        <v>190.9</v>
      </c>
      <c r="J106" s="42">
        <f t="shared" si="8"/>
        <v>-16.799999999999983</v>
      </c>
      <c r="K106" s="49">
        <f t="shared" si="5"/>
        <v>91.91141068849302</v>
      </c>
      <c r="L106" s="49">
        <f t="shared" si="6"/>
        <v>91.91141068849302</v>
      </c>
      <c r="M106" s="49">
        <f t="shared" si="7"/>
        <v>100</v>
      </c>
    </row>
    <row r="107" spans="1:13" s="33" customFormat="1" ht="90">
      <c r="A107" s="89"/>
      <c r="B107" s="84"/>
      <c r="C107" s="112" t="s">
        <v>255</v>
      </c>
      <c r="D107" s="93"/>
      <c r="E107" s="113" t="s">
        <v>144</v>
      </c>
      <c r="F107" s="94">
        <f>F108+F109</f>
        <v>207.7</v>
      </c>
      <c r="G107" s="43">
        <v>207.7</v>
      </c>
      <c r="H107" s="27">
        <v>190.9</v>
      </c>
      <c r="I107" s="27">
        <v>190.9</v>
      </c>
      <c r="J107" s="42">
        <f t="shared" si="8"/>
        <v>-16.799999999999983</v>
      </c>
      <c r="K107" s="49">
        <f t="shared" si="5"/>
        <v>91.91141068849302</v>
      </c>
      <c r="L107" s="49">
        <f t="shared" si="6"/>
        <v>91.91141068849302</v>
      </c>
      <c r="M107" s="49">
        <f t="shared" si="7"/>
        <v>100</v>
      </c>
    </row>
    <row r="108" spans="1:13" ht="90">
      <c r="A108" s="89"/>
      <c r="B108" s="84"/>
      <c r="C108" s="115"/>
      <c r="D108" s="84" t="s">
        <v>130</v>
      </c>
      <c r="E108" s="101" t="s">
        <v>214</v>
      </c>
      <c r="F108" s="131">
        <v>151.1</v>
      </c>
      <c r="G108" s="43">
        <v>151.1</v>
      </c>
      <c r="H108" s="27">
        <v>142.3</v>
      </c>
      <c r="I108" s="27">
        <v>142.3</v>
      </c>
      <c r="J108" s="42">
        <f aca="true" t="shared" si="9" ref="J108:J139">H108-G108</f>
        <v>-8.799999999999983</v>
      </c>
      <c r="K108" s="49">
        <f t="shared" si="5"/>
        <v>94.1760423560556</v>
      </c>
      <c r="L108" s="49">
        <f t="shared" si="6"/>
        <v>94.1760423560556</v>
      </c>
      <c r="M108" s="49">
        <f t="shared" si="7"/>
        <v>100</v>
      </c>
    </row>
    <row r="109" spans="1:13" ht="45">
      <c r="A109" s="89"/>
      <c r="B109" s="84"/>
      <c r="C109" s="115"/>
      <c r="D109" s="100" t="s">
        <v>124</v>
      </c>
      <c r="E109" s="101" t="s">
        <v>207</v>
      </c>
      <c r="F109" s="94">
        <v>56.6</v>
      </c>
      <c r="G109" s="43">
        <v>56.6</v>
      </c>
      <c r="H109" s="27">
        <v>48.6</v>
      </c>
      <c r="I109" s="27">
        <v>48.6</v>
      </c>
      <c r="J109" s="42">
        <f t="shared" si="9"/>
        <v>-8</v>
      </c>
      <c r="K109" s="49">
        <f t="shared" si="5"/>
        <v>85.86572438162544</v>
      </c>
      <c r="L109" s="49">
        <f t="shared" si="6"/>
        <v>85.86572438162544</v>
      </c>
      <c r="M109" s="49">
        <f t="shared" si="7"/>
        <v>100</v>
      </c>
    </row>
    <row r="110" spans="1:13" s="217" customFormat="1" ht="15">
      <c r="A110" s="204"/>
      <c r="B110" s="205" t="s">
        <v>33</v>
      </c>
      <c r="C110" s="205"/>
      <c r="D110" s="205"/>
      <c r="E110" s="206" t="s">
        <v>34</v>
      </c>
      <c r="F110" s="207">
        <f>F111+F137</f>
        <v>27198.199999999997</v>
      </c>
      <c r="G110" s="208">
        <v>29694.199999999997</v>
      </c>
      <c r="H110" s="209">
        <v>29640.1</v>
      </c>
      <c r="I110" s="209">
        <v>28326.6</v>
      </c>
      <c r="J110" s="210">
        <f t="shared" si="9"/>
        <v>-54.099999999998545</v>
      </c>
      <c r="K110" s="211">
        <f t="shared" si="5"/>
        <v>104.14880396496828</v>
      </c>
      <c r="L110" s="211">
        <f t="shared" si="6"/>
        <v>95.39438678260402</v>
      </c>
      <c r="M110" s="211">
        <f t="shared" si="7"/>
        <v>95.56850348008273</v>
      </c>
    </row>
    <row r="111" spans="1:13" ht="15">
      <c r="A111" s="89"/>
      <c r="B111" s="84" t="s">
        <v>37</v>
      </c>
      <c r="C111" s="84"/>
      <c r="D111" s="84"/>
      <c r="E111" s="120" t="s">
        <v>38</v>
      </c>
      <c r="F111" s="104">
        <f>F112</f>
        <v>22051.899999999998</v>
      </c>
      <c r="G111" s="43">
        <v>24547.899999999998</v>
      </c>
      <c r="H111" s="27">
        <v>24908</v>
      </c>
      <c r="I111" s="27">
        <v>23781.3</v>
      </c>
      <c r="J111" s="42">
        <f t="shared" si="9"/>
        <v>360.1000000000022</v>
      </c>
      <c r="K111" s="49">
        <f t="shared" si="5"/>
        <v>107.84240813716733</v>
      </c>
      <c r="L111" s="49">
        <f t="shared" si="6"/>
        <v>96.87712594560024</v>
      </c>
      <c r="M111" s="49">
        <f t="shared" si="7"/>
        <v>95.47655371768107</v>
      </c>
    </row>
    <row r="112" spans="1:13" ht="45">
      <c r="A112" s="89"/>
      <c r="B112" s="84"/>
      <c r="C112" s="112" t="s">
        <v>216</v>
      </c>
      <c r="D112" s="93"/>
      <c r="E112" s="92" t="s">
        <v>217</v>
      </c>
      <c r="F112" s="104">
        <f>F113</f>
        <v>22051.899999999998</v>
      </c>
      <c r="G112" s="43">
        <v>24547.899999999998</v>
      </c>
      <c r="H112" s="27">
        <v>24888</v>
      </c>
      <c r="I112" s="27">
        <v>23761.3</v>
      </c>
      <c r="J112" s="42">
        <f t="shared" si="9"/>
        <v>340.1000000000022</v>
      </c>
      <c r="K112" s="49">
        <f t="shared" si="5"/>
        <v>107.75171300432163</v>
      </c>
      <c r="L112" s="49">
        <f t="shared" si="6"/>
        <v>96.79565258127987</v>
      </c>
      <c r="M112" s="49">
        <f t="shared" si="7"/>
        <v>95.47291867566699</v>
      </c>
    </row>
    <row r="113" spans="1:13" ht="60">
      <c r="A113" s="89"/>
      <c r="B113" s="84"/>
      <c r="C113" s="112" t="s">
        <v>218</v>
      </c>
      <c r="D113" s="93"/>
      <c r="E113" s="92" t="s">
        <v>219</v>
      </c>
      <c r="F113" s="104">
        <f>F114+F119+F123+F128</f>
        <v>22051.899999999998</v>
      </c>
      <c r="G113" s="43">
        <v>24547.899999999998</v>
      </c>
      <c r="H113" s="27">
        <v>24888</v>
      </c>
      <c r="I113" s="27">
        <v>23761.3</v>
      </c>
      <c r="J113" s="42">
        <f t="shared" si="9"/>
        <v>340.1000000000022</v>
      </c>
      <c r="K113" s="49">
        <f t="shared" si="5"/>
        <v>107.75171300432163</v>
      </c>
      <c r="L113" s="49">
        <f t="shared" si="6"/>
        <v>96.79565258127987</v>
      </c>
      <c r="M113" s="49">
        <f t="shared" si="7"/>
        <v>95.47291867566699</v>
      </c>
    </row>
    <row r="114" spans="1:13" ht="90">
      <c r="A114" s="89"/>
      <c r="B114" s="84"/>
      <c r="C114" s="112" t="s">
        <v>256</v>
      </c>
      <c r="D114" s="93"/>
      <c r="E114" s="113" t="s">
        <v>257</v>
      </c>
      <c r="F114" s="94">
        <f>F115</f>
        <v>10815.2</v>
      </c>
      <c r="G114" s="43">
        <v>10815.2</v>
      </c>
      <c r="H114" s="27">
        <v>10815.2</v>
      </c>
      <c r="I114" s="27">
        <v>9724.9</v>
      </c>
      <c r="J114" s="42">
        <f t="shared" si="9"/>
        <v>0</v>
      </c>
      <c r="K114" s="49">
        <f t="shared" si="5"/>
        <v>89.91881795990827</v>
      </c>
      <c r="L114" s="49">
        <f t="shared" si="6"/>
        <v>89.91881795990827</v>
      </c>
      <c r="M114" s="49">
        <f t="shared" si="7"/>
        <v>89.91881795990827</v>
      </c>
    </row>
    <row r="115" spans="1:13" ht="120">
      <c r="A115" s="89"/>
      <c r="B115" s="84"/>
      <c r="C115" s="91" t="s">
        <v>258</v>
      </c>
      <c r="D115" s="93"/>
      <c r="E115" s="113" t="s">
        <v>259</v>
      </c>
      <c r="F115" s="94">
        <f>F116+F117+F118</f>
        <v>10815.2</v>
      </c>
      <c r="G115" s="43">
        <v>10815.2</v>
      </c>
      <c r="H115" s="27">
        <v>10815.2</v>
      </c>
      <c r="I115" s="27">
        <v>9724.9</v>
      </c>
      <c r="J115" s="42">
        <f t="shared" si="9"/>
        <v>0</v>
      </c>
      <c r="K115" s="49">
        <f t="shared" si="5"/>
        <v>89.91881795990827</v>
      </c>
      <c r="L115" s="49">
        <f t="shared" si="6"/>
        <v>89.91881795990827</v>
      </c>
      <c r="M115" s="49">
        <f t="shared" si="7"/>
        <v>89.91881795990827</v>
      </c>
    </row>
    <row r="116" spans="1:13" ht="90">
      <c r="A116" s="89"/>
      <c r="B116" s="84"/>
      <c r="C116" s="112"/>
      <c r="D116" s="93">
        <v>100</v>
      </c>
      <c r="E116" s="113" t="s">
        <v>214</v>
      </c>
      <c r="F116" s="94">
        <v>1208.6</v>
      </c>
      <c r="G116" s="43">
        <v>919.6999999999999</v>
      </c>
      <c r="H116" s="27">
        <v>919.7</v>
      </c>
      <c r="I116" s="27">
        <v>895</v>
      </c>
      <c r="J116" s="42">
        <f t="shared" si="9"/>
        <v>0</v>
      </c>
      <c r="K116" s="49">
        <f t="shared" si="5"/>
        <v>74.05262286943572</v>
      </c>
      <c r="L116" s="49">
        <f t="shared" si="6"/>
        <v>97.31434163314125</v>
      </c>
      <c r="M116" s="49">
        <f t="shared" si="7"/>
        <v>97.31434163314124</v>
      </c>
    </row>
    <row r="117" spans="1:13" s="29" customFormat="1" ht="30">
      <c r="A117" s="89"/>
      <c r="B117" s="84"/>
      <c r="C117" s="115"/>
      <c r="D117" s="84" t="s">
        <v>139</v>
      </c>
      <c r="E117" s="113" t="s">
        <v>140</v>
      </c>
      <c r="F117" s="94">
        <v>2712.4</v>
      </c>
      <c r="G117" s="43">
        <v>3297.2</v>
      </c>
      <c r="H117" s="27">
        <v>3297.2</v>
      </c>
      <c r="I117" s="27">
        <v>3137.3</v>
      </c>
      <c r="J117" s="42">
        <f t="shared" si="9"/>
        <v>0</v>
      </c>
      <c r="K117" s="49">
        <f t="shared" si="5"/>
        <v>115.66509364400531</v>
      </c>
      <c r="L117" s="49">
        <f t="shared" si="6"/>
        <v>95.15043066844596</v>
      </c>
      <c r="M117" s="49">
        <f t="shared" si="7"/>
        <v>95.15043066844596</v>
      </c>
    </row>
    <row r="118" spans="1:13" s="33" customFormat="1" ht="45">
      <c r="A118" s="89"/>
      <c r="B118" s="84"/>
      <c r="C118" s="115"/>
      <c r="D118" s="84" t="s">
        <v>122</v>
      </c>
      <c r="E118" s="113" t="s">
        <v>134</v>
      </c>
      <c r="F118" s="94">
        <v>6894.2</v>
      </c>
      <c r="G118" s="43">
        <v>6598.3</v>
      </c>
      <c r="H118" s="27">
        <v>6598.3</v>
      </c>
      <c r="I118" s="27">
        <v>5692.6</v>
      </c>
      <c r="J118" s="42">
        <f t="shared" si="9"/>
        <v>0</v>
      </c>
      <c r="K118" s="49">
        <f t="shared" si="5"/>
        <v>82.57085666212178</v>
      </c>
      <c r="L118" s="49">
        <f t="shared" si="6"/>
        <v>86.27373717472682</v>
      </c>
      <c r="M118" s="49">
        <f t="shared" si="7"/>
        <v>86.27373717472682</v>
      </c>
    </row>
    <row r="119" spans="1:13" s="33" customFormat="1" ht="45">
      <c r="A119" s="89"/>
      <c r="B119" s="84"/>
      <c r="C119" s="112" t="s">
        <v>260</v>
      </c>
      <c r="D119" s="93"/>
      <c r="E119" s="113" t="s">
        <v>261</v>
      </c>
      <c r="F119" s="94">
        <f>F120</f>
        <v>4245.9</v>
      </c>
      <c r="G119" s="43">
        <v>4979.599999999999</v>
      </c>
      <c r="H119" s="27">
        <v>4979.6</v>
      </c>
      <c r="I119" s="27">
        <v>4978.4</v>
      </c>
      <c r="J119" s="42">
        <f t="shared" si="9"/>
        <v>0</v>
      </c>
      <c r="K119" s="49">
        <f t="shared" si="5"/>
        <v>117.2519371629101</v>
      </c>
      <c r="L119" s="49">
        <f t="shared" si="6"/>
        <v>99.97590167884971</v>
      </c>
      <c r="M119" s="49">
        <f t="shared" si="7"/>
        <v>99.97590167884968</v>
      </c>
    </row>
    <row r="120" spans="1:13" s="33" customFormat="1" ht="45">
      <c r="A120" s="89"/>
      <c r="B120" s="84"/>
      <c r="C120" s="112" t="s">
        <v>262</v>
      </c>
      <c r="D120" s="100"/>
      <c r="E120" s="113" t="s">
        <v>145</v>
      </c>
      <c r="F120" s="94">
        <f>F121+F122</f>
        <v>4245.9</v>
      </c>
      <c r="G120" s="43">
        <v>4979.599999999999</v>
      </c>
      <c r="H120" s="27">
        <v>4979.6</v>
      </c>
      <c r="I120" s="27">
        <v>4978.4</v>
      </c>
      <c r="J120" s="42">
        <f t="shared" si="9"/>
        <v>0</v>
      </c>
      <c r="K120" s="49">
        <f t="shared" si="5"/>
        <v>117.2519371629101</v>
      </c>
      <c r="L120" s="49">
        <f t="shared" si="6"/>
        <v>99.97590167884971</v>
      </c>
      <c r="M120" s="49">
        <f t="shared" si="7"/>
        <v>99.97590167884968</v>
      </c>
    </row>
    <row r="121" spans="1:13" ht="30">
      <c r="A121" s="89"/>
      <c r="B121" s="84"/>
      <c r="C121" s="112"/>
      <c r="D121" s="100" t="s">
        <v>139</v>
      </c>
      <c r="E121" s="113" t="s">
        <v>140</v>
      </c>
      <c r="F121" s="94">
        <v>915.3</v>
      </c>
      <c r="G121" s="43">
        <v>1192.3</v>
      </c>
      <c r="H121" s="27">
        <v>1192.3</v>
      </c>
      <c r="I121" s="27">
        <v>1191.1</v>
      </c>
      <c r="J121" s="42">
        <f t="shared" si="9"/>
        <v>0</v>
      </c>
      <c r="K121" s="49">
        <f t="shared" si="5"/>
        <v>130.13219709384902</v>
      </c>
      <c r="L121" s="49">
        <f t="shared" si="6"/>
        <v>99.89935418938185</v>
      </c>
      <c r="M121" s="49">
        <f t="shared" si="7"/>
        <v>99.89935418938185</v>
      </c>
    </row>
    <row r="122" spans="1:13" ht="45">
      <c r="A122" s="89"/>
      <c r="B122" s="84"/>
      <c r="C122" s="107"/>
      <c r="D122" s="100" t="s">
        <v>122</v>
      </c>
      <c r="E122" s="113" t="s">
        <v>134</v>
      </c>
      <c r="F122" s="94">
        <v>3330.6</v>
      </c>
      <c r="G122" s="43">
        <v>3787.2999999999997</v>
      </c>
      <c r="H122" s="27">
        <v>3787.3</v>
      </c>
      <c r="I122" s="27">
        <v>3787.3</v>
      </c>
      <c r="J122" s="42">
        <f t="shared" si="9"/>
        <v>0</v>
      </c>
      <c r="K122" s="49">
        <f t="shared" si="5"/>
        <v>113.71224404011289</v>
      </c>
      <c r="L122" s="49">
        <f t="shared" si="6"/>
        <v>100.00000000000001</v>
      </c>
      <c r="M122" s="49">
        <f t="shared" si="7"/>
        <v>100</v>
      </c>
    </row>
    <row r="123" spans="1:13" s="29" customFormat="1" ht="45">
      <c r="A123" s="89"/>
      <c r="B123" s="84"/>
      <c r="C123" s="112" t="s">
        <v>263</v>
      </c>
      <c r="D123" s="100"/>
      <c r="E123" s="113" t="s">
        <v>254</v>
      </c>
      <c r="F123" s="94">
        <f>F126</f>
        <v>6838.5</v>
      </c>
      <c r="G123" s="43">
        <v>8689.7</v>
      </c>
      <c r="H123" s="27">
        <v>9029.7</v>
      </c>
      <c r="I123" s="27">
        <v>8994.5</v>
      </c>
      <c r="J123" s="36">
        <f t="shared" si="9"/>
        <v>340</v>
      </c>
      <c r="K123" s="49">
        <f t="shared" si="5"/>
        <v>131.52738173576077</v>
      </c>
      <c r="L123" s="49">
        <f t="shared" si="6"/>
        <v>103.50760095285221</v>
      </c>
      <c r="M123" s="49">
        <f t="shared" si="7"/>
        <v>99.61017531036468</v>
      </c>
    </row>
    <row r="124" spans="1:13" s="33" customFormat="1" ht="64.5" customHeight="1">
      <c r="A124" s="89"/>
      <c r="B124" s="84"/>
      <c r="C124" s="112" t="s">
        <v>264</v>
      </c>
      <c r="D124" s="100"/>
      <c r="E124" s="113" t="s">
        <v>265</v>
      </c>
      <c r="F124" s="94"/>
      <c r="G124" s="43">
        <v>645</v>
      </c>
      <c r="H124" s="27">
        <v>985</v>
      </c>
      <c r="I124" s="27">
        <v>980</v>
      </c>
      <c r="J124" s="36">
        <f t="shared" si="9"/>
        <v>340</v>
      </c>
      <c r="K124" s="49"/>
      <c r="L124" s="49">
        <f t="shared" si="6"/>
        <v>151.93798449612405</v>
      </c>
      <c r="M124" s="49">
        <f t="shared" si="7"/>
        <v>99.49238578680203</v>
      </c>
    </row>
    <row r="125" spans="1:13" ht="32.25" customHeight="1">
      <c r="A125" s="89"/>
      <c r="B125" s="84"/>
      <c r="C125" s="112"/>
      <c r="D125" s="100" t="s">
        <v>139</v>
      </c>
      <c r="E125" s="113" t="s">
        <v>140</v>
      </c>
      <c r="F125" s="94"/>
      <c r="G125" s="43">
        <v>645</v>
      </c>
      <c r="H125" s="27">
        <v>985</v>
      </c>
      <c r="I125" s="27">
        <v>980</v>
      </c>
      <c r="J125" s="42">
        <f t="shared" si="9"/>
        <v>340</v>
      </c>
      <c r="K125" s="49"/>
      <c r="L125" s="49">
        <f t="shared" si="6"/>
        <v>151.93798449612405</v>
      </c>
      <c r="M125" s="49">
        <f t="shared" si="7"/>
        <v>99.49238578680203</v>
      </c>
    </row>
    <row r="126" spans="1:13" ht="32.25" customHeight="1">
      <c r="A126" s="89"/>
      <c r="B126" s="84"/>
      <c r="C126" s="112" t="s">
        <v>266</v>
      </c>
      <c r="D126" s="100"/>
      <c r="E126" s="113" t="s">
        <v>145</v>
      </c>
      <c r="F126" s="94">
        <f>F127</f>
        <v>6838.5</v>
      </c>
      <c r="G126" s="43">
        <v>8044.7</v>
      </c>
      <c r="H126" s="27">
        <v>8044.7</v>
      </c>
      <c r="I126" s="27">
        <v>8014.5</v>
      </c>
      <c r="J126" s="42">
        <f t="shared" si="9"/>
        <v>0</v>
      </c>
      <c r="K126" s="49">
        <f t="shared" si="5"/>
        <v>117.19675367405132</v>
      </c>
      <c r="L126" s="49">
        <f t="shared" si="6"/>
        <v>99.6245975611272</v>
      </c>
      <c r="M126" s="49">
        <f t="shared" si="7"/>
        <v>99.6245975611272</v>
      </c>
    </row>
    <row r="127" spans="1:13" ht="48" customHeight="1">
      <c r="A127" s="89"/>
      <c r="B127" s="84"/>
      <c r="C127" s="115"/>
      <c r="D127" s="100" t="s">
        <v>122</v>
      </c>
      <c r="E127" s="113" t="s">
        <v>134</v>
      </c>
      <c r="F127" s="94">
        <v>6838.5</v>
      </c>
      <c r="G127" s="43">
        <v>8044.7</v>
      </c>
      <c r="H127" s="27">
        <v>8044.7</v>
      </c>
      <c r="I127" s="27">
        <v>8014.5</v>
      </c>
      <c r="J127" s="42">
        <f t="shared" si="9"/>
        <v>0</v>
      </c>
      <c r="K127" s="49">
        <f aca="true" t="shared" si="10" ref="K127:K199">I127*100/F127</f>
        <v>117.19675367405132</v>
      </c>
      <c r="L127" s="49">
        <f aca="true" t="shared" si="11" ref="L127:L197">I127*100/G127</f>
        <v>99.6245975611272</v>
      </c>
      <c r="M127" s="49">
        <f aca="true" t="shared" si="12" ref="M127:M197">I127*100/H127</f>
        <v>99.6245975611272</v>
      </c>
    </row>
    <row r="128" spans="1:13" ht="45">
      <c r="A128" s="89"/>
      <c r="B128" s="84"/>
      <c r="C128" s="112" t="s">
        <v>220</v>
      </c>
      <c r="D128" s="91"/>
      <c r="E128" s="113" t="s">
        <v>221</v>
      </c>
      <c r="F128" s="94">
        <f>F129</f>
        <v>152.29999999999998</v>
      </c>
      <c r="G128" s="43">
        <v>63.39999999999998</v>
      </c>
      <c r="H128" s="27">
        <v>63.5</v>
      </c>
      <c r="I128" s="27">
        <v>63.5</v>
      </c>
      <c r="J128" s="36">
        <f t="shared" si="9"/>
        <v>0.10000000000002274</v>
      </c>
      <c r="K128" s="49">
        <f t="shared" si="10"/>
        <v>41.69402495075509</v>
      </c>
      <c r="L128" s="49">
        <f t="shared" si="11"/>
        <v>100.15772870662464</v>
      </c>
      <c r="M128" s="49">
        <f t="shared" si="12"/>
        <v>100</v>
      </c>
    </row>
    <row r="129" spans="1:13" ht="45">
      <c r="A129" s="89"/>
      <c r="B129" s="84"/>
      <c r="C129" s="112" t="s">
        <v>222</v>
      </c>
      <c r="D129" s="84"/>
      <c r="E129" s="113" t="s">
        <v>223</v>
      </c>
      <c r="F129" s="94">
        <f>F131+F132+F130</f>
        <v>152.29999999999998</v>
      </c>
      <c r="G129" s="43">
        <v>63.39999999999998</v>
      </c>
      <c r="H129" s="27">
        <v>63.5</v>
      </c>
      <c r="I129" s="27">
        <v>63.5</v>
      </c>
      <c r="J129" s="42">
        <f t="shared" si="9"/>
        <v>0.10000000000002274</v>
      </c>
      <c r="K129" s="49">
        <f t="shared" si="10"/>
        <v>41.69402495075509</v>
      </c>
      <c r="L129" s="49">
        <f t="shared" si="11"/>
        <v>100.15772870662464</v>
      </c>
      <c r="M129" s="49">
        <f t="shared" si="12"/>
        <v>100</v>
      </c>
    </row>
    <row r="130" spans="1:13" ht="90">
      <c r="A130" s="89"/>
      <c r="B130" s="84"/>
      <c r="C130" s="112"/>
      <c r="D130" s="93">
        <v>100</v>
      </c>
      <c r="E130" s="113" t="s">
        <v>214</v>
      </c>
      <c r="F130" s="94">
        <v>1.1</v>
      </c>
      <c r="G130" s="43">
        <v>0.9000000000000001</v>
      </c>
      <c r="H130" s="27">
        <v>1</v>
      </c>
      <c r="I130" s="27">
        <v>1</v>
      </c>
      <c r="J130" s="42">
        <f t="shared" si="9"/>
        <v>0.09999999999999987</v>
      </c>
      <c r="K130" s="49">
        <f t="shared" si="10"/>
        <v>90.9090909090909</v>
      </c>
      <c r="L130" s="49">
        <f t="shared" si="11"/>
        <v>111.1111111111111</v>
      </c>
      <c r="M130" s="49">
        <f t="shared" si="12"/>
        <v>100</v>
      </c>
    </row>
    <row r="131" spans="1:13" ht="30">
      <c r="A131" s="89"/>
      <c r="B131" s="84"/>
      <c r="C131" s="107"/>
      <c r="D131" s="135">
        <v>300</v>
      </c>
      <c r="E131" s="102" t="s">
        <v>140</v>
      </c>
      <c r="F131" s="94">
        <f>150</f>
        <v>150</v>
      </c>
      <c r="G131" s="43">
        <v>0</v>
      </c>
      <c r="H131" s="27">
        <v>0</v>
      </c>
      <c r="I131" s="27">
        <v>0</v>
      </c>
      <c r="J131" s="42">
        <f t="shared" si="9"/>
        <v>0</v>
      </c>
      <c r="K131" s="49">
        <f t="shared" si="10"/>
        <v>0</v>
      </c>
      <c r="L131" s="49"/>
      <c r="M131" s="49"/>
    </row>
    <row r="132" spans="1:13" ht="45">
      <c r="A132" s="89"/>
      <c r="B132" s="84"/>
      <c r="C132" s="112"/>
      <c r="D132" s="84" t="s">
        <v>122</v>
      </c>
      <c r="E132" s="114" t="s">
        <v>121</v>
      </c>
      <c r="F132" s="94">
        <v>1.2</v>
      </c>
      <c r="G132" s="43">
        <v>62.5</v>
      </c>
      <c r="H132" s="27">
        <v>62.5</v>
      </c>
      <c r="I132" s="27">
        <v>62.5</v>
      </c>
      <c r="J132" s="42">
        <f t="shared" si="9"/>
        <v>0</v>
      </c>
      <c r="K132" s="49">
        <f>I132*100/F132</f>
        <v>5208.333333333334</v>
      </c>
      <c r="L132" s="49">
        <f t="shared" si="11"/>
        <v>100</v>
      </c>
      <c r="M132" s="49">
        <f t="shared" si="12"/>
        <v>100</v>
      </c>
    </row>
    <row r="133" spans="1:13" ht="15">
      <c r="A133" s="89"/>
      <c r="B133" s="84"/>
      <c r="C133" s="112" t="s">
        <v>208</v>
      </c>
      <c r="D133" s="84"/>
      <c r="E133" s="114" t="s">
        <v>126</v>
      </c>
      <c r="F133" s="94"/>
      <c r="G133" s="43"/>
      <c r="H133" s="27">
        <v>20</v>
      </c>
      <c r="I133" s="27">
        <v>20</v>
      </c>
      <c r="J133" s="36">
        <f>H133-G133</f>
        <v>20</v>
      </c>
      <c r="K133" s="49"/>
      <c r="L133" s="49"/>
      <c r="M133" s="49">
        <f t="shared" si="12"/>
        <v>100</v>
      </c>
    </row>
    <row r="134" spans="1:13" ht="30">
      <c r="A134" s="89"/>
      <c r="B134" s="84"/>
      <c r="C134" s="112" t="s">
        <v>209</v>
      </c>
      <c r="D134" s="84"/>
      <c r="E134" s="114" t="s">
        <v>129</v>
      </c>
      <c r="F134" s="94"/>
      <c r="G134" s="43"/>
      <c r="H134" s="27">
        <v>20</v>
      </c>
      <c r="I134" s="27">
        <v>20</v>
      </c>
      <c r="J134" s="42">
        <f>H134-G134</f>
        <v>20</v>
      </c>
      <c r="K134" s="49"/>
      <c r="L134" s="49"/>
      <c r="M134" s="49">
        <f t="shared" si="12"/>
        <v>100</v>
      </c>
    </row>
    <row r="135" spans="1:13" ht="45">
      <c r="A135" s="89"/>
      <c r="B135" s="84"/>
      <c r="C135" s="112" t="s">
        <v>529</v>
      </c>
      <c r="D135" s="84"/>
      <c r="E135" s="114" t="s">
        <v>530</v>
      </c>
      <c r="F135" s="94"/>
      <c r="G135" s="43"/>
      <c r="H135" s="27">
        <v>20</v>
      </c>
      <c r="I135" s="27">
        <v>20</v>
      </c>
      <c r="J135" s="42">
        <f>H135-G135</f>
        <v>20</v>
      </c>
      <c r="K135" s="49"/>
      <c r="L135" s="49"/>
      <c r="M135" s="49">
        <f t="shared" si="12"/>
        <v>100</v>
      </c>
    </row>
    <row r="136" spans="1:13" ht="45">
      <c r="A136" s="89"/>
      <c r="B136" s="84"/>
      <c r="C136" s="112"/>
      <c r="D136" s="84" t="s">
        <v>122</v>
      </c>
      <c r="E136" s="114" t="s">
        <v>121</v>
      </c>
      <c r="F136" s="94"/>
      <c r="G136" s="43"/>
      <c r="H136" s="27">
        <v>20</v>
      </c>
      <c r="I136" s="27">
        <v>20</v>
      </c>
      <c r="J136" s="42">
        <f>H136-G136</f>
        <v>20</v>
      </c>
      <c r="K136" s="49"/>
      <c r="L136" s="49"/>
      <c r="M136" s="49">
        <f t="shared" si="12"/>
        <v>100</v>
      </c>
    </row>
    <row r="137" spans="1:13" ht="15">
      <c r="A137" s="89"/>
      <c r="B137" s="84" t="s">
        <v>67</v>
      </c>
      <c r="C137" s="89"/>
      <c r="D137" s="89"/>
      <c r="E137" s="136" t="s">
        <v>68</v>
      </c>
      <c r="F137" s="131">
        <f>F138</f>
        <v>5146.3</v>
      </c>
      <c r="G137" s="43">
        <v>5146.3</v>
      </c>
      <c r="H137" s="27">
        <v>4732.1</v>
      </c>
      <c r="I137" s="27">
        <v>4545.3</v>
      </c>
      <c r="J137" s="36">
        <f t="shared" si="9"/>
        <v>-414.1999999999998</v>
      </c>
      <c r="K137" s="49">
        <f t="shared" si="10"/>
        <v>88.32170685735382</v>
      </c>
      <c r="L137" s="49">
        <f t="shared" si="11"/>
        <v>88.32170685735382</v>
      </c>
      <c r="M137" s="49">
        <f t="shared" si="12"/>
        <v>96.05249255087593</v>
      </c>
    </row>
    <row r="138" spans="1:13" ht="45">
      <c r="A138" s="89"/>
      <c r="B138" s="84"/>
      <c r="C138" s="112" t="s">
        <v>216</v>
      </c>
      <c r="D138" s="93"/>
      <c r="E138" s="92" t="s">
        <v>217</v>
      </c>
      <c r="F138" s="131">
        <f>F139</f>
        <v>5146.3</v>
      </c>
      <c r="G138" s="43">
        <v>5146.3</v>
      </c>
      <c r="H138" s="27">
        <v>4732.1</v>
      </c>
      <c r="I138" s="27">
        <v>4545.3</v>
      </c>
      <c r="J138" s="42">
        <f t="shared" si="9"/>
        <v>-414.1999999999998</v>
      </c>
      <c r="K138" s="49">
        <f t="shared" si="10"/>
        <v>88.32170685735382</v>
      </c>
      <c r="L138" s="49">
        <f t="shared" si="11"/>
        <v>88.32170685735382</v>
      </c>
      <c r="M138" s="49">
        <f t="shared" si="12"/>
        <v>96.05249255087593</v>
      </c>
    </row>
    <row r="139" spans="1:13" ht="60">
      <c r="A139" s="89"/>
      <c r="B139" s="84"/>
      <c r="C139" s="112" t="s">
        <v>218</v>
      </c>
      <c r="D139" s="93"/>
      <c r="E139" s="92" t="s">
        <v>267</v>
      </c>
      <c r="F139" s="131">
        <f>F140</f>
        <v>5146.3</v>
      </c>
      <c r="G139" s="43">
        <v>5146.3</v>
      </c>
      <c r="H139" s="27">
        <v>4732.1</v>
      </c>
      <c r="I139" s="27">
        <v>4545.3</v>
      </c>
      <c r="J139" s="42">
        <f t="shared" si="9"/>
        <v>-414.1999999999998</v>
      </c>
      <c r="K139" s="49">
        <f t="shared" si="10"/>
        <v>88.32170685735382</v>
      </c>
      <c r="L139" s="49">
        <f t="shared" si="11"/>
        <v>88.32170685735382</v>
      </c>
      <c r="M139" s="49">
        <f t="shared" si="12"/>
        <v>96.05249255087593</v>
      </c>
    </row>
    <row r="140" spans="1:13" s="29" customFormat="1" ht="45">
      <c r="A140" s="89"/>
      <c r="B140" s="84"/>
      <c r="C140" s="112" t="s">
        <v>253</v>
      </c>
      <c r="D140" s="84"/>
      <c r="E140" s="113" t="s">
        <v>254</v>
      </c>
      <c r="F140" s="94">
        <f>F141</f>
        <v>5146.3</v>
      </c>
      <c r="G140" s="43">
        <v>5146.3</v>
      </c>
      <c r="H140" s="27">
        <v>4732.1</v>
      </c>
      <c r="I140" s="27">
        <v>4545.3</v>
      </c>
      <c r="J140" s="42">
        <f aca="true" t="shared" si="13" ref="J140:J149">H140-G140</f>
        <v>-414.1999999999998</v>
      </c>
      <c r="K140" s="49">
        <f t="shared" si="10"/>
        <v>88.32170685735382</v>
      </c>
      <c r="L140" s="49">
        <f t="shared" si="11"/>
        <v>88.32170685735382</v>
      </c>
      <c r="M140" s="49">
        <f t="shared" si="12"/>
        <v>96.05249255087593</v>
      </c>
    </row>
    <row r="141" spans="1:13" s="33" customFormat="1" ht="90">
      <c r="A141" s="89"/>
      <c r="B141" s="84"/>
      <c r="C141" s="112" t="s">
        <v>255</v>
      </c>
      <c r="D141" s="93"/>
      <c r="E141" s="113" t="s">
        <v>144</v>
      </c>
      <c r="F141" s="94">
        <f>F142</f>
        <v>5146.3</v>
      </c>
      <c r="G141" s="43">
        <v>5146.3</v>
      </c>
      <c r="H141" s="27">
        <v>4732.1</v>
      </c>
      <c r="I141" s="27">
        <v>4545.3</v>
      </c>
      <c r="J141" s="42">
        <f t="shared" si="13"/>
        <v>-414.1999999999998</v>
      </c>
      <c r="K141" s="49">
        <f t="shared" si="10"/>
        <v>88.32170685735382</v>
      </c>
      <c r="L141" s="49">
        <f t="shared" si="11"/>
        <v>88.32170685735382</v>
      </c>
      <c r="M141" s="49">
        <f t="shared" si="12"/>
        <v>96.05249255087593</v>
      </c>
    </row>
    <row r="142" spans="1:13" s="33" customFormat="1" ht="30">
      <c r="A142" s="89"/>
      <c r="B142" s="84"/>
      <c r="C142" s="115"/>
      <c r="D142" s="93" t="s">
        <v>139</v>
      </c>
      <c r="E142" s="113" t="s">
        <v>140</v>
      </c>
      <c r="F142" s="94">
        <v>5146.3</v>
      </c>
      <c r="G142" s="43">
        <v>5146.3</v>
      </c>
      <c r="H142" s="27">
        <v>4732.1</v>
      </c>
      <c r="I142" s="27">
        <v>4545.3</v>
      </c>
      <c r="J142" s="42">
        <f t="shared" si="13"/>
        <v>-414.1999999999998</v>
      </c>
      <c r="K142" s="49">
        <f t="shared" si="10"/>
        <v>88.32170685735382</v>
      </c>
      <c r="L142" s="49">
        <f t="shared" si="11"/>
        <v>88.32170685735382</v>
      </c>
      <c r="M142" s="49">
        <f t="shared" si="12"/>
        <v>96.05249255087593</v>
      </c>
    </row>
    <row r="143" spans="1:13" s="33" customFormat="1" ht="15">
      <c r="A143" s="89"/>
      <c r="B143" s="84" t="s">
        <v>39</v>
      </c>
      <c r="C143" s="115"/>
      <c r="D143" s="93"/>
      <c r="E143" s="113" t="s">
        <v>268</v>
      </c>
      <c r="F143" s="94"/>
      <c r="G143" s="43">
        <v>80</v>
      </c>
      <c r="H143" s="27">
        <v>80</v>
      </c>
      <c r="I143" s="27">
        <v>80</v>
      </c>
      <c r="J143" s="42">
        <f t="shared" si="13"/>
        <v>0</v>
      </c>
      <c r="K143" s="49"/>
      <c r="L143" s="49">
        <f t="shared" si="11"/>
        <v>100</v>
      </c>
      <c r="M143" s="49">
        <f t="shared" si="12"/>
        <v>100</v>
      </c>
    </row>
    <row r="144" spans="1:13" s="33" customFormat="1" ht="15">
      <c r="A144" s="89"/>
      <c r="B144" s="84" t="s">
        <v>53</v>
      </c>
      <c r="C144" s="115"/>
      <c r="D144" s="93"/>
      <c r="E144" s="113" t="s">
        <v>56</v>
      </c>
      <c r="F144" s="94"/>
      <c r="G144" s="43">
        <v>80</v>
      </c>
      <c r="H144" s="27">
        <v>80</v>
      </c>
      <c r="I144" s="27">
        <v>80</v>
      </c>
      <c r="J144" s="42">
        <f t="shared" si="13"/>
        <v>0</v>
      </c>
      <c r="K144" s="49"/>
      <c r="L144" s="49">
        <f t="shared" si="11"/>
        <v>100</v>
      </c>
      <c r="M144" s="49">
        <f t="shared" si="12"/>
        <v>100</v>
      </c>
    </row>
    <row r="145" spans="1:13" s="33" customFormat="1" ht="45">
      <c r="A145" s="89"/>
      <c r="B145" s="84"/>
      <c r="C145" s="115" t="s">
        <v>224</v>
      </c>
      <c r="D145" s="93"/>
      <c r="E145" s="113" t="s">
        <v>269</v>
      </c>
      <c r="F145" s="94"/>
      <c r="G145" s="43">
        <v>80</v>
      </c>
      <c r="H145" s="27">
        <v>80</v>
      </c>
      <c r="I145" s="27">
        <v>80</v>
      </c>
      <c r="J145" s="42">
        <f t="shared" si="13"/>
        <v>0</v>
      </c>
      <c r="K145" s="49"/>
      <c r="L145" s="49">
        <f t="shared" si="11"/>
        <v>100</v>
      </c>
      <c r="M145" s="49">
        <f t="shared" si="12"/>
        <v>100</v>
      </c>
    </row>
    <row r="146" spans="1:13" s="33" customFormat="1" ht="45">
      <c r="A146" s="89"/>
      <c r="B146" s="84"/>
      <c r="C146" s="115" t="s">
        <v>270</v>
      </c>
      <c r="D146" s="93"/>
      <c r="E146" s="113" t="s">
        <v>271</v>
      </c>
      <c r="F146" s="94"/>
      <c r="G146" s="43">
        <v>80</v>
      </c>
      <c r="H146" s="27">
        <v>80</v>
      </c>
      <c r="I146" s="27">
        <v>80</v>
      </c>
      <c r="J146" s="42">
        <f t="shared" si="13"/>
        <v>0</v>
      </c>
      <c r="K146" s="49"/>
      <c r="L146" s="49">
        <f t="shared" si="11"/>
        <v>100</v>
      </c>
      <c r="M146" s="49">
        <f t="shared" si="12"/>
        <v>100</v>
      </c>
    </row>
    <row r="147" spans="1:13" s="33" customFormat="1" ht="45">
      <c r="A147" s="89"/>
      <c r="B147" s="84"/>
      <c r="C147" s="115" t="s">
        <v>272</v>
      </c>
      <c r="D147" s="93"/>
      <c r="E147" s="113" t="s">
        <v>273</v>
      </c>
      <c r="F147" s="94"/>
      <c r="G147" s="43">
        <v>80</v>
      </c>
      <c r="H147" s="27">
        <v>80</v>
      </c>
      <c r="I147" s="27">
        <v>80</v>
      </c>
      <c r="J147" s="42">
        <f t="shared" si="13"/>
        <v>0</v>
      </c>
      <c r="K147" s="49"/>
      <c r="L147" s="49">
        <f t="shared" si="11"/>
        <v>100</v>
      </c>
      <c r="M147" s="49">
        <f t="shared" si="12"/>
        <v>100</v>
      </c>
    </row>
    <row r="148" spans="1:13" s="33" customFormat="1" ht="60">
      <c r="A148" s="89"/>
      <c r="B148" s="84"/>
      <c r="C148" s="115" t="s">
        <v>274</v>
      </c>
      <c r="D148" s="93"/>
      <c r="E148" s="113" t="s">
        <v>275</v>
      </c>
      <c r="F148" s="94"/>
      <c r="G148" s="43">
        <v>80</v>
      </c>
      <c r="H148" s="27">
        <v>80</v>
      </c>
      <c r="I148" s="27">
        <v>80</v>
      </c>
      <c r="J148" s="42">
        <f t="shared" si="13"/>
        <v>0</v>
      </c>
      <c r="K148" s="49"/>
      <c r="L148" s="49">
        <f t="shared" si="11"/>
        <v>100</v>
      </c>
      <c r="M148" s="49">
        <f t="shared" si="12"/>
        <v>100</v>
      </c>
    </row>
    <row r="149" spans="1:13" s="33" customFormat="1" ht="45">
      <c r="A149" s="89"/>
      <c r="B149" s="84"/>
      <c r="C149" s="115"/>
      <c r="D149" s="84" t="s">
        <v>122</v>
      </c>
      <c r="E149" s="114" t="s">
        <v>121</v>
      </c>
      <c r="F149" s="94"/>
      <c r="G149" s="43">
        <v>80</v>
      </c>
      <c r="H149" s="27">
        <v>80</v>
      </c>
      <c r="I149" s="27">
        <v>80</v>
      </c>
      <c r="J149" s="42">
        <f t="shared" si="13"/>
        <v>0</v>
      </c>
      <c r="K149" s="49"/>
      <c r="L149" s="49">
        <f t="shared" si="11"/>
        <v>100</v>
      </c>
      <c r="M149" s="49">
        <f t="shared" si="12"/>
        <v>100</v>
      </c>
    </row>
    <row r="150" spans="1:13" s="51" customFormat="1" ht="42.75">
      <c r="A150" s="196" t="s">
        <v>83</v>
      </c>
      <c r="B150" s="197"/>
      <c r="C150" s="196"/>
      <c r="D150" s="196"/>
      <c r="E150" s="198" t="s">
        <v>79</v>
      </c>
      <c r="F150" s="199">
        <f>F151</f>
        <v>2571.4</v>
      </c>
      <c r="G150" s="37">
        <v>2553.4</v>
      </c>
      <c r="H150" s="37">
        <v>2553.4</v>
      </c>
      <c r="I150" s="37">
        <v>2553.4</v>
      </c>
      <c r="J150" s="37">
        <f aca="true" t="shared" si="14" ref="J150:J157">H150-G150</f>
        <v>0</v>
      </c>
      <c r="K150" s="46">
        <f t="shared" si="10"/>
        <v>99.2999922221358</v>
      </c>
      <c r="L150" s="46">
        <f t="shared" si="11"/>
        <v>100</v>
      </c>
      <c r="M150" s="46">
        <f t="shared" si="12"/>
        <v>100</v>
      </c>
    </row>
    <row r="151" spans="1:13" s="33" customFormat="1" ht="15">
      <c r="A151" s="137"/>
      <c r="B151" s="137" t="s">
        <v>6</v>
      </c>
      <c r="C151" s="138"/>
      <c r="D151" s="137" t="s">
        <v>7</v>
      </c>
      <c r="E151" s="139" t="s">
        <v>8</v>
      </c>
      <c r="F151" s="140">
        <f>F152</f>
        <v>2571.4</v>
      </c>
      <c r="G151" s="34">
        <v>2553.4</v>
      </c>
      <c r="H151" s="34">
        <v>2553.4</v>
      </c>
      <c r="I151" s="34">
        <v>2553.4</v>
      </c>
      <c r="J151" s="41">
        <f t="shared" si="14"/>
        <v>0</v>
      </c>
      <c r="K151" s="48">
        <f t="shared" si="10"/>
        <v>99.2999922221358</v>
      </c>
      <c r="L151" s="48">
        <f t="shared" si="11"/>
        <v>100</v>
      </c>
      <c r="M151" s="48">
        <f t="shared" si="12"/>
        <v>100</v>
      </c>
    </row>
    <row r="152" spans="1:13" s="77" customFormat="1" ht="60">
      <c r="A152" s="137"/>
      <c r="B152" s="137" t="s">
        <v>13</v>
      </c>
      <c r="C152" s="138"/>
      <c r="D152" s="138"/>
      <c r="E152" s="139" t="s">
        <v>62</v>
      </c>
      <c r="F152" s="141">
        <f>F153</f>
        <v>2571.4</v>
      </c>
      <c r="G152" s="75">
        <v>2553.4</v>
      </c>
      <c r="H152" s="75">
        <v>2553.4</v>
      </c>
      <c r="I152" s="75">
        <v>2553.4</v>
      </c>
      <c r="J152" s="76">
        <f t="shared" si="14"/>
        <v>0</v>
      </c>
      <c r="K152" s="78">
        <f t="shared" si="10"/>
        <v>99.2999922221358</v>
      </c>
      <c r="L152" s="78">
        <f t="shared" si="11"/>
        <v>100</v>
      </c>
      <c r="M152" s="78">
        <f t="shared" si="12"/>
        <v>100</v>
      </c>
    </row>
    <row r="153" spans="1:13" ht="15">
      <c r="A153" s="142"/>
      <c r="B153" s="142"/>
      <c r="C153" s="143" t="s">
        <v>208</v>
      </c>
      <c r="D153" s="144"/>
      <c r="E153" s="72" t="s">
        <v>126</v>
      </c>
      <c r="F153" s="145">
        <f>F154</f>
        <v>2571.4</v>
      </c>
      <c r="G153" s="27">
        <v>2553.4</v>
      </c>
      <c r="H153" s="27">
        <v>2553.4</v>
      </c>
      <c r="I153" s="27">
        <v>2553.4</v>
      </c>
      <c r="J153" s="42">
        <f t="shared" si="14"/>
        <v>0</v>
      </c>
      <c r="K153" s="49">
        <f t="shared" si="10"/>
        <v>99.2999922221358</v>
      </c>
      <c r="L153" s="49">
        <f t="shared" si="11"/>
        <v>100</v>
      </c>
      <c r="M153" s="49">
        <f t="shared" si="12"/>
        <v>100</v>
      </c>
    </row>
    <row r="154" spans="1:13" s="29" customFormat="1" ht="45">
      <c r="A154" s="146"/>
      <c r="B154" s="146"/>
      <c r="C154" s="147" t="s">
        <v>247</v>
      </c>
      <c r="D154" s="144"/>
      <c r="E154" s="102" t="s">
        <v>248</v>
      </c>
      <c r="F154" s="145">
        <f>F155+F157</f>
        <v>2571.4</v>
      </c>
      <c r="G154" s="27">
        <v>2553.4</v>
      </c>
      <c r="H154" s="27">
        <v>2553.4</v>
      </c>
      <c r="I154" s="27">
        <v>2553.4</v>
      </c>
      <c r="J154" s="42">
        <f t="shared" si="14"/>
        <v>0</v>
      </c>
      <c r="K154" s="49">
        <f t="shared" si="10"/>
        <v>99.2999922221358</v>
      </c>
      <c r="L154" s="49">
        <f t="shared" si="11"/>
        <v>100</v>
      </c>
      <c r="M154" s="49">
        <f t="shared" si="12"/>
        <v>100</v>
      </c>
    </row>
    <row r="155" spans="1:13" s="33" customFormat="1" ht="30">
      <c r="A155" s="146"/>
      <c r="B155" s="146"/>
      <c r="C155" s="148" t="s">
        <v>276</v>
      </c>
      <c r="D155" s="144"/>
      <c r="E155" s="120" t="s">
        <v>50</v>
      </c>
      <c r="F155" s="149">
        <f>F156</f>
        <v>1005.4</v>
      </c>
      <c r="G155" s="27">
        <v>1055.1</v>
      </c>
      <c r="H155" s="27">
        <v>1055.1</v>
      </c>
      <c r="I155" s="27">
        <v>1055.1</v>
      </c>
      <c r="J155" s="42">
        <f t="shared" si="14"/>
        <v>0</v>
      </c>
      <c r="K155" s="49">
        <f t="shared" si="10"/>
        <v>104.94330614680723</v>
      </c>
      <c r="L155" s="49">
        <f t="shared" si="11"/>
        <v>100</v>
      </c>
      <c r="M155" s="49">
        <f t="shared" si="12"/>
        <v>100</v>
      </c>
    </row>
    <row r="156" spans="1:13" ht="90">
      <c r="A156" s="146"/>
      <c r="B156" s="146"/>
      <c r="C156" s="148"/>
      <c r="D156" s="150" t="s">
        <v>130</v>
      </c>
      <c r="E156" s="101" t="s">
        <v>214</v>
      </c>
      <c r="F156" s="149">
        <v>1005.4</v>
      </c>
      <c r="G156" s="27">
        <v>1055.1</v>
      </c>
      <c r="H156" s="27">
        <v>1055.1</v>
      </c>
      <c r="I156" s="27">
        <v>1055.1</v>
      </c>
      <c r="J156" s="42">
        <f t="shared" si="14"/>
        <v>0</v>
      </c>
      <c r="K156" s="49">
        <f t="shared" si="10"/>
        <v>104.94330614680723</v>
      </c>
      <c r="L156" s="49">
        <f t="shared" si="11"/>
        <v>100</v>
      </c>
      <c r="M156" s="49">
        <f t="shared" si="12"/>
        <v>100</v>
      </c>
    </row>
    <row r="157" spans="1:13" s="29" customFormat="1" ht="45">
      <c r="A157" s="146"/>
      <c r="B157" s="146"/>
      <c r="C157" s="148" t="s">
        <v>277</v>
      </c>
      <c r="D157" s="84"/>
      <c r="E157" s="120" t="s">
        <v>278</v>
      </c>
      <c r="F157" s="149">
        <f>F158+F159</f>
        <v>1566</v>
      </c>
      <c r="G157" s="27">
        <v>1498.3</v>
      </c>
      <c r="H157" s="27">
        <v>1498.3</v>
      </c>
      <c r="I157" s="27">
        <v>1498.3</v>
      </c>
      <c r="J157" s="42">
        <f t="shared" si="14"/>
        <v>0</v>
      </c>
      <c r="K157" s="49">
        <f t="shared" si="10"/>
        <v>95.67688378033206</v>
      </c>
      <c r="L157" s="49">
        <f t="shared" si="11"/>
        <v>100</v>
      </c>
      <c r="M157" s="49">
        <f t="shared" si="12"/>
        <v>100</v>
      </c>
    </row>
    <row r="158" spans="1:13" ht="90">
      <c r="A158" s="146"/>
      <c r="B158" s="146"/>
      <c r="C158" s="148"/>
      <c r="D158" s="150" t="s">
        <v>130</v>
      </c>
      <c r="E158" s="101" t="s">
        <v>214</v>
      </c>
      <c r="F158" s="149">
        <v>1305.6</v>
      </c>
      <c r="G158" s="27">
        <v>1410.6</v>
      </c>
      <c r="H158" s="27">
        <v>1410.6</v>
      </c>
      <c r="I158" s="27">
        <v>1410.6</v>
      </c>
      <c r="J158" s="42">
        <f aca="true" t="shared" si="15" ref="J158:J163">H158-G158</f>
        <v>0</v>
      </c>
      <c r="K158" s="49">
        <f t="shared" si="10"/>
        <v>108.04227941176471</v>
      </c>
      <c r="L158" s="49">
        <f t="shared" si="11"/>
        <v>100</v>
      </c>
      <c r="M158" s="49">
        <f t="shared" si="12"/>
        <v>100</v>
      </c>
    </row>
    <row r="159" spans="1:13" ht="45">
      <c r="A159" s="146"/>
      <c r="B159" s="146"/>
      <c r="C159" s="148"/>
      <c r="D159" s="151">
        <v>200</v>
      </c>
      <c r="E159" s="101" t="s">
        <v>207</v>
      </c>
      <c r="F159" s="149">
        <v>260.4</v>
      </c>
      <c r="G159" s="27">
        <v>87.69999999999996</v>
      </c>
      <c r="H159" s="27">
        <v>87.7</v>
      </c>
      <c r="I159" s="27">
        <v>87.7</v>
      </c>
      <c r="J159" s="42">
        <f t="shared" si="15"/>
        <v>0</v>
      </c>
      <c r="K159" s="49">
        <f t="shared" si="10"/>
        <v>33.678955453149</v>
      </c>
      <c r="L159" s="49">
        <f t="shared" si="11"/>
        <v>100.00000000000004</v>
      </c>
      <c r="M159" s="49">
        <f t="shared" si="12"/>
        <v>100</v>
      </c>
    </row>
    <row r="160" spans="1:13" s="51" customFormat="1" ht="28.5">
      <c r="A160" s="196" t="s">
        <v>43</v>
      </c>
      <c r="B160" s="196"/>
      <c r="C160" s="196"/>
      <c r="D160" s="196"/>
      <c r="E160" s="200" t="s">
        <v>44</v>
      </c>
      <c r="F160" s="199">
        <f>F161+F255+F283+F355+F375+F384+F411+F426</f>
        <v>95715.00000000001</v>
      </c>
      <c r="G160" s="37">
        <v>104348.00000000001</v>
      </c>
      <c r="H160" s="37">
        <v>105644.5</v>
      </c>
      <c r="I160" s="37">
        <v>91409.8</v>
      </c>
      <c r="J160" s="37">
        <f t="shared" si="15"/>
        <v>1296.4999999999854</v>
      </c>
      <c r="K160" s="46">
        <f t="shared" si="10"/>
        <v>95.50206341743717</v>
      </c>
      <c r="L160" s="46">
        <f>I160*100/G160</f>
        <v>87.60091233181276</v>
      </c>
      <c r="M160" s="46">
        <f t="shared" si="12"/>
        <v>86.52584848241035</v>
      </c>
    </row>
    <row r="161" spans="1:13" s="217" customFormat="1" ht="15">
      <c r="A161" s="218"/>
      <c r="B161" s="218" t="s">
        <v>6</v>
      </c>
      <c r="C161" s="218"/>
      <c r="D161" s="218"/>
      <c r="E161" s="219" t="s">
        <v>8</v>
      </c>
      <c r="F161" s="220">
        <f>F162+F167+F208+F213</f>
        <v>55117.100000000006</v>
      </c>
      <c r="G161" s="209">
        <v>55910.50000000001</v>
      </c>
      <c r="H161" s="209">
        <v>55910.4</v>
      </c>
      <c r="I161" s="209">
        <v>54729</v>
      </c>
      <c r="J161" s="210">
        <f t="shared" si="15"/>
        <v>-0.10000000000582077</v>
      </c>
      <c r="K161" s="211">
        <f t="shared" si="10"/>
        <v>99.29586280845689</v>
      </c>
      <c r="L161" s="211">
        <f t="shared" si="11"/>
        <v>97.88680122696093</v>
      </c>
      <c r="M161" s="211">
        <f t="shared" si="12"/>
        <v>97.88697630494505</v>
      </c>
    </row>
    <row r="162" spans="1:13" ht="45">
      <c r="A162" s="137"/>
      <c r="B162" s="137" t="s">
        <v>9</v>
      </c>
      <c r="C162" s="138"/>
      <c r="D162" s="138"/>
      <c r="E162" s="87" t="s">
        <v>64</v>
      </c>
      <c r="F162" s="153">
        <v>1663.4</v>
      </c>
      <c r="G162" s="27">
        <v>1480.2</v>
      </c>
      <c r="H162" s="27">
        <v>1480.2</v>
      </c>
      <c r="I162" s="27">
        <v>1480.2</v>
      </c>
      <c r="J162" s="42">
        <f t="shared" si="15"/>
        <v>0</v>
      </c>
      <c r="K162" s="49">
        <f t="shared" si="10"/>
        <v>88.9864133702056</v>
      </c>
      <c r="L162" s="49">
        <f t="shared" si="11"/>
        <v>100</v>
      </c>
      <c r="M162" s="49">
        <f t="shared" si="12"/>
        <v>100</v>
      </c>
    </row>
    <row r="163" spans="1:13" ht="15">
      <c r="A163" s="146"/>
      <c r="B163" s="146"/>
      <c r="C163" s="154" t="s">
        <v>208</v>
      </c>
      <c r="D163" s="144"/>
      <c r="E163" s="72" t="s">
        <v>126</v>
      </c>
      <c r="F163" s="149">
        <f>F164</f>
        <v>1663.4</v>
      </c>
      <c r="G163" s="27">
        <v>1480.2</v>
      </c>
      <c r="H163" s="27">
        <v>1480.2</v>
      </c>
      <c r="I163" s="27">
        <v>1480.2</v>
      </c>
      <c r="J163" s="42">
        <f t="shared" si="15"/>
        <v>0</v>
      </c>
      <c r="K163" s="49">
        <f t="shared" si="10"/>
        <v>88.9864133702056</v>
      </c>
      <c r="L163" s="49">
        <f t="shared" si="11"/>
        <v>100</v>
      </c>
      <c r="M163" s="49">
        <f t="shared" si="12"/>
        <v>100</v>
      </c>
    </row>
    <row r="164" spans="1:13" s="51" customFormat="1" ht="45">
      <c r="A164" s="146"/>
      <c r="B164" s="146"/>
      <c r="C164" s="155" t="s">
        <v>247</v>
      </c>
      <c r="D164" s="144"/>
      <c r="E164" s="102" t="s">
        <v>248</v>
      </c>
      <c r="F164" s="149">
        <f>F165</f>
        <v>1663.4</v>
      </c>
      <c r="G164" s="42">
        <v>1480.2</v>
      </c>
      <c r="H164" s="42">
        <v>1480.2</v>
      </c>
      <c r="I164" s="42">
        <v>1480.2</v>
      </c>
      <c r="J164" s="42">
        <f>H164-G164</f>
        <v>0</v>
      </c>
      <c r="K164" s="49">
        <f t="shared" si="10"/>
        <v>88.9864133702056</v>
      </c>
      <c r="L164" s="49">
        <f t="shared" si="11"/>
        <v>100</v>
      </c>
      <c r="M164" s="49">
        <f t="shared" si="12"/>
        <v>100</v>
      </c>
    </row>
    <row r="165" spans="1:13" s="51" customFormat="1" ht="15">
      <c r="A165" s="146"/>
      <c r="B165" s="146"/>
      <c r="C165" s="155" t="s">
        <v>279</v>
      </c>
      <c r="D165" s="84"/>
      <c r="E165" s="120" t="s">
        <v>10</v>
      </c>
      <c r="F165" s="149">
        <f>F166</f>
        <v>1663.4</v>
      </c>
      <c r="G165" s="42">
        <v>1480.2</v>
      </c>
      <c r="H165" s="42">
        <v>1480.2</v>
      </c>
      <c r="I165" s="42">
        <v>1480.2</v>
      </c>
      <c r="J165" s="42">
        <f>H165-G165</f>
        <v>0</v>
      </c>
      <c r="K165" s="49">
        <f t="shared" si="10"/>
        <v>88.9864133702056</v>
      </c>
      <c r="L165" s="49">
        <f t="shared" si="11"/>
        <v>100</v>
      </c>
      <c r="M165" s="49">
        <f t="shared" si="12"/>
        <v>100</v>
      </c>
    </row>
    <row r="166" spans="1:13" s="33" customFormat="1" ht="57" customHeight="1">
      <c r="A166" s="146"/>
      <c r="B166" s="146"/>
      <c r="C166" s="144"/>
      <c r="D166" s="151">
        <v>100</v>
      </c>
      <c r="E166" s="101" t="s">
        <v>214</v>
      </c>
      <c r="F166" s="149">
        <v>1663.4</v>
      </c>
      <c r="G166" s="27">
        <v>1480.2</v>
      </c>
      <c r="H166" s="27">
        <v>1480.2</v>
      </c>
      <c r="I166" s="27">
        <v>1480.2</v>
      </c>
      <c r="J166" s="42">
        <f aca="true" t="shared" si="16" ref="J166:J184">H166-G166</f>
        <v>0</v>
      </c>
      <c r="K166" s="49">
        <f t="shared" si="10"/>
        <v>88.9864133702056</v>
      </c>
      <c r="L166" s="49">
        <f t="shared" si="11"/>
        <v>100</v>
      </c>
      <c r="M166" s="49">
        <f t="shared" si="12"/>
        <v>100</v>
      </c>
    </row>
    <row r="167" spans="1:13" ht="56.25" customHeight="1">
      <c r="A167" s="146"/>
      <c r="B167" s="137" t="s">
        <v>12</v>
      </c>
      <c r="C167" s="156"/>
      <c r="D167" s="157"/>
      <c r="E167" s="87" t="s">
        <v>146</v>
      </c>
      <c r="F167" s="145">
        <f>F168+F193</f>
        <v>36191.8</v>
      </c>
      <c r="G167" s="27">
        <v>36527.9</v>
      </c>
      <c r="H167" s="27">
        <v>36527.9</v>
      </c>
      <c r="I167" s="27">
        <v>36513.9</v>
      </c>
      <c r="J167" s="42">
        <f t="shared" si="16"/>
        <v>0</v>
      </c>
      <c r="K167" s="49">
        <f t="shared" si="10"/>
        <v>100.88998060334109</v>
      </c>
      <c r="L167" s="49">
        <f t="shared" si="11"/>
        <v>99.96167313204427</v>
      </c>
      <c r="M167" s="49">
        <f t="shared" si="12"/>
        <v>99.96167313204427</v>
      </c>
    </row>
    <row r="168" spans="1:13" ht="15">
      <c r="A168" s="146"/>
      <c r="B168" s="146"/>
      <c r="C168" s="154" t="s">
        <v>208</v>
      </c>
      <c r="D168" s="144"/>
      <c r="E168" s="72" t="s">
        <v>126</v>
      </c>
      <c r="F168" s="145">
        <f>F169</f>
        <v>36146.8</v>
      </c>
      <c r="G168" s="27">
        <v>36482.9</v>
      </c>
      <c r="H168" s="27">
        <v>36482.9</v>
      </c>
      <c r="I168" s="27">
        <v>36468.9</v>
      </c>
      <c r="J168" s="42">
        <f t="shared" si="16"/>
        <v>0</v>
      </c>
      <c r="K168" s="49">
        <f t="shared" si="10"/>
        <v>100.89108856108977</v>
      </c>
      <c r="L168" s="49">
        <f t="shared" si="11"/>
        <v>99.96162585759356</v>
      </c>
      <c r="M168" s="49">
        <f t="shared" si="12"/>
        <v>99.96162585759356</v>
      </c>
    </row>
    <row r="169" spans="1:13" ht="57.75" customHeight="1">
      <c r="A169" s="146"/>
      <c r="B169" s="146"/>
      <c r="C169" s="155" t="s">
        <v>247</v>
      </c>
      <c r="D169" s="144"/>
      <c r="E169" s="102" t="s">
        <v>248</v>
      </c>
      <c r="F169" s="145">
        <f>F170+F174+F177+F180+F185+F187+F189+F191</f>
        <v>36146.8</v>
      </c>
      <c r="G169" s="27">
        <v>36482.9</v>
      </c>
      <c r="H169" s="27">
        <v>36482.9</v>
      </c>
      <c r="I169" s="27">
        <v>36468.9</v>
      </c>
      <c r="J169" s="42">
        <f t="shared" si="16"/>
        <v>0</v>
      </c>
      <c r="K169" s="49">
        <f t="shared" si="10"/>
        <v>100.89108856108977</v>
      </c>
      <c r="L169" s="49">
        <f t="shared" si="11"/>
        <v>99.96162585759356</v>
      </c>
      <c r="M169" s="49">
        <f t="shared" si="12"/>
        <v>99.96162585759356</v>
      </c>
    </row>
    <row r="170" spans="1:13" s="51" customFormat="1" ht="63" customHeight="1">
      <c r="A170" s="146"/>
      <c r="B170" s="146"/>
      <c r="C170" s="144" t="s">
        <v>280</v>
      </c>
      <c r="D170" s="144"/>
      <c r="E170" s="120" t="s">
        <v>281</v>
      </c>
      <c r="F170" s="149">
        <f>F171+F172+F173</f>
        <v>34290.8</v>
      </c>
      <c r="G170" s="42">
        <v>34558.700000000004</v>
      </c>
      <c r="H170" s="42">
        <v>34558.7</v>
      </c>
      <c r="I170" s="42">
        <v>34557.2</v>
      </c>
      <c r="J170" s="42">
        <f t="shared" si="16"/>
        <v>0</v>
      </c>
      <c r="K170" s="49">
        <f t="shared" si="10"/>
        <v>100.7768847620936</v>
      </c>
      <c r="L170" s="49">
        <f t="shared" si="11"/>
        <v>99.99565955895329</v>
      </c>
      <c r="M170" s="49">
        <f t="shared" si="12"/>
        <v>99.9956595589533</v>
      </c>
    </row>
    <row r="171" spans="1:13" s="29" customFormat="1" ht="90">
      <c r="A171" s="146"/>
      <c r="B171" s="146"/>
      <c r="C171" s="144"/>
      <c r="D171" s="84" t="s">
        <v>130</v>
      </c>
      <c r="E171" s="101" t="s">
        <v>214</v>
      </c>
      <c r="F171" s="149">
        <v>28020</v>
      </c>
      <c r="G171" s="27">
        <v>28693.4</v>
      </c>
      <c r="H171" s="27">
        <v>28693.4</v>
      </c>
      <c r="I171" s="27">
        <v>28693.4</v>
      </c>
      <c r="J171" s="42">
        <f t="shared" si="16"/>
        <v>0</v>
      </c>
      <c r="K171" s="49">
        <f t="shared" si="10"/>
        <v>102.40328336902213</v>
      </c>
      <c r="L171" s="49">
        <f t="shared" si="11"/>
        <v>100</v>
      </c>
      <c r="M171" s="49">
        <f t="shared" si="12"/>
        <v>100</v>
      </c>
    </row>
    <row r="172" spans="1:13" s="33" customFormat="1" ht="45">
      <c r="A172" s="146"/>
      <c r="B172" s="146"/>
      <c r="C172" s="144"/>
      <c r="D172" s="84" t="s">
        <v>124</v>
      </c>
      <c r="E172" s="101" t="s">
        <v>207</v>
      </c>
      <c r="F172" s="149">
        <v>6030.5</v>
      </c>
      <c r="G172" s="27">
        <v>5609.8</v>
      </c>
      <c r="H172" s="27">
        <v>5609.8</v>
      </c>
      <c r="I172" s="27">
        <v>5609.8</v>
      </c>
      <c r="J172" s="42">
        <f t="shared" si="16"/>
        <v>0</v>
      </c>
      <c r="K172" s="49">
        <f t="shared" si="10"/>
        <v>93.02379570516541</v>
      </c>
      <c r="L172" s="49">
        <f t="shared" si="11"/>
        <v>100</v>
      </c>
      <c r="M172" s="49">
        <f t="shared" si="12"/>
        <v>100</v>
      </c>
    </row>
    <row r="173" spans="1:13" ht="15">
      <c r="A173" s="146"/>
      <c r="B173" s="146"/>
      <c r="C173" s="144"/>
      <c r="D173" s="84" t="s">
        <v>131</v>
      </c>
      <c r="E173" s="132" t="s">
        <v>132</v>
      </c>
      <c r="F173" s="149">
        <v>240.3</v>
      </c>
      <c r="G173" s="27">
        <v>255.5</v>
      </c>
      <c r="H173" s="27">
        <v>255.5</v>
      </c>
      <c r="I173" s="27">
        <v>254</v>
      </c>
      <c r="J173" s="42">
        <f t="shared" si="16"/>
        <v>0</v>
      </c>
      <c r="K173" s="49">
        <f t="shared" si="10"/>
        <v>105.70120682480233</v>
      </c>
      <c r="L173" s="49">
        <f t="shared" si="11"/>
        <v>99.41291585127202</v>
      </c>
      <c r="M173" s="49">
        <f t="shared" si="12"/>
        <v>99.41291585127202</v>
      </c>
    </row>
    <row r="174" spans="1:13" ht="45">
      <c r="A174" s="146"/>
      <c r="B174" s="146"/>
      <c r="C174" s="128" t="s">
        <v>282</v>
      </c>
      <c r="D174" s="151"/>
      <c r="E174" s="101" t="s">
        <v>283</v>
      </c>
      <c r="F174" s="149">
        <f>F175+F176</f>
        <v>1411.6</v>
      </c>
      <c r="G174" s="27">
        <v>1411.6</v>
      </c>
      <c r="H174" s="27">
        <v>1411.6</v>
      </c>
      <c r="I174" s="27">
        <v>1405.2</v>
      </c>
      <c r="J174" s="42">
        <f t="shared" si="16"/>
        <v>0</v>
      </c>
      <c r="K174" s="49">
        <f t="shared" si="10"/>
        <v>99.54661377160669</v>
      </c>
      <c r="L174" s="49">
        <f t="shared" si="11"/>
        <v>99.54661377160669</v>
      </c>
      <c r="M174" s="49">
        <f t="shared" si="12"/>
        <v>99.54661377160669</v>
      </c>
    </row>
    <row r="175" spans="1:13" ht="90">
      <c r="A175" s="146"/>
      <c r="B175" s="146"/>
      <c r="C175" s="144"/>
      <c r="D175" s="151">
        <v>100</v>
      </c>
      <c r="E175" s="101" t="s">
        <v>214</v>
      </c>
      <c r="F175" s="149">
        <v>1016</v>
      </c>
      <c r="G175" s="27">
        <v>1199.3</v>
      </c>
      <c r="H175" s="27">
        <v>1199.3</v>
      </c>
      <c r="I175" s="27">
        <v>1199.3</v>
      </c>
      <c r="J175" s="42">
        <f>H175-G175</f>
        <v>0</v>
      </c>
      <c r="K175" s="49">
        <f t="shared" si="10"/>
        <v>118.04133858267717</v>
      </c>
      <c r="L175" s="49">
        <f t="shared" si="11"/>
        <v>100</v>
      </c>
      <c r="M175" s="49">
        <f t="shared" si="12"/>
        <v>100</v>
      </c>
    </row>
    <row r="176" spans="1:13" s="33" customFormat="1" ht="45">
      <c r="A176" s="146"/>
      <c r="B176" s="146"/>
      <c r="C176" s="144"/>
      <c r="D176" s="151">
        <v>200</v>
      </c>
      <c r="E176" s="101" t="s">
        <v>207</v>
      </c>
      <c r="F176" s="149">
        <v>395.6</v>
      </c>
      <c r="G176" s="27">
        <v>212.30000000000004</v>
      </c>
      <c r="H176" s="27">
        <v>212.3</v>
      </c>
      <c r="I176" s="27">
        <v>205.9</v>
      </c>
      <c r="J176" s="42">
        <f t="shared" si="16"/>
        <v>0</v>
      </c>
      <c r="K176" s="49">
        <f t="shared" si="10"/>
        <v>52.047522750252774</v>
      </c>
      <c r="L176" s="49">
        <f t="shared" si="11"/>
        <v>96.98539802166744</v>
      </c>
      <c r="M176" s="49">
        <f t="shared" si="12"/>
        <v>96.98539802166745</v>
      </c>
    </row>
    <row r="177" spans="1:13" ht="75">
      <c r="A177" s="146"/>
      <c r="B177" s="146"/>
      <c r="C177" s="128" t="s">
        <v>284</v>
      </c>
      <c r="D177" s="151"/>
      <c r="E177" s="101" t="s">
        <v>147</v>
      </c>
      <c r="F177" s="149">
        <f>F178+F179</f>
        <v>295.20000000000005</v>
      </c>
      <c r="G177" s="27">
        <v>336.70000000000005</v>
      </c>
      <c r="H177" s="27">
        <v>336.7</v>
      </c>
      <c r="I177" s="27">
        <v>336.7</v>
      </c>
      <c r="J177" s="42">
        <f t="shared" si="16"/>
        <v>0</v>
      </c>
      <c r="K177" s="49">
        <f t="shared" si="10"/>
        <v>114.0582655826558</v>
      </c>
      <c r="L177" s="49">
        <f t="shared" si="11"/>
        <v>99.99999999999999</v>
      </c>
      <c r="M177" s="49">
        <f t="shared" si="12"/>
        <v>100</v>
      </c>
    </row>
    <row r="178" spans="1:13" ht="90">
      <c r="A178" s="146"/>
      <c r="B178" s="146"/>
      <c r="C178" s="144"/>
      <c r="D178" s="151">
        <v>100</v>
      </c>
      <c r="E178" s="101" t="s">
        <v>214</v>
      </c>
      <c r="F178" s="149">
        <v>163.4</v>
      </c>
      <c r="G178" s="27">
        <v>163.4</v>
      </c>
      <c r="H178" s="27">
        <v>163.4</v>
      </c>
      <c r="I178" s="27">
        <v>163.4</v>
      </c>
      <c r="J178" s="42">
        <f t="shared" si="16"/>
        <v>0</v>
      </c>
      <c r="K178" s="49">
        <f t="shared" si="10"/>
        <v>100</v>
      </c>
      <c r="L178" s="49">
        <f t="shared" si="11"/>
        <v>100</v>
      </c>
      <c r="M178" s="49">
        <f t="shared" si="12"/>
        <v>100</v>
      </c>
    </row>
    <row r="179" spans="1:13" s="29" customFormat="1" ht="45">
      <c r="A179" s="146"/>
      <c r="B179" s="146"/>
      <c r="C179" s="144"/>
      <c r="D179" s="151">
        <v>200</v>
      </c>
      <c r="E179" s="101" t="s">
        <v>207</v>
      </c>
      <c r="F179" s="149">
        <v>131.8</v>
      </c>
      <c r="G179" s="27">
        <v>173.3</v>
      </c>
      <c r="H179" s="27">
        <v>173.3</v>
      </c>
      <c r="I179" s="27">
        <v>173.3</v>
      </c>
      <c r="J179" s="42">
        <f t="shared" si="16"/>
        <v>0</v>
      </c>
      <c r="K179" s="49">
        <f t="shared" si="10"/>
        <v>131.48710166919574</v>
      </c>
      <c r="L179" s="49">
        <f t="shared" si="11"/>
        <v>100</v>
      </c>
      <c r="M179" s="49">
        <f t="shared" si="12"/>
        <v>100</v>
      </c>
    </row>
    <row r="180" spans="1:13" s="33" customFormat="1" ht="30">
      <c r="A180" s="146"/>
      <c r="B180" s="146"/>
      <c r="C180" s="128" t="s">
        <v>285</v>
      </c>
      <c r="D180" s="84"/>
      <c r="E180" s="101" t="s">
        <v>63</v>
      </c>
      <c r="F180" s="149">
        <f>F181</f>
        <v>5.9</v>
      </c>
      <c r="G180" s="27">
        <v>5.9</v>
      </c>
      <c r="H180" s="27">
        <v>5.9</v>
      </c>
      <c r="I180" s="27">
        <v>0</v>
      </c>
      <c r="J180" s="42">
        <f t="shared" si="16"/>
        <v>0</v>
      </c>
      <c r="K180" s="49">
        <f t="shared" si="10"/>
        <v>0</v>
      </c>
      <c r="L180" s="49">
        <f t="shared" si="11"/>
        <v>0</v>
      </c>
      <c r="M180" s="49">
        <f t="shared" si="12"/>
        <v>0</v>
      </c>
    </row>
    <row r="181" spans="1:13" ht="45">
      <c r="A181" s="146"/>
      <c r="B181" s="146"/>
      <c r="C181" s="144"/>
      <c r="D181" s="84" t="s">
        <v>124</v>
      </c>
      <c r="E181" s="101" t="s">
        <v>207</v>
      </c>
      <c r="F181" s="149">
        <v>5.9</v>
      </c>
      <c r="G181" s="27">
        <v>5.9</v>
      </c>
      <c r="H181" s="27">
        <v>5.9</v>
      </c>
      <c r="I181" s="27">
        <v>0</v>
      </c>
      <c r="J181" s="42">
        <f t="shared" si="16"/>
        <v>0</v>
      </c>
      <c r="K181" s="49">
        <f t="shared" si="10"/>
        <v>0</v>
      </c>
      <c r="L181" s="49">
        <f t="shared" si="11"/>
        <v>0</v>
      </c>
      <c r="M181" s="49">
        <f t="shared" si="12"/>
        <v>0</v>
      </c>
    </row>
    <row r="182" spans="1:13" ht="45">
      <c r="A182" s="146"/>
      <c r="B182" s="146"/>
      <c r="C182" s="144" t="s">
        <v>286</v>
      </c>
      <c r="D182" s="84"/>
      <c r="E182" s="101" t="s">
        <v>287</v>
      </c>
      <c r="F182" s="149"/>
      <c r="G182" s="27">
        <v>42.4</v>
      </c>
      <c r="H182" s="27">
        <v>42.4</v>
      </c>
      <c r="I182" s="27">
        <v>42.4</v>
      </c>
      <c r="J182" s="42">
        <f t="shared" si="16"/>
        <v>0</v>
      </c>
      <c r="K182" s="49"/>
      <c r="L182" s="49">
        <f t="shared" si="11"/>
        <v>100</v>
      </c>
      <c r="M182" s="49">
        <f t="shared" si="12"/>
        <v>100</v>
      </c>
    </row>
    <row r="183" spans="1:13" s="29" customFormat="1" ht="90">
      <c r="A183" s="146"/>
      <c r="B183" s="146"/>
      <c r="C183" s="144"/>
      <c r="D183" s="151">
        <v>100</v>
      </c>
      <c r="E183" s="101" t="s">
        <v>214</v>
      </c>
      <c r="F183" s="149"/>
      <c r="G183" s="27">
        <v>20.4</v>
      </c>
      <c r="H183" s="27">
        <v>20.4</v>
      </c>
      <c r="I183" s="27">
        <v>20.4</v>
      </c>
      <c r="J183" s="42">
        <f t="shared" si="16"/>
        <v>0</v>
      </c>
      <c r="K183" s="49"/>
      <c r="L183" s="49">
        <f t="shared" si="11"/>
        <v>100</v>
      </c>
      <c r="M183" s="49">
        <f t="shared" si="12"/>
        <v>100</v>
      </c>
    </row>
    <row r="184" spans="1:13" s="33" customFormat="1" ht="45">
      <c r="A184" s="146"/>
      <c r="B184" s="146"/>
      <c r="C184" s="144"/>
      <c r="D184" s="84" t="s">
        <v>124</v>
      </c>
      <c r="E184" s="101" t="s">
        <v>207</v>
      </c>
      <c r="F184" s="149"/>
      <c r="G184" s="27">
        <v>22</v>
      </c>
      <c r="H184" s="27">
        <v>22</v>
      </c>
      <c r="I184" s="27">
        <v>22</v>
      </c>
      <c r="J184" s="42">
        <f t="shared" si="16"/>
        <v>0</v>
      </c>
      <c r="K184" s="49"/>
      <c r="L184" s="49">
        <f t="shared" si="11"/>
        <v>100</v>
      </c>
      <c r="M184" s="49">
        <f t="shared" si="12"/>
        <v>100</v>
      </c>
    </row>
    <row r="185" spans="1:13" s="33" customFormat="1" ht="45">
      <c r="A185" s="146"/>
      <c r="B185" s="146"/>
      <c r="C185" s="128" t="s">
        <v>288</v>
      </c>
      <c r="D185" s="84"/>
      <c r="E185" s="101" t="s">
        <v>113</v>
      </c>
      <c r="F185" s="149">
        <f>F186</f>
        <v>116.4</v>
      </c>
      <c r="G185" s="27">
        <v>116.4</v>
      </c>
      <c r="H185" s="27">
        <v>116.4</v>
      </c>
      <c r="I185" s="27">
        <v>116.2</v>
      </c>
      <c r="J185" s="42">
        <f aca="true" t="shared" si="17" ref="J185:J194">H185-G185</f>
        <v>0</v>
      </c>
      <c r="K185" s="49">
        <f t="shared" si="10"/>
        <v>99.82817869415807</v>
      </c>
      <c r="L185" s="49">
        <f t="shared" si="11"/>
        <v>99.82817869415807</v>
      </c>
      <c r="M185" s="49">
        <f t="shared" si="12"/>
        <v>99.82817869415807</v>
      </c>
    </row>
    <row r="186" spans="1:13" ht="90">
      <c r="A186" s="146"/>
      <c r="B186" s="146"/>
      <c r="C186" s="144"/>
      <c r="D186" s="84" t="s">
        <v>130</v>
      </c>
      <c r="E186" s="101" t="s">
        <v>214</v>
      </c>
      <c r="F186" s="149">
        <v>116.4</v>
      </c>
      <c r="G186" s="27">
        <v>116.4</v>
      </c>
      <c r="H186" s="27">
        <v>116.4</v>
      </c>
      <c r="I186" s="27">
        <v>116.2</v>
      </c>
      <c r="J186" s="42">
        <f t="shared" si="17"/>
        <v>0</v>
      </c>
      <c r="K186" s="49">
        <f t="shared" si="10"/>
        <v>99.82817869415807</v>
      </c>
      <c r="L186" s="49">
        <f t="shared" si="11"/>
        <v>99.82817869415807</v>
      </c>
      <c r="M186" s="49">
        <f t="shared" si="12"/>
        <v>99.82817869415807</v>
      </c>
    </row>
    <row r="187" spans="1:13" ht="105">
      <c r="A187" s="146"/>
      <c r="B187" s="146"/>
      <c r="C187" s="128" t="s">
        <v>289</v>
      </c>
      <c r="D187" s="128"/>
      <c r="E187" s="101" t="s">
        <v>290</v>
      </c>
      <c r="F187" s="149">
        <f>F188</f>
        <v>17.9</v>
      </c>
      <c r="G187" s="27">
        <v>10.799999999999999</v>
      </c>
      <c r="H187" s="27">
        <v>10.8</v>
      </c>
      <c r="I187" s="27">
        <v>10.8</v>
      </c>
      <c r="J187" s="42">
        <f t="shared" si="17"/>
        <v>0</v>
      </c>
      <c r="K187" s="49">
        <f t="shared" si="10"/>
        <v>60.33519553072626</v>
      </c>
      <c r="L187" s="49">
        <f t="shared" si="11"/>
        <v>100.00000000000001</v>
      </c>
      <c r="M187" s="49">
        <f t="shared" si="12"/>
        <v>100</v>
      </c>
    </row>
    <row r="188" spans="1:13" s="29" customFormat="1" ht="45">
      <c r="A188" s="146"/>
      <c r="B188" s="146"/>
      <c r="C188" s="144"/>
      <c r="D188" s="84" t="s">
        <v>124</v>
      </c>
      <c r="E188" s="101" t="s">
        <v>207</v>
      </c>
      <c r="F188" s="149">
        <v>17.9</v>
      </c>
      <c r="G188" s="27">
        <v>10.799999999999999</v>
      </c>
      <c r="H188" s="27">
        <v>10.8</v>
      </c>
      <c r="I188" s="27">
        <v>10.8</v>
      </c>
      <c r="J188" s="42">
        <f t="shared" si="17"/>
        <v>0</v>
      </c>
      <c r="K188" s="49">
        <f t="shared" si="10"/>
        <v>60.33519553072626</v>
      </c>
      <c r="L188" s="49">
        <f t="shared" si="11"/>
        <v>100.00000000000001</v>
      </c>
      <c r="M188" s="49">
        <f t="shared" si="12"/>
        <v>100</v>
      </c>
    </row>
    <row r="189" spans="1:13" s="33" customFormat="1" ht="90">
      <c r="A189" s="146"/>
      <c r="B189" s="146"/>
      <c r="C189" s="128" t="s">
        <v>291</v>
      </c>
      <c r="D189" s="84"/>
      <c r="E189" s="101" t="s">
        <v>148</v>
      </c>
      <c r="F189" s="149">
        <f>F190</f>
        <v>0.4</v>
      </c>
      <c r="G189" s="27">
        <v>0.4</v>
      </c>
      <c r="H189" s="27">
        <v>0.4</v>
      </c>
      <c r="I189" s="27">
        <v>0.4</v>
      </c>
      <c r="J189" s="42">
        <f t="shared" si="17"/>
        <v>0</v>
      </c>
      <c r="K189" s="49">
        <f t="shared" si="10"/>
        <v>100</v>
      </c>
      <c r="L189" s="49">
        <f t="shared" si="11"/>
        <v>100</v>
      </c>
      <c r="M189" s="49">
        <f t="shared" si="12"/>
        <v>100</v>
      </c>
    </row>
    <row r="190" spans="1:13" s="29" customFormat="1" ht="45">
      <c r="A190" s="146"/>
      <c r="B190" s="146"/>
      <c r="C190" s="144"/>
      <c r="D190" s="84" t="s">
        <v>124</v>
      </c>
      <c r="E190" s="101" t="s">
        <v>207</v>
      </c>
      <c r="F190" s="149">
        <v>0.4</v>
      </c>
      <c r="G190" s="27">
        <v>0.4</v>
      </c>
      <c r="H190" s="27">
        <v>0.4</v>
      </c>
      <c r="I190" s="27">
        <v>0.4</v>
      </c>
      <c r="J190" s="42">
        <f t="shared" si="17"/>
        <v>0</v>
      </c>
      <c r="K190" s="49">
        <f t="shared" si="10"/>
        <v>100</v>
      </c>
      <c r="L190" s="49">
        <f t="shared" si="11"/>
        <v>100</v>
      </c>
      <c r="M190" s="49">
        <f t="shared" si="12"/>
        <v>100</v>
      </c>
    </row>
    <row r="191" spans="1:13" s="33" customFormat="1" ht="75">
      <c r="A191" s="146"/>
      <c r="B191" s="146"/>
      <c r="C191" s="128" t="s">
        <v>292</v>
      </c>
      <c r="D191" s="84"/>
      <c r="E191" s="113" t="s">
        <v>293</v>
      </c>
      <c r="F191" s="149">
        <f>F192</f>
        <v>8.6</v>
      </c>
      <c r="G191" s="27">
        <v>0</v>
      </c>
      <c r="H191" s="27">
        <v>0</v>
      </c>
      <c r="I191" s="27">
        <v>0</v>
      </c>
      <c r="J191" s="42">
        <f t="shared" si="17"/>
        <v>0</v>
      </c>
      <c r="K191" s="49">
        <f t="shared" si="10"/>
        <v>0</v>
      </c>
      <c r="L191" s="49" t="e">
        <f t="shared" si="11"/>
        <v>#DIV/0!</v>
      </c>
      <c r="M191" s="49" t="e">
        <f t="shared" si="12"/>
        <v>#DIV/0!</v>
      </c>
    </row>
    <row r="192" spans="1:13" s="33" customFormat="1" ht="45">
      <c r="A192" s="146"/>
      <c r="B192" s="146"/>
      <c r="C192" s="144"/>
      <c r="D192" s="84" t="s">
        <v>124</v>
      </c>
      <c r="E192" s="101" t="s">
        <v>207</v>
      </c>
      <c r="F192" s="149">
        <v>8.6</v>
      </c>
      <c r="G192" s="27">
        <v>0</v>
      </c>
      <c r="H192" s="27">
        <v>0</v>
      </c>
      <c r="I192" s="27">
        <v>0</v>
      </c>
      <c r="J192" s="42">
        <f t="shared" si="17"/>
        <v>0</v>
      </c>
      <c r="K192" s="49">
        <f t="shared" si="10"/>
        <v>0</v>
      </c>
      <c r="L192" s="49" t="e">
        <f t="shared" si="11"/>
        <v>#DIV/0!</v>
      </c>
      <c r="M192" s="49" t="e">
        <f t="shared" si="12"/>
        <v>#DIV/0!</v>
      </c>
    </row>
    <row r="193" spans="1:13" s="33" customFormat="1" ht="60">
      <c r="A193" s="146"/>
      <c r="B193" s="146"/>
      <c r="C193" s="144" t="s">
        <v>294</v>
      </c>
      <c r="D193" s="84"/>
      <c r="E193" s="102" t="s">
        <v>295</v>
      </c>
      <c r="F193" s="149">
        <f>F194+F199</f>
        <v>45</v>
      </c>
      <c r="G193" s="27">
        <v>45</v>
      </c>
      <c r="H193" s="27">
        <v>45</v>
      </c>
      <c r="I193" s="27">
        <v>45</v>
      </c>
      <c r="J193" s="42">
        <f t="shared" si="17"/>
        <v>0</v>
      </c>
      <c r="K193" s="49">
        <f t="shared" si="10"/>
        <v>100</v>
      </c>
      <c r="L193" s="49">
        <f t="shared" si="11"/>
        <v>100</v>
      </c>
      <c r="M193" s="49">
        <f t="shared" si="12"/>
        <v>100</v>
      </c>
    </row>
    <row r="194" spans="1:13" s="29" customFormat="1" ht="45">
      <c r="A194" s="146"/>
      <c r="B194" s="146"/>
      <c r="C194" s="144" t="s">
        <v>296</v>
      </c>
      <c r="D194" s="84"/>
      <c r="E194" s="102" t="s">
        <v>297</v>
      </c>
      <c r="F194" s="149">
        <f>F195</f>
        <v>25</v>
      </c>
      <c r="G194" s="27">
        <v>45</v>
      </c>
      <c r="H194" s="27">
        <v>45</v>
      </c>
      <c r="I194" s="27">
        <v>45</v>
      </c>
      <c r="J194" s="42">
        <f t="shared" si="17"/>
        <v>0</v>
      </c>
      <c r="K194" s="49">
        <f t="shared" si="10"/>
        <v>180</v>
      </c>
      <c r="L194" s="49">
        <f t="shared" si="11"/>
        <v>100</v>
      </c>
      <c r="M194" s="49">
        <f t="shared" si="12"/>
        <v>100</v>
      </c>
    </row>
    <row r="195" spans="1:13" s="33" customFormat="1" ht="45">
      <c r="A195" s="146"/>
      <c r="B195" s="146"/>
      <c r="C195" s="144" t="s">
        <v>298</v>
      </c>
      <c r="D195" s="84"/>
      <c r="E195" s="98" t="s">
        <v>299</v>
      </c>
      <c r="F195" s="149">
        <f>F196</f>
        <v>25</v>
      </c>
      <c r="G195" s="27">
        <v>45</v>
      </c>
      <c r="H195" s="27">
        <v>45</v>
      </c>
      <c r="I195" s="27">
        <v>45</v>
      </c>
      <c r="J195" s="42">
        <f aca="true" t="shared" si="18" ref="J195:J256">H195-G195</f>
        <v>0</v>
      </c>
      <c r="K195" s="49">
        <f t="shared" si="10"/>
        <v>180</v>
      </c>
      <c r="L195" s="49">
        <f t="shared" si="11"/>
        <v>100</v>
      </c>
      <c r="M195" s="49">
        <f t="shared" si="12"/>
        <v>100</v>
      </c>
    </row>
    <row r="196" spans="1:13" s="29" customFormat="1" ht="45">
      <c r="A196" s="146"/>
      <c r="B196" s="146"/>
      <c r="C196" s="144" t="s">
        <v>300</v>
      </c>
      <c r="D196" s="84"/>
      <c r="E196" s="102" t="s">
        <v>301</v>
      </c>
      <c r="F196" s="149">
        <f>F198</f>
        <v>25</v>
      </c>
      <c r="G196" s="27">
        <v>45</v>
      </c>
      <c r="H196" s="27">
        <v>45</v>
      </c>
      <c r="I196" s="27">
        <v>45</v>
      </c>
      <c r="J196" s="42">
        <f t="shared" si="18"/>
        <v>0</v>
      </c>
      <c r="K196" s="49">
        <f t="shared" si="10"/>
        <v>180</v>
      </c>
      <c r="L196" s="49">
        <f t="shared" si="11"/>
        <v>100</v>
      </c>
      <c r="M196" s="49">
        <f t="shared" si="12"/>
        <v>100</v>
      </c>
    </row>
    <row r="197" spans="1:13" s="29" customFormat="1" ht="90">
      <c r="A197" s="146"/>
      <c r="B197" s="146"/>
      <c r="C197" s="144"/>
      <c r="D197" s="151">
        <v>100</v>
      </c>
      <c r="E197" s="101" t="s">
        <v>214</v>
      </c>
      <c r="F197" s="149"/>
      <c r="G197" s="27">
        <v>45</v>
      </c>
      <c r="H197" s="27">
        <v>45</v>
      </c>
      <c r="I197" s="27">
        <v>45</v>
      </c>
      <c r="J197" s="42">
        <f t="shared" si="18"/>
        <v>0</v>
      </c>
      <c r="K197" s="49"/>
      <c r="L197" s="49">
        <f t="shared" si="11"/>
        <v>100</v>
      </c>
      <c r="M197" s="49">
        <f t="shared" si="12"/>
        <v>100</v>
      </c>
    </row>
    <row r="198" spans="1:13" s="33" customFormat="1" ht="45">
      <c r="A198" s="146"/>
      <c r="B198" s="146"/>
      <c r="C198" s="144"/>
      <c r="D198" s="84" t="s">
        <v>124</v>
      </c>
      <c r="E198" s="101" t="s">
        <v>207</v>
      </c>
      <c r="F198" s="149">
        <v>25</v>
      </c>
      <c r="G198" s="27">
        <v>0</v>
      </c>
      <c r="H198" s="27">
        <v>0</v>
      </c>
      <c r="I198" s="27">
        <v>0</v>
      </c>
      <c r="J198" s="42">
        <f t="shared" si="18"/>
        <v>0</v>
      </c>
      <c r="K198" s="49">
        <f t="shared" si="10"/>
        <v>0</v>
      </c>
      <c r="L198" s="49"/>
      <c r="M198" s="49"/>
    </row>
    <row r="199" spans="1:13" ht="45">
      <c r="A199" s="146"/>
      <c r="B199" s="146"/>
      <c r="C199" s="144" t="s">
        <v>302</v>
      </c>
      <c r="D199" s="84"/>
      <c r="E199" s="102" t="s">
        <v>303</v>
      </c>
      <c r="F199" s="149">
        <f>F200</f>
        <v>20</v>
      </c>
      <c r="G199" s="27">
        <v>0</v>
      </c>
      <c r="H199" s="27">
        <v>0</v>
      </c>
      <c r="I199" s="27">
        <v>0</v>
      </c>
      <c r="J199" s="42">
        <f t="shared" si="18"/>
        <v>0</v>
      </c>
      <c r="K199" s="49">
        <f t="shared" si="10"/>
        <v>0</v>
      </c>
      <c r="L199" s="49"/>
      <c r="M199" s="49"/>
    </row>
    <row r="200" spans="1:13" s="33" customFormat="1" ht="75">
      <c r="A200" s="146"/>
      <c r="B200" s="146"/>
      <c r="C200" s="144" t="s">
        <v>304</v>
      </c>
      <c r="D200" s="84"/>
      <c r="E200" s="102" t="s">
        <v>305</v>
      </c>
      <c r="F200" s="149">
        <f>F201</f>
        <v>20</v>
      </c>
      <c r="G200" s="27">
        <v>0</v>
      </c>
      <c r="H200" s="27">
        <v>0</v>
      </c>
      <c r="I200" s="27">
        <v>0</v>
      </c>
      <c r="J200" s="42">
        <f t="shared" si="18"/>
        <v>0</v>
      </c>
      <c r="K200" s="49">
        <f aca="true" t="shared" si="19" ref="K200:K261">I200*100/F200</f>
        <v>0</v>
      </c>
      <c r="L200" s="49"/>
      <c r="M200" s="49"/>
    </row>
    <row r="201" spans="1:13" ht="45">
      <c r="A201" s="146"/>
      <c r="B201" s="146"/>
      <c r="C201" s="144" t="s">
        <v>306</v>
      </c>
      <c r="D201" s="84"/>
      <c r="E201" s="102" t="s">
        <v>307</v>
      </c>
      <c r="F201" s="149">
        <f>F202</f>
        <v>20</v>
      </c>
      <c r="G201" s="27">
        <v>0</v>
      </c>
      <c r="H201" s="27">
        <v>0</v>
      </c>
      <c r="I201" s="27">
        <v>0</v>
      </c>
      <c r="J201" s="42">
        <f t="shared" si="18"/>
        <v>0</v>
      </c>
      <c r="K201" s="49">
        <f t="shared" si="19"/>
        <v>0</v>
      </c>
      <c r="L201" s="49"/>
      <c r="M201" s="49"/>
    </row>
    <row r="202" spans="1:13" ht="45">
      <c r="A202" s="146"/>
      <c r="B202" s="146"/>
      <c r="C202" s="144"/>
      <c r="D202" s="84" t="s">
        <v>124</v>
      </c>
      <c r="E202" s="101" t="s">
        <v>207</v>
      </c>
      <c r="F202" s="149">
        <v>20</v>
      </c>
      <c r="G202" s="27">
        <v>0</v>
      </c>
      <c r="H202" s="27">
        <v>0</v>
      </c>
      <c r="I202" s="27">
        <v>0</v>
      </c>
      <c r="J202" s="42">
        <f>H202-G202</f>
        <v>0</v>
      </c>
      <c r="K202" s="49">
        <f t="shared" si="19"/>
        <v>0</v>
      </c>
      <c r="L202" s="49"/>
      <c r="M202" s="49"/>
    </row>
    <row r="203" spans="1:13" s="29" customFormat="1" ht="15">
      <c r="A203" s="146"/>
      <c r="B203" s="137" t="s">
        <v>308</v>
      </c>
      <c r="C203" s="144"/>
      <c r="D203" s="84"/>
      <c r="E203" s="101" t="s">
        <v>309</v>
      </c>
      <c r="F203" s="149"/>
      <c r="G203" s="27">
        <v>8.6</v>
      </c>
      <c r="H203" s="27">
        <v>8.6</v>
      </c>
      <c r="I203" s="27">
        <v>4.9</v>
      </c>
      <c r="J203" s="42">
        <f t="shared" si="18"/>
        <v>0</v>
      </c>
      <c r="K203" s="49"/>
      <c r="L203" s="49">
        <f aca="true" t="shared" si="20" ref="L203:L261">I203*100/G203</f>
        <v>56.976744186046524</v>
      </c>
      <c r="M203" s="49">
        <f aca="true" t="shared" si="21" ref="M203:M261">I203*100/H203</f>
        <v>56.976744186046524</v>
      </c>
    </row>
    <row r="204" spans="1:13" s="29" customFormat="1" ht="15">
      <c r="A204" s="146"/>
      <c r="B204" s="137"/>
      <c r="C204" s="154" t="s">
        <v>208</v>
      </c>
      <c r="D204" s="144"/>
      <c r="E204" s="72" t="s">
        <v>126</v>
      </c>
      <c r="F204" s="149"/>
      <c r="G204" s="27">
        <v>8.6</v>
      </c>
      <c r="H204" s="27">
        <v>8.6</v>
      </c>
      <c r="I204" s="27">
        <v>4.9</v>
      </c>
      <c r="J204" s="42">
        <f t="shared" si="18"/>
        <v>0</v>
      </c>
      <c r="K204" s="49"/>
      <c r="L204" s="49">
        <f>I204*100/G204</f>
        <v>56.976744186046524</v>
      </c>
      <c r="M204" s="49">
        <f>I204*100/H204</f>
        <v>56.976744186046524</v>
      </c>
    </row>
    <row r="205" spans="1:13" s="29" customFormat="1" ht="45">
      <c r="A205" s="146"/>
      <c r="B205" s="137"/>
      <c r="C205" s="155" t="s">
        <v>247</v>
      </c>
      <c r="D205" s="144"/>
      <c r="E205" s="102" t="s">
        <v>248</v>
      </c>
      <c r="F205" s="149"/>
      <c r="G205" s="27">
        <v>8.6</v>
      </c>
      <c r="H205" s="27">
        <v>8.6</v>
      </c>
      <c r="I205" s="27">
        <v>4.9</v>
      </c>
      <c r="J205" s="42">
        <f t="shared" si="18"/>
        <v>0</v>
      </c>
      <c r="K205" s="49"/>
      <c r="L205" s="49">
        <f>I205*100/G205</f>
        <v>56.976744186046524</v>
      </c>
      <c r="M205" s="49">
        <f>I205*100/H205</f>
        <v>56.976744186046524</v>
      </c>
    </row>
    <row r="206" spans="1:13" ht="75">
      <c r="A206" s="146"/>
      <c r="B206" s="146"/>
      <c r="C206" s="128" t="s">
        <v>292</v>
      </c>
      <c r="D206" s="84"/>
      <c r="E206" s="113" t="s">
        <v>293</v>
      </c>
      <c r="F206" s="149"/>
      <c r="G206" s="43">
        <v>8.6</v>
      </c>
      <c r="H206" s="43">
        <v>8.6</v>
      </c>
      <c r="I206" s="43">
        <v>4.9</v>
      </c>
      <c r="J206" s="42">
        <f t="shared" si="18"/>
        <v>0</v>
      </c>
      <c r="K206" s="49"/>
      <c r="L206" s="49">
        <f t="shared" si="20"/>
        <v>56.976744186046524</v>
      </c>
      <c r="M206" s="49">
        <f t="shared" si="21"/>
        <v>56.976744186046524</v>
      </c>
    </row>
    <row r="207" spans="1:13" ht="45">
      <c r="A207" s="146"/>
      <c r="B207" s="146"/>
      <c r="C207" s="144"/>
      <c r="D207" s="84" t="s">
        <v>124</v>
      </c>
      <c r="E207" s="101" t="s">
        <v>207</v>
      </c>
      <c r="F207" s="149"/>
      <c r="G207" s="43">
        <v>8.6</v>
      </c>
      <c r="H207" s="43">
        <v>8.6</v>
      </c>
      <c r="I207" s="43">
        <v>4.9</v>
      </c>
      <c r="J207" s="42">
        <f t="shared" si="18"/>
        <v>0</v>
      </c>
      <c r="K207" s="49"/>
      <c r="L207" s="49">
        <f t="shared" si="20"/>
        <v>56.976744186046524</v>
      </c>
      <c r="M207" s="49">
        <f t="shared" si="21"/>
        <v>56.976744186046524</v>
      </c>
    </row>
    <row r="208" spans="1:13" ht="15">
      <c r="A208" s="146"/>
      <c r="B208" s="137" t="s">
        <v>40</v>
      </c>
      <c r="C208" s="137"/>
      <c r="D208" s="137" t="s">
        <v>7</v>
      </c>
      <c r="E208" s="136" t="s">
        <v>14</v>
      </c>
      <c r="F208" s="153">
        <f>F209</f>
        <v>1000</v>
      </c>
      <c r="G208" s="43">
        <v>930</v>
      </c>
      <c r="H208" s="43">
        <v>930</v>
      </c>
      <c r="I208" s="43">
        <v>0</v>
      </c>
      <c r="J208" s="42">
        <f t="shared" si="18"/>
        <v>0</v>
      </c>
      <c r="K208" s="49">
        <f t="shared" si="19"/>
        <v>0</v>
      </c>
      <c r="L208" s="49">
        <f t="shared" si="20"/>
        <v>0</v>
      </c>
      <c r="M208" s="49">
        <f t="shared" si="21"/>
        <v>0</v>
      </c>
    </row>
    <row r="209" spans="1:13" ht="15">
      <c r="A209" s="146"/>
      <c r="B209" s="137"/>
      <c r="C209" s="154" t="s">
        <v>208</v>
      </c>
      <c r="D209" s="144"/>
      <c r="E209" s="72" t="s">
        <v>126</v>
      </c>
      <c r="F209" s="153">
        <f>F210</f>
        <v>1000</v>
      </c>
      <c r="G209" s="43">
        <v>930</v>
      </c>
      <c r="H209" s="43">
        <v>930</v>
      </c>
      <c r="I209" s="43">
        <v>0</v>
      </c>
      <c r="J209" s="42">
        <f t="shared" si="18"/>
        <v>0</v>
      </c>
      <c r="K209" s="49">
        <f t="shared" si="19"/>
        <v>0</v>
      </c>
      <c r="L209" s="49">
        <f t="shared" si="20"/>
        <v>0</v>
      </c>
      <c r="M209" s="49">
        <f t="shared" si="21"/>
        <v>0</v>
      </c>
    </row>
    <row r="210" spans="1:13" ht="15">
      <c r="A210" s="146"/>
      <c r="B210" s="146"/>
      <c r="C210" s="128" t="s">
        <v>310</v>
      </c>
      <c r="D210" s="84"/>
      <c r="E210" s="158" t="s">
        <v>14</v>
      </c>
      <c r="F210" s="149">
        <f>F211</f>
        <v>1000</v>
      </c>
      <c r="G210" s="43">
        <v>930</v>
      </c>
      <c r="H210" s="43">
        <v>930</v>
      </c>
      <c r="I210" s="43">
        <v>0</v>
      </c>
      <c r="J210" s="42">
        <f t="shared" si="18"/>
        <v>0</v>
      </c>
      <c r="K210" s="49">
        <f t="shared" si="19"/>
        <v>0</v>
      </c>
      <c r="L210" s="49">
        <f t="shared" si="20"/>
        <v>0</v>
      </c>
      <c r="M210" s="49">
        <f t="shared" si="21"/>
        <v>0</v>
      </c>
    </row>
    <row r="211" spans="1:13" ht="30">
      <c r="A211" s="146"/>
      <c r="B211" s="146"/>
      <c r="C211" s="128" t="s">
        <v>311</v>
      </c>
      <c r="D211" s="84"/>
      <c r="E211" s="120" t="s">
        <v>15</v>
      </c>
      <c r="F211" s="149">
        <f>F212</f>
        <v>1000</v>
      </c>
      <c r="G211" s="43">
        <v>930</v>
      </c>
      <c r="H211" s="43">
        <v>930</v>
      </c>
      <c r="I211" s="43">
        <v>0</v>
      </c>
      <c r="J211" s="42">
        <f t="shared" si="18"/>
        <v>0</v>
      </c>
      <c r="K211" s="49">
        <f t="shared" si="19"/>
        <v>0</v>
      </c>
      <c r="L211" s="49">
        <f t="shared" si="20"/>
        <v>0</v>
      </c>
      <c r="M211" s="49">
        <f t="shared" si="21"/>
        <v>0</v>
      </c>
    </row>
    <row r="212" spans="1:13" ht="15">
      <c r="A212" s="146"/>
      <c r="B212" s="146"/>
      <c r="C212" s="128"/>
      <c r="D212" s="150" t="s">
        <v>131</v>
      </c>
      <c r="E212" s="158" t="s">
        <v>132</v>
      </c>
      <c r="F212" s="149">
        <v>1000</v>
      </c>
      <c r="G212" s="43">
        <v>930</v>
      </c>
      <c r="H212" s="43">
        <v>930</v>
      </c>
      <c r="I212" s="43">
        <v>0</v>
      </c>
      <c r="J212" s="42">
        <f t="shared" si="18"/>
        <v>0</v>
      </c>
      <c r="K212" s="49">
        <f t="shared" si="19"/>
        <v>0</v>
      </c>
      <c r="L212" s="49">
        <f t="shared" si="20"/>
        <v>0</v>
      </c>
      <c r="M212" s="49">
        <f t="shared" si="21"/>
        <v>0</v>
      </c>
    </row>
    <row r="213" spans="1:13" ht="15">
      <c r="A213" s="146"/>
      <c r="B213" s="159" t="s">
        <v>51</v>
      </c>
      <c r="C213" s="160"/>
      <c r="D213" s="159"/>
      <c r="E213" s="161" t="s">
        <v>16</v>
      </c>
      <c r="F213" s="162">
        <f>F228+F250+F214</f>
        <v>16261.899999999998</v>
      </c>
      <c r="G213" s="43">
        <v>16963.8</v>
      </c>
      <c r="H213" s="43">
        <v>16963.7</v>
      </c>
      <c r="I213" s="43">
        <v>16730</v>
      </c>
      <c r="J213" s="36">
        <f t="shared" si="18"/>
        <v>-0.09999999999854481</v>
      </c>
      <c r="K213" s="49">
        <f t="shared" si="19"/>
        <v>102.87850743148095</v>
      </c>
      <c r="L213" s="49">
        <f t="shared" si="20"/>
        <v>98.62177106544524</v>
      </c>
      <c r="M213" s="49">
        <f t="shared" si="21"/>
        <v>98.62235243490511</v>
      </c>
    </row>
    <row r="214" spans="1:13" ht="15">
      <c r="A214" s="146"/>
      <c r="B214" s="159"/>
      <c r="C214" s="154" t="s">
        <v>208</v>
      </c>
      <c r="D214" s="144"/>
      <c r="E214" s="72" t="s">
        <v>126</v>
      </c>
      <c r="F214" s="162">
        <f>F215+F219+F222</f>
        <v>3134.5</v>
      </c>
      <c r="G214" s="43">
        <f>G215+G219+G222+G225</f>
        <v>4217.6</v>
      </c>
      <c r="H214" s="43">
        <v>4217.6</v>
      </c>
      <c r="I214" s="43">
        <v>4217.6</v>
      </c>
      <c r="J214" s="42">
        <f t="shared" si="18"/>
        <v>0</v>
      </c>
      <c r="K214" s="49">
        <f t="shared" si="19"/>
        <v>134.55415536768226</v>
      </c>
      <c r="L214" s="49">
        <f t="shared" si="20"/>
        <v>100</v>
      </c>
      <c r="M214" s="49">
        <f t="shared" si="21"/>
        <v>100</v>
      </c>
    </row>
    <row r="215" spans="1:13" ht="45">
      <c r="A215" s="146"/>
      <c r="B215" s="159"/>
      <c r="C215" s="154" t="s">
        <v>247</v>
      </c>
      <c r="D215" s="159"/>
      <c r="E215" s="161" t="s">
        <v>248</v>
      </c>
      <c r="F215" s="162">
        <f>F216</f>
        <v>1574.8</v>
      </c>
      <c r="G215" s="43">
        <v>1574.8</v>
      </c>
      <c r="H215" s="43">
        <v>1574.8</v>
      </c>
      <c r="I215" s="43">
        <v>1574.8</v>
      </c>
      <c r="J215" s="42">
        <f t="shared" si="18"/>
        <v>0</v>
      </c>
      <c r="K215" s="49">
        <f t="shared" si="19"/>
        <v>100</v>
      </c>
      <c r="L215" s="49">
        <f t="shared" si="20"/>
        <v>100</v>
      </c>
      <c r="M215" s="49">
        <f t="shared" si="21"/>
        <v>100</v>
      </c>
    </row>
    <row r="216" spans="1:13" ht="45">
      <c r="A216" s="146"/>
      <c r="B216" s="159"/>
      <c r="C216" s="154" t="s">
        <v>312</v>
      </c>
      <c r="D216" s="159"/>
      <c r="E216" s="161" t="s">
        <v>313</v>
      </c>
      <c r="F216" s="162">
        <f>F217+F218</f>
        <v>1574.8</v>
      </c>
      <c r="G216" s="43">
        <v>1574.8</v>
      </c>
      <c r="H216" s="43">
        <v>1574.8</v>
      </c>
      <c r="I216" s="43">
        <v>1574.8</v>
      </c>
      <c r="J216" s="42">
        <f t="shared" si="18"/>
        <v>0</v>
      </c>
      <c r="K216" s="49">
        <f t="shared" si="19"/>
        <v>100</v>
      </c>
      <c r="L216" s="49">
        <f t="shared" si="20"/>
        <v>100</v>
      </c>
      <c r="M216" s="49">
        <f t="shared" si="21"/>
        <v>100</v>
      </c>
    </row>
    <row r="217" spans="1:13" ht="90">
      <c r="A217" s="146"/>
      <c r="B217" s="159"/>
      <c r="C217" s="160"/>
      <c r="D217" s="84" t="s">
        <v>130</v>
      </c>
      <c r="E217" s="101" t="s">
        <v>214</v>
      </c>
      <c r="F217" s="162">
        <v>1053.1</v>
      </c>
      <c r="G217" s="43">
        <v>1179.6</v>
      </c>
      <c r="H217" s="43">
        <v>1179.6</v>
      </c>
      <c r="I217" s="43">
        <v>1179.6</v>
      </c>
      <c r="J217" s="42">
        <f t="shared" si="18"/>
        <v>0</v>
      </c>
      <c r="K217" s="49">
        <f t="shared" si="19"/>
        <v>112.01215459120691</v>
      </c>
      <c r="L217" s="49">
        <f t="shared" si="20"/>
        <v>100</v>
      </c>
      <c r="M217" s="49">
        <f t="shared" si="21"/>
        <v>100</v>
      </c>
    </row>
    <row r="218" spans="1:13" ht="45">
      <c r="A218" s="146"/>
      <c r="B218" s="159"/>
      <c r="C218" s="160"/>
      <c r="D218" s="84" t="s">
        <v>124</v>
      </c>
      <c r="E218" s="101" t="s">
        <v>207</v>
      </c>
      <c r="F218" s="162">
        <v>521.7</v>
      </c>
      <c r="G218" s="43">
        <v>395.20000000000005</v>
      </c>
      <c r="H218" s="43">
        <v>395.2</v>
      </c>
      <c r="I218" s="43">
        <v>395.2</v>
      </c>
      <c r="J218" s="42">
        <f t="shared" si="18"/>
        <v>0</v>
      </c>
      <c r="K218" s="49">
        <f t="shared" si="19"/>
        <v>75.75234809277362</v>
      </c>
      <c r="L218" s="49">
        <f t="shared" si="20"/>
        <v>99.99999999999999</v>
      </c>
      <c r="M218" s="49">
        <f t="shared" si="21"/>
        <v>100</v>
      </c>
    </row>
    <row r="219" spans="1:13" ht="30">
      <c r="A219" s="146"/>
      <c r="B219" s="146"/>
      <c r="C219" s="144" t="s">
        <v>209</v>
      </c>
      <c r="D219" s="144"/>
      <c r="E219" s="106" t="s">
        <v>129</v>
      </c>
      <c r="F219" s="149">
        <f>F220</f>
        <v>1559.7</v>
      </c>
      <c r="G219" s="43">
        <v>1559.7</v>
      </c>
      <c r="H219" s="43">
        <v>1559.7</v>
      </c>
      <c r="I219" s="43">
        <v>1559.7</v>
      </c>
      <c r="J219" s="42">
        <f>H219-G219</f>
        <v>0</v>
      </c>
      <c r="K219" s="49">
        <f>I219*100/F219</f>
        <v>100</v>
      </c>
      <c r="L219" s="49">
        <f>I219*100/G219</f>
        <v>100</v>
      </c>
      <c r="M219" s="49">
        <f>I219*100/H219</f>
        <v>100</v>
      </c>
    </row>
    <row r="220" spans="1:13" ht="45">
      <c r="A220" s="146"/>
      <c r="B220" s="146"/>
      <c r="C220" s="128" t="s">
        <v>338</v>
      </c>
      <c r="D220" s="84"/>
      <c r="E220" s="132" t="s">
        <v>339</v>
      </c>
      <c r="F220" s="149">
        <f>F221</f>
        <v>1559.7</v>
      </c>
      <c r="G220" s="43">
        <v>1559.7</v>
      </c>
      <c r="H220" s="43">
        <v>1559.7</v>
      </c>
      <c r="I220" s="43">
        <v>1559.7</v>
      </c>
      <c r="J220" s="42">
        <f>H220-G220</f>
        <v>0</v>
      </c>
      <c r="K220" s="49">
        <f>I220*100/F220</f>
        <v>100</v>
      </c>
      <c r="L220" s="49">
        <f>I220*100/G220</f>
        <v>100</v>
      </c>
      <c r="M220" s="49">
        <f>I220*100/H220</f>
        <v>100</v>
      </c>
    </row>
    <row r="221" spans="1:13" ht="45">
      <c r="A221" s="146"/>
      <c r="B221" s="146"/>
      <c r="C221" s="128"/>
      <c r="D221" s="84" t="s">
        <v>122</v>
      </c>
      <c r="E221" s="101" t="s">
        <v>134</v>
      </c>
      <c r="F221" s="149">
        <v>1559.7</v>
      </c>
      <c r="G221" s="43">
        <v>1559.7</v>
      </c>
      <c r="H221" s="43">
        <v>1559.7</v>
      </c>
      <c r="I221" s="43">
        <v>1559.7</v>
      </c>
      <c r="J221" s="42">
        <f>H221-G221</f>
        <v>0</v>
      </c>
      <c r="K221" s="49">
        <f>I221*100/F221</f>
        <v>100</v>
      </c>
      <c r="L221" s="49">
        <f>I221*100/G221</f>
        <v>100</v>
      </c>
      <c r="M221" s="49">
        <f>I221*100/H221</f>
        <v>100</v>
      </c>
    </row>
    <row r="222" spans="1:13" ht="45">
      <c r="A222" s="146"/>
      <c r="B222" s="159"/>
      <c r="C222" s="160" t="s">
        <v>314</v>
      </c>
      <c r="D222" s="84"/>
      <c r="E222" s="101" t="s">
        <v>154</v>
      </c>
      <c r="F222" s="162"/>
      <c r="G222" s="43">
        <v>1013.1</v>
      </c>
      <c r="H222" s="43">
        <v>1013.1</v>
      </c>
      <c r="I222" s="43">
        <v>1013.1</v>
      </c>
      <c r="J222" s="42">
        <f t="shared" si="18"/>
        <v>0</v>
      </c>
      <c r="K222" s="49"/>
      <c r="L222" s="49">
        <f t="shared" si="20"/>
        <v>100</v>
      </c>
      <c r="M222" s="49">
        <f t="shared" si="21"/>
        <v>100</v>
      </c>
    </row>
    <row r="223" spans="1:13" ht="45">
      <c r="A223" s="146"/>
      <c r="B223" s="159"/>
      <c r="C223" s="84" t="s">
        <v>315</v>
      </c>
      <c r="D223" s="84"/>
      <c r="E223" s="120" t="s">
        <v>58</v>
      </c>
      <c r="F223" s="162"/>
      <c r="G223" s="43">
        <v>1013.1</v>
      </c>
      <c r="H223" s="43">
        <v>1013.1</v>
      </c>
      <c r="I223" s="43">
        <v>1013.1</v>
      </c>
      <c r="J223" s="42">
        <f t="shared" si="18"/>
        <v>0</v>
      </c>
      <c r="K223" s="49"/>
      <c r="L223" s="49">
        <f t="shared" si="20"/>
        <v>100</v>
      </c>
      <c r="M223" s="49">
        <f t="shared" si="21"/>
        <v>100</v>
      </c>
    </row>
    <row r="224" spans="1:13" ht="15">
      <c r="A224" s="146"/>
      <c r="B224" s="159"/>
      <c r="C224" s="84"/>
      <c r="D224" s="128">
        <v>800</v>
      </c>
      <c r="E224" s="102" t="s">
        <v>132</v>
      </c>
      <c r="F224" s="162"/>
      <c r="G224" s="43">
        <v>1013.1</v>
      </c>
      <c r="H224" s="43">
        <v>1013.1</v>
      </c>
      <c r="I224" s="43">
        <v>1013.1</v>
      </c>
      <c r="J224" s="42">
        <f t="shared" si="18"/>
        <v>0</v>
      </c>
      <c r="K224" s="49"/>
      <c r="L224" s="49">
        <f t="shared" si="20"/>
        <v>100</v>
      </c>
      <c r="M224" s="49">
        <f t="shared" si="21"/>
        <v>100</v>
      </c>
    </row>
    <row r="225" spans="1:13" ht="15">
      <c r="A225" s="146"/>
      <c r="B225" s="159"/>
      <c r="C225" s="84" t="s">
        <v>310</v>
      </c>
      <c r="D225" s="128"/>
      <c r="E225" s="102" t="s">
        <v>14</v>
      </c>
      <c r="F225" s="162"/>
      <c r="G225" s="43">
        <v>70</v>
      </c>
      <c r="H225" s="43">
        <v>70</v>
      </c>
      <c r="I225" s="43">
        <v>70</v>
      </c>
      <c r="J225" s="42">
        <f t="shared" si="18"/>
        <v>0</v>
      </c>
      <c r="K225" s="49"/>
      <c r="L225" s="49">
        <f t="shared" si="20"/>
        <v>100</v>
      </c>
      <c r="M225" s="49">
        <f t="shared" si="21"/>
        <v>100</v>
      </c>
    </row>
    <row r="226" spans="1:13" ht="30">
      <c r="A226" s="146"/>
      <c r="B226" s="159"/>
      <c r="C226" s="84" t="s">
        <v>316</v>
      </c>
      <c r="D226" s="128"/>
      <c r="E226" s="102" t="s">
        <v>92</v>
      </c>
      <c r="F226" s="162"/>
      <c r="G226" s="43">
        <v>70</v>
      </c>
      <c r="H226" s="43">
        <v>70</v>
      </c>
      <c r="I226" s="43">
        <v>70</v>
      </c>
      <c r="J226" s="42">
        <f t="shared" si="18"/>
        <v>0</v>
      </c>
      <c r="K226" s="49"/>
      <c r="L226" s="49">
        <f t="shared" si="20"/>
        <v>100</v>
      </c>
      <c r="M226" s="49">
        <f t="shared" si="21"/>
        <v>100</v>
      </c>
    </row>
    <row r="227" spans="1:13" ht="30">
      <c r="A227" s="146"/>
      <c r="B227" s="159"/>
      <c r="C227" s="84"/>
      <c r="D227" s="128">
        <v>300</v>
      </c>
      <c r="E227" s="102" t="s">
        <v>140</v>
      </c>
      <c r="F227" s="162"/>
      <c r="G227" s="43">
        <v>70</v>
      </c>
      <c r="H227" s="43">
        <v>70</v>
      </c>
      <c r="I227" s="43">
        <v>70</v>
      </c>
      <c r="J227" s="42">
        <f t="shared" si="18"/>
        <v>0</v>
      </c>
      <c r="K227" s="49"/>
      <c r="L227" s="49">
        <f t="shared" si="20"/>
        <v>100</v>
      </c>
      <c r="M227" s="49">
        <f t="shared" si="21"/>
        <v>100</v>
      </c>
    </row>
    <row r="228" spans="1:13" ht="60">
      <c r="A228" s="146"/>
      <c r="B228" s="146"/>
      <c r="C228" s="144" t="s">
        <v>317</v>
      </c>
      <c r="D228" s="144"/>
      <c r="E228" s="102" t="s">
        <v>318</v>
      </c>
      <c r="F228" s="149">
        <f>F229+F241</f>
        <v>12303.099999999999</v>
      </c>
      <c r="G228" s="43">
        <v>11921.899999999998</v>
      </c>
      <c r="H228" s="43">
        <v>11921.8</v>
      </c>
      <c r="I228" s="43">
        <v>11688.1</v>
      </c>
      <c r="J228" s="36">
        <f t="shared" si="18"/>
        <v>-0.09999999999854481</v>
      </c>
      <c r="K228" s="49">
        <f t="shared" si="19"/>
        <v>95.0012598450797</v>
      </c>
      <c r="L228" s="49">
        <f t="shared" si="20"/>
        <v>98.03890319496055</v>
      </c>
      <c r="M228" s="49">
        <f t="shared" si="21"/>
        <v>98.03972554480029</v>
      </c>
    </row>
    <row r="229" spans="1:13" ht="60">
      <c r="A229" s="146"/>
      <c r="B229" s="146"/>
      <c r="C229" s="144" t="s">
        <v>319</v>
      </c>
      <c r="D229" s="84"/>
      <c r="E229" s="102" t="s">
        <v>149</v>
      </c>
      <c r="F229" s="149">
        <f>F230</f>
        <v>5343.5</v>
      </c>
      <c r="G229" s="43">
        <v>6577.4</v>
      </c>
      <c r="H229" s="43">
        <v>6577.4</v>
      </c>
      <c r="I229" s="43">
        <v>6567.4</v>
      </c>
      <c r="J229" s="42">
        <f t="shared" si="18"/>
        <v>0</v>
      </c>
      <c r="K229" s="49">
        <f t="shared" si="19"/>
        <v>122.90446336670722</v>
      </c>
      <c r="L229" s="49">
        <f t="shared" si="20"/>
        <v>99.84796424118953</v>
      </c>
      <c r="M229" s="49">
        <f t="shared" si="21"/>
        <v>99.84796424118953</v>
      </c>
    </row>
    <row r="230" spans="1:13" ht="60">
      <c r="A230" s="146"/>
      <c r="B230" s="146"/>
      <c r="C230" s="144" t="s">
        <v>320</v>
      </c>
      <c r="D230" s="84"/>
      <c r="E230" s="102" t="s">
        <v>321</v>
      </c>
      <c r="F230" s="149">
        <f>F231+F233+F235</f>
        <v>5343.5</v>
      </c>
      <c r="G230" s="43">
        <v>6577.4</v>
      </c>
      <c r="H230" s="43">
        <v>6577.4</v>
      </c>
      <c r="I230" s="43">
        <v>6567.4</v>
      </c>
      <c r="J230" s="42">
        <f t="shared" si="18"/>
        <v>0</v>
      </c>
      <c r="K230" s="49">
        <f t="shared" si="19"/>
        <v>122.90446336670722</v>
      </c>
      <c r="L230" s="49">
        <f t="shared" si="20"/>
        <v>99.84796424118953</v>
      </c>
      <c r="M230" s="49">
        <f t="shared" si="21"/>
        <v>99.84796424118953</v>
      </c>
    </row>
    <row r="231" spans="1:13" ht="45">
      <c r="A231" s="146"/>
      <c r="B231" s="146"/>
      <c r="C231" s="144" t="s">
        <v>322</v>
      </c>
      <c r="D231" s="84"/>
      <c r="E231" s="102" t="s">
        <v>150</v>
      </c>
      <c r="F231" s="149">
        <f>F232</f>
        <v>300</v>
      </c>
      <c r="G231" s="43">
        <v>148</v>
      </c>
      <c r="H231" s="43">
        <v>148</v>
      </c>
      <c r="I231" s="43">
        <v>138</v>
      </c>
      <c r="J231" s="42">
        <f t="shared" si="18"/>
        <v>0</v>
      </c>
      <c r="K231" s="49">
        <f t="shared" si="19"/>
        <v>46</v>
      </c>
      <c r="L231" s="49">
        <f t="shared" si="20"/>
        <v>93.24324324324324</v>
      </c>
      <c r="M231" s="49">
        <f t="shared" si="21"/>
        <v>93.24324324324324</v>
      </c>
    </row>
    <row r="232" spans="1:13" ht="45">
      <c r="A232" s="146"/>
      <c r="B232" s="146"/>
      <c r="C232" s="144"/>
      <c r="D232" s="144" t="s">
        <v>124</v>
      </c>
      <c r="E232" s="101" t="s">
        <v>207</v>
      </c>
      <c r="F232" s="149">
        <f>150+150</f>
        <v>300</v>
      </c>
      <c r="G232" s="43">
        <v>148</v>
      </c>
      <c r="H232" s="43">
        <v>148</v>
      </c>
      <c r="I232" s="43">
        <v>138</v>
      </c>
      <c r="J232" s="42">
        <f t="shared" si="18"/>
        <v>0</v>
      </c>
      <c r="K232" s="49">
        <f t="shared" si="19"/>
        <v>46</v>
      </c>
      <c r="L232" s="49">
        <f t="shared" si="20"/>
        <v>93.24324324324324</v>
      </c>
      <c r="M232" s="49">
        <f t="shared" si="21"/>
        <v>93.24324324324324</v>
      </c>
    </row>
    <row r="233" spans="1:13" ht="45">
      <c r="A233" s="146"/>
      <c r="B233" s="146"/>
      <c r="C233" s="144" t="s">
        <v>323</v>
      </c>
      <c r="D233" s="84"/>
      <c r="E233" s="102" t="s">
        <v>151</v>
      </c>
      <c r="F233" s="149">
        <f>F234</f>
        <v>1359</v>
      </c>
      <c r="G233" s="43">
        <v>1359</v>
      </c>
      <c r="H233" s="43">
        <v>1359</v>
      </c>
      <c r="I233" s="43">
        <v>1359</v>
      </c>
      <c r="J233" s="42">
        <f t="shared" si="18"/>
        <v>0</v>
      </c>
      <c r="K233" s="49">
        <f t="shared" si="19"/>
        <v>100</v>
      </c>
      <c r="L233" s="49">
        <f t="shared" si="20"/>
        <v>100</v>
      </c>
      <c r="M233" s="49">
        <f t="shared" si="21"/>
        <v>100</v>
      </c>
    </row>
    <row r="234" spans="1:13" ht="45">
      <c r="A234" s="146"/>
      <c r="B234" s="146"/>
      <c r="C234" s="144"/>
      <c r="D234" s="144" t="s">
        <v>124</v>
      </c>
      <c r="E234" s="101" t="s">
        <v>207</v>
      </c>
      <c r="F234" s="149">
        <v>1359</v>
      </c>
      <c r="G234" s="43">
        <v>1359</v>
      </c>
      <c r="H234" s="43">
        <v>1359</v>
      </c>
      <c r="I234" s="43">
        <v>1359</v>
      </c>
      <c r="J234" s="42">
        <f t="shared" si="18"/>
        <v>0</v>
      </c>
      <c r="K234" s="49">
        <f t="shared" si="19"/>
        <v>100</v>
      </c>
      <c r="L234" s="49">
        <f t="shared" si="20"/>
        <v>100</v>
      </c>
      <c r="M234" s="49">
        <f t="shared" si="21"/>
        <v>100</v>
      </c>
    </row>
    <row r="235" spans="1:13" ht="45">
      <c r="A235" s="146"/>
      <c r="B235" s="146"/>
      <c r="C235" s="144" t="s">
        <v>324</v>
      </c>
      <c r="D235" s="144"/>
      <c r="E235" s="114" t="s">
        <v>325</v>
      </c>
      <c r="F235" s="149">
        <f>F236</f>
        <v>3684.5</v>
      </c>
      <c r="G235" s="43">
        <v>0</v>
      </c>
      <c r="H235" s="43">
        <v>0</v>
      </c>
      <c r="I235" s="43">
        <v>0</v>
      </c>
      <c r="J235" s="42">
        <f t="shared" si="18"/>
        <v>0</v>
      </c>
      <c r="K235" s="49">
        <f t="shared" si="19"/>
        <v>0</v>
      </c>
      <c r="L235" s="49"/>
      <c r="M235" s="49"/>
    </row>
    <row r="236" spans="1:13" ht="45">
      <c r="A236" s="146"/>
      <c r="B236" s="146"/>
      <c r="C236" s="144"/>
      <c r="D236" s="84" t="s">
        <v>124</v>
      </c>
      <c r="E236" s="101" t="s">
        <v>207</v>
      </c>
      <c r="F236" s="149">
        <v>3684.5</v>
      </c>
      <c r="G236" s="43">
        <v>0</v>
      </c>
      <c r="H236" s="43">
        <v>0</v>
      </c>
      <c r="I236" s="43">
        <v>0</v>
      </c>
      <c r="J236" s="42">
        <f t="shared" si="18"/>
        <v>0</v>
      </c>
      <c r="K236" s="49">
        <f t="shared" si="19"/>
        <v>0</v>
      </c>
      <c r="L236" s="49"/>
      <c r="M236" s="49"/>
    </row>
    <row r="237" spans="1:13" ht="45">
      <c r="A237" s="146"/>
      <c r="B237" s="146"/>
      <c r="C237" s="144" t="s">
        <v>327</v>
      </c>
      <c r="D237" s="84"/>
      <c r="E237" s="101" t="s">
        <v>325</v>
      </c>
      <c r="F237" s="149"/>
      <c r="G237" s="43">
        <v>3684.5</v>
      </c>
      <c r="H237" s="43">
        <v>3684.5</v>
      </c>
      <c r="I237" s="43">
        <v>3684.5</v>
      </c>
      <c r="J237" s="42">
        <f t="shared" si="18"/>
        <v>0</v>
      </c>
      <c r="K237" s="49"/>
      <c r="L237" s="49">
        <f t="shared" si="20"/>
        <v>100</v>
      </c>
      <c r="M237" s="49">
        <f t="shared" si="21"/>
        <v>100</v>
      </c>
    </row>
    <row r="238" spans="1:13" ht="45">
      <c r="A238" s="146"/>
      <c r="B238" s="146"/>
      <c r="C238" s="144"/>
      <c r="D238" s="84" t="s">
        <v>128</v>
      </c>
      <c r="E238" s="101" t="s">
        <v>326</v>
      </c>
      <c r="F238" s="149"/>
      <c r="G238" s="43">
        <v>3684.5</v>
      </c>
      <c r="H238" s="43">
        <v>3684.5</v>
      </c>
      <c r="I238" s="43">
        <v>3684.5</v>
      </c>
      <c r="J238" s="42">
        <f t="shared" si="18"/>
        <v>0</v>
      </c>
      <c r="K238" s="49"/>
      <c r="L238" s="49">
        <f t="shared" si="20"/>
        <v>100</v>
      </c>
      <c r="M238" s="49">
        <f t="shared" si="21"/>
        <v>100</v>
      </c>
    </row>
    <row r="239" spans="1:13" ht="150">
      <c r="A239" s="146"/>
      <c r="B239" s="146"/>
      <c r="C239" s="144" t="s">
        <v>328</v>
      </c>
      <c r="D239" s="84"/>
      <c r="E239" s="101" t="s">
        <v>329</v>
      </c>
      <c r="F239" s="149"/>
      <c r="G239" s="43">
        <v>1385.9</v>
      </c>
      <c r="H239" s="43">
        <v>1385.9</v>
      </c>
      <c r="I239" s="43">
        <v>1385.9</v>
      </c>
      <c r="J239" s="42">
        <f t="shared" si="18"/>
        <v>0</v>
      </c>
      <c r="K239" s="49"/>
      <c r="L239" s="49">
        <f t="shared" si="20"/>
        <v>100</v>
      </c>
      <c r="M239" s="49">
        <f t="shared" si="21"/>
        <v>100</v>
      </c>
    </row>
    <row r="240" spans="1:13" ht="45">
      <c r="A240" s="146"/>
      <c r="B240" s="146"/>
      <c r="C240" s="144"/>
      <c r="D240" s="84" t="s">
        <v>124</v>
      </c>
      <c r="E240" s="101" t="s">
        <v>207</v>
      </c>
      <c r="F240" s="149"/>
      <c r="G240" s="43">
        <v>1385.9</v>
      </c>
      <c r="H240" s="43">
        <v>1385.9</v>
      </c>
      <c r="I240" s="43">
        <v>1385.9</v>
      </c>
      <c r="J240" s="42">
        <f t="shared" si="18"/>
        <v>0</v>
      </c>
      <c r="K240" s="49"/>
      <c r="L240" s="49">
        <f t="shared" si="20"/>
        <v>100</v>
      </c>
      <c r="M240" s="49">
        <f t="shared" si="21"/>
        <v>100</v>
      </c>
    </row>
    <row r="241" spans="1:13" ht="60">
      <c r="A241" s="146"/>
      <c r="B241" s="146"/>
      <c r="C241" s="144" t="s">
        <v>330</v>
      </c>
      <c r="D241" s="84"/>
      <c r="E241" s="102" t="s">
        <v>152</v>
      </c>
      <c r="F241" s="149">
        <f>F242+F247</f>
        <v>6959.599999999999</v>
      </c>
      <c r="G241" s="43">
        <v>5344.5</v>
      </c>
      <c r="H241" s="43">
        <v>5344.4</v>
      </c>
      <c r="I241" s="43">
        <v>5120.7</v>
      </c>
      <c r="J241" s="36">
        <f t="shared" si="18"/>
        <v>-0.1000000000003638</v>
      </c>
      <c r="K241" s="49">
        <f t="shared" si="19"/>
        <v>73.577504454279</v>
      </c>
      <c r="L241" s="49">
        <f t="shared" si="20"/>
        <v>95.8125175413977</v>
      </c>
      <c r="M241" s="49">
        <f t="shared" si="21"/>
        <v>95.81431030611482</v>
      </c>
    </row>
    <row r="242" spans="1:13" ht="60">
      <c r="A242" s="146"/>
      <c r="B242" s="146"/>
      <c r="C242" s="144" t="s">
        <v>331</v>
      </c>
      <c r="D242" s="84"/>
      <c r="E242" s="101" t="s">
        <v>332</v>
      </c>
      <c r="F242" s="149">
        <f>F243</f>
        <v>6161.4</v>
      </c>
      <c r="G242" s="43">
        <v>5344.5</v>
      </c>
      <c r="H242" s="43">
        <v>5344.4</v>
      </c>
      <c r="I242" s="43">
        <v>5120.7</v>
      </c>
      <c r="J242" s="42">
        <f t="shared" si="18"/>
        <v>-0.1000000000003638</v>
      </c>
      <c r="K242" s="49">
        <f t="shared" si="19"/>
        <v>83.1093582627325</v>
      </c>
      <c r="L242" s="49">
        <f t="shared" si="20"/>
        <v>95.8125175413977</v>
      </c>
      <c r="M242" s="49">
        <f t="shared" si="21"/>
        <v>95.81431030611482</v>
      </c>
    </row>
    <row r="243" spans="1:13" ht="15">
      <c r="A243" s="146"/>
      <c r="B243" s="146"/>
      <c r="C243" s="144" t="s">
        <v>333</v>
      </c>
      <c r="D243" s="84"/>
      <c r="E243" s="120" t="s">
        <v>153</v>
      </c>
      <c r="F243" s="149">
        <f>F244+F245+F246</f>
        <v>6161.4</v>
      </c>
      <c r="G243" s="43">
        <v>5344.5</v>
      </c>
      <c r="H243" s="43">
        <v>5344.4</v>
      </c>
      <c r="I243" s="43">
        <v>5120.7</v>
      </c>
      <c r="J243" s="42">
        <f t="shared" si="18"/>
        <v>-0.1000000000003638</v>
      </c>
      <c r="K243" s="49">
        <f t="shared" si="19"/>
        <v>83.1093582627325</v>
      </c>
      <c r="L243" s="49">
        <f t="shared" si="20"/>
        <v>95.8125175413977</v>
      </c>
      <c r="M243" s="49">
        <f t="shared" si="21"/>
        <v>95.81431030611482</v>
      </c>
    </row>
    <row r="244" spans="1:13" ht="90">
      <c r="A244" s="146"/>
      <c r="B244" s="146"/>
      <c r="C244" s="144"/>
      <c r="D244" s="84" t="s">
        <v>130</v>
      </c>
      <c r="E244" s="101" t="s">
        <v>214</v>
      </c>
      <c r="F244" s="149">
        <f>4030.5+0.7+1217.2</f>
        <v>5248.4</v>
      </c>
      <c r="G244" s="43">
        <v>4676</v>
      </c>
      <c r="H244" s="43">
        <v>4675.9</v>
      </c>
      <c r="I244" s="43">
        <v>4472.5</v>
      </c>
      <c r="J244" s="42">
        <f t="shared" si="18"/>
        <v>-0.1000000000003638</v>
      </c>
      <c r="K244" s="49">
        <f t="shared" si="19"/>
        <v>85.21644691715571</v>
      </c>
      <c r="L244" s="49">
        <f t="shared" si="20"/>
        <v>95.64798973481608</v>
      </c>
      <c r="M244" s="49">
        <f t="shared" si="21"/>
        <v>95.65003528732437</v>
      </c>
    </row>
    <row r="245" spans="1:13" ht="45">
      <c r="A245" s="146"/>
      <c r="B245" s="146"/>
      <c r="C245" s="144"/>
      <c r="D245" s="84" t="s">
        <v>124</v>
      </c>
      <c r="E245" s="101" t="s">
        <v>207</v>
      </c>
      <c r="F245" s="149">
        <f>120.5+6.7+207.5+128.5+180+32.3+225</f>
        <v>900.5</v>
      </c>
      <c r="G245" s="43">
        <v>632.8</v>
      </c>
      <c r="H245" s="43">
        <v>632.8</v>
      </c>
      <c r="I245" s="43">
        <v>613.4</v>
      </c>
      <c r="J245" s="42">
        <f t="shared" si="18"/>
        <v>0</v>
      </c>
      <c r="K245" s="49">
        <f t="shared" si="19"/>
        <v>68.11771238201</v>
      </c>
      <c r="L245" s="49">
        <f t="shared" si="20"/>
        <v>96.93426042983566</v>
      </c>
      <c r="M245" s="49">
        <f t="shared" si="21"/>
        <v>96.93426042983566</v>
      </c>
    </row>
    <row r="246" spans="1:13" ht="15">
      <c r="A246" s="146"/>
      <c r="B246" s="146"/>
      <c r="C246" s="144"/>
      <c r="D246" s="84" t="s">
        <v>131</v>
      </c>
      <c r="E246" s="132" t="s">
        <v>132</v>
      </c>
      <c r="F246" s="149">
        <v>12.5</v>
      </c>
      <c r="G246" s="43">
        <v>35.7</v>
      </c>
      <c r="H246" s="43">
        <v>35.7</v>
      </c>
      <c r="I246" s="43">
        <v>34.8</v>
      </c>
      <c r="J246" s="42">
        <f t="shared" si="18"/>
        <v>0</v>
      </c>
      <c r="K246" s="49">
        <f t="shared" si="19"/>
        <v>278.4</v>
      </c>
      <c r="L246" s="49">
        <f t="shared" si="20"/>
        <v>97.47899159663864</v>
      </c>
      <c r="M246" s="49">
        <f t="shared" si="21"/>
        <v>97.47899159663864</v>
      </c>
    </row>
    <row r="247" spans="1:13" ht="60">
      <c r="A247" s="146"/>
      <c r="B247" s="146"/>
      <c r="C247" s="144" t="s">
        <v>334</v>
      </c>
      <c r="D247" s="84"/>
      <c r="E247" s="113" t="s">
        <v>335</v>
      </c>
      <c r="F247" s="149">
        <f>F248</f>
        <v>798.2</v>
      </c>
      <c r="G247" s="43">
        <v>0</v>
      </c>
      <c r="H247" s="43">
        <v>0</v>
      </c>
      <c r="I247" s="43">
        <v>0</v>
      </c>
      <c r="J247" s="42">
        <f t="shared" si="18"/>
        <v>0</v>
      </c>
      <c r="K247" s="49">
        <f t="shared" si="19"/>
        <v>0</v>
      </c>
      <c r="L247" s="49"/>
      <c r="M247" s="49"/>
    </row>
    <row r="248" spans="1:13" ht="45">
      <c r="A248" s="146"/>
      <c r="B248" s="146"/>
      <c r="C248" s="144" t="s">
        <v>336</v>
      </c>
      <c r="D248" s="84"/>
      <c r="E248" s="113" t="s">
        <v>337</v>
      </c>
      <c r="F248" s="149">
        <f>F249</f>
        <v>798.2</v>
      </c>
      <c r="G248" s="43">
        <v>0</v>
      </c>
      <c r="H248" s="43">
        <v>0</v>
      </c>
      <c r="I248" s="43">
        <v>0</v>
      </c>
      <c r="J248" s="42">
        <f t="shared" si="18"/>
        <v>0</v>
      </c>
      <c r="K248" s="49">
        <f t="shared" si="19"/>
        <v>0</v>
      </c>
      <c r="L248" s="49"/>
      <c r="M248" s="49"/>
    </row>
    <row r="249" spans="1:13" ht="45">
      <c r="A249" s="146"/>
      <c r="B249" s="146"/>
      <c r="C249" s="144"/>
      <c r="D249" s="84" t="s">
        <v>124</v>
      </c>
      <c r="E249" s="101" t="s">
        <v>207</v>
      </c>
      <c r="F249" s="149">
        <v>798.2</v>
      </c>
      <c r="G249" s="43">
        <v>0</v>
      </c>
      <c r="H249" s="43">
        <v>0</v>
      </c>
      <c r="I249" s="43">
        <v>0</v>
      </c>
      <c r="J249" s="42">
        <f t="shared" si="18"/>
        <v>0</v>
      </c>
      <c r="K249" s="49">
        <f t="shared" si="19"/>
        <v>0</v>
      </c>
      <c r="L249" s="49"/>
      <c r="M249" s="49"/>
    </row>
    <row r="250" spans="1:13" ht="45">
      <c r="A250" s="146"/>
      <c r="B250" s="146"/>
      <c r="C250" s="84" t="s">
        <v>216</v>
      </c>
      <c r="D250" s="128"/>
      <c r="E250" s="102" t="s">
        <v>217</v>
      </c>
      <c r="F250" s="149">
        <f>F251</f>
        <v>824.3000000000001</v>
      </c>
      <c r="G250" s="43">
        <v>824.3000000000001</v>
      </c>
      <c r="H250" s="43">
        <v>824.3</v>
      </c>
      <c r="I250" s="43">
        <v>824.3</v>
      </c>
      <c r="J250" s="42">
        <f t="shared" si="18"/>
        <v>0</v>
      </c>
      <c r="K250" s="49">
        <f t="shared" si="19"/>
        <v>99.99999999999999</v>
      </c>
      <c r="L250" s="49">
        <f t="shared" si="20"/>
        <v>99.99999999999999</v>
      </c>
      <c r="M250" s="49">
        <f t="shared" si="21"/>
        <v>100</v>
      </c>
    </row>
    <row r="251" spans="1:13" ht="60">
      <c r="A251" s="146"/>
      <c r="B251" s="146"/>
      <c r="C251" s="84" t="s">
        <v>218</v>
      </c>
      <c r="D251" s="128"/>
      <c r="E251" s="102" t="s">
        <v>219</v>
      </c>
      <c r="F251" s="149">
        <f>F252</f>
        <v>824.3000000000001</v>
      </c>
      <c r="G251" s="43">
        <v>824.3000000000001</v>
      </c>
      <c r="H251" s="43">
        <v>824.3</v>
      </c>
      <c r="I251" s="43">
        <v>824.3</v>
      </c>
      <c r="J251" s="42">
        <f t="shared" si="18"/>
        <v>0</v>
      </c>
      <c r="K251" s="49">
        <f t="shared" si="19"/>
        <v>99.99999999999999</v>
      </c>
      <c r="L251" s="49">
        <f t="shared" si="20"/>
        <v>99.99999999999999</v>
      </c>
      <c r="M251" s="49">
        <f t="shared" si="21"/>
        <v>100</v>
      </c>
    </row>
    <row r="252" spans="1:13" ht="45">
      <c r="A252" s="146"/>
      <c r="B252" s="146"/>
      <c r="C252" s="84" t="s">
        <v>340</v>
      </c>
      <c r="D252" s="84"/>
      <c r="E252" s="120" t="s">
        <v>341</v>
      </c>
      <c r="F252" s="149">
        <f>F253</f>
        <v>824.3000000000001</v>
      </c>
      <c r="G252" s="43">
        <v>824.3000000000001</v>
      </c>
      <c r="H252" s="43">
        <v>824.3</v>
      </c>
      <c r="I252" s="43">
        <v>824.3</v>
      </c>
      <c r="J252" s="42">
        <f t="shared" si="18"/>
        <v>0</v>
      </c>
      <c r="K252" s="49">
        <f t="shared" si="19"/>
        <v>99.99999999999999</v>
      </c>
      <c r="L252" s="49">
        <f t="shared" si="20"/>
        <v>99.99999999999999</v>
      </c>
      <c r="M252" s="49">
        <f t="shared" si="21"/>
        <v>100</v>
      </c>
    </row>
    <row r="253" spans="1:13" ht="15">
      <c r="A253" s="146"/>
      <c r="B253" s="146"/>
      <c r="C253" s="128" t="s">
        <v>342</v>
      </c>
      <c r="D253" s="84"/>
      <c r="E253" s="120" t="s">
        <v>155</v>
      </c>
      <c r="F253" s="149">
        <f>F254</f>
        <v>824.3000000000001</v>
      </c>
      <c r="G253" s="43">
        <v>824.3000000000001</v>
      </c>
      <c r="H253" s="43">
        <v>824.3</v>
      </c>
      <c r="I253" s="43">
        <v>824.3</v>
      </c>
      <c r="J253" s="42">
        <f t="shared" si="18"/>
        <v>0</v>
      </c>
      <c r="K253" s="49">
        <f t="shared" si="19"/>
        <v>99.99999999999999</v>
      </c>
      <c r="L253" s="49">
        <f t="shared" si="20"/>
        <v>99.99999999999999</v>
      </c>
      <c r="M253" s="49">
        <f t="shared" si="21"/>
        <v>100</v>
      </c>
    </row>
    <row r="254" spans="1:13" ht="45">
      <c r="A254" s="146"/>
      <c r="B254" s="146"/>
      <c r="C254" s="128"/>
      <c r="D254" s="84" t="s">
        <v>122</v>
      </c>
      <c r="E254" s="114" t="s">
        <v>121</v>
      </c>
      <c r="F254" s="149">
        <f>648.1+176.1+0.1</f>
        <v>824.3000000000001</v>
      </c>
      <c r="G254" s="43">
        <v>824.3000000000001</v>
      </c>
      <c r="H254" s="43">
        <v>824.3</v>
      </c>
      <c r="I254" s="43">
        <v>824.3</v>
      </c>
      <c r="J254" s="42">
        <f t="shared" si="18"/>
        <v>0</v>
      </c>
      <c r="K254" s="49">
        <f t="shared" si="19"/>
        <v>99.99999999999999</v>
      </c>
      <c r="L254" s="49">
        <f t="shared" si="20"/>
        <v>99.99999999999999</v>
      </c>
      <c r="M254" s="49">
        <f t="shared" si="21"/>
        <v>100</v>
      </c>
    </row>
    <row r="255" spans="1:13" s="217" customFormat="1" ht="30">
      <c r="A255" s="221"/>
      <c r="B255" s="218" t="s">
        <v>93</v>
      </c>
      <c r="C255" s="222"/>
      <c r="D255" s="218"/>
      <c r="E255" s="214" t="s">
        <v>94</v>
      </c>
      <c r="F255" s="220">
        <f>F256+F266</f>
        <v>2374.8</v>
      </c>
      <c r="G255" s="208">
        <v>2374.8</v>
      </c>
      <c r="H255" s="208">
        <v>2374.8</v>
      </c>
      <c r="I255" s="208">
        <v>2168.5</v>
      </c>
      <c r="J255" s="210">
        <f t="shared" si="18"/>
        <v>0</v>
      </c>
      <c r="K255" s="211">
        <f t="shared" si="19"/>
        <v>91.31295266969849</v>
      </c>
      <c r="L255" s="211">
        <f t="shared" si="20"/>
        <v>91.31295266969849</v>
      </c>
      <c r="M255" s="211">
        <f t="shared" si="21"/>
        <v>91.31295266969849</v>
      </c>
    </row>
    <row r="256" spans="1:13" ht="60">
      <c r="A256" s="146"/>
      <c r="B256" s="137" t="s">
        <v>95</v>
      </c>
      <c r="C256" s="138"/>
      <c r="D256" s="137"/>
      <c r="E256" s="87" t="s">
        <v>156</v>
      </c>
      <c r="F256" s="153">
        <f>F257</f>
        <v>2077.8</v>
      </c>
      <c r="G256" s="43">
        <v>2077.8</v>
      </c>
      <c r="H256" s="43">
        <v>2077.8</v>
      </c>
      <c r="I256" s="43">
        <v>2061.3</v>
      </c>
      <c r="J256" s="42">
        <f t="shared" si="18"/>
        <v>0</v>
      </c>
      <c r="K256" s="49">
        <f t="shared" si="19"/>
        <v>99.20589084608721</v>
      </c>
      <c r="L256" s="49">
        <f t="shared" si="20"/>
        <v>99.20589084608721</v>
      </c>
      <c r="M256" s="49">
        <f t="shared" si="21"/>
        <v>99.20589084608721</v>
      </c>
    </row>
    <row r="257" spans="1:13" ht="45">
      <c r="A257" s="146"/>
      <c r="B257" s="146"/>
      <c r="C257" s="144" t="s">
        <v>193</v>
      </c>
      <c r="D257" s="84"/>
      <c r="E257" s="102" t="s">
        <v>343</v>
      </c>
      <c r="F257" s="149">
        <f>F258</f>
        <v>2077.8</v>
      </c>
      <c r="G257" s="43">
        <v>2077.8</v>
      </c>
      <c r="H257" s="43">
        <v>2077.8</v>
      </c>
      <c r="I257" s="43">
        <v>2061.3</v>
      </c>
      <c r="J257" s="42">
        <f aca="true" t="shared" si="22" ref="J257:J318">H257-G257</f>
        <v>0</v>
      </c>
      <c r="K257" s="49">
        <f t="shared" si="19"/>
        <v>99.20589084608721</v>
      </c>
      <c r="L257" s="49">
        <f t="shared" si="20"/>
        <v>99.20589084608721</v>
      </c>
      <c r="M257" s="49">
        <f t="shared" si="21"/>
        <v>99.20589084608721</v>
      </c>
    </row>
    <row r="258" spans="1:13" ht="60">
      <c r="A258" s="146"/>
      <c r="B258" s="146"/>
      <c r="C258" s="144" t="s">
        <v>195</v>
      </c>
      <c r="D258" s="128"/>
      <c r="E258" s="102" t="s">
        <v>196</v>
      </c>
      <c r="F258" s="149">
        <f>F259</f>
        <v>2077.8</v>
      </c>
      <c r="G258" s="43">
        <v>2077.8</v>
      </c>
      <c r="H258" s="43">
        <v>2077.8</v>
      </c>
      <c r="I258" s="43">
        <v>2061.3</v>
      </c>
      <c r="J258" s="42">
        <f t="shared" si="22"/>
        <v>0</v>
      </c>
      <c r="K258" s="49">
        <f t="shared" si="19"/>
        <v>99.20589084608721</v>
      </c>
      <c r="L258" s="49">
        <f t="shared" si="20"/>
        <v>99.20589084608721</v>
      </c>
      <c r="M258" s="49">
        <f t="shared" si="21"/>
        <v>99.20589084608721</v>
      </c>
    </row>
    <row r="259" spans="1:13" ht="60">
      <c r="A259" s="146"/>
      <c r="B259" s="146"/>
      <c r="C259" s="144" t="s">
        <v>344</v>
      </c>
      <c r="D259" s="144"/>
      <c r="E259" s="101" t="s">
        <v>345</v>
      </c>
      <c r="F259" s="149">
        <f>F260+F264</f>
        <v>2077.8</v>
      </c>
      <c r="G259" s="43">
        <v>2077.8</v>
      </c>
      <c r="H259" s="43">
        <v>2077.8</v>
      </c>
      <c r="I259" s="43">
        <v>2061.3</v>
      </c>
      <c r="J259" s="42">
        <f t="shared" si="22"/>
        <v>0</v>
      </c>
      <c r="K259" s="49">
        <f t="shared" si="19"/>
        <v>99.20589084608721</v>
      </c>
      <c r="L259" s="49">
        <f t="shared" si="20"/>
        <v>99.20589084608721</v>
      </c>
      <c r="M259" s="49">
        <f t="shared" si="21"/>
        <v>99.20589084608721</v>
      </c>
    </row>
    <row r="260" spans="1:13" ht="90">
      <c r="A260" s="146"/>
      <c r="B260" s="146"/>
      <c r="C260" s="144" t="s">
        <v>346</v>
      </c>
      <c r="D260" s="144"/>
      <c r="E260" s="102" t="s">
        <v>157</v>
      </c>
      <c r="F260" s="149">
        <f>F261+F262</f>
        <v>2047.8</v>
      </c>
      <c r="G260" s="43">
        <v>2047.8</v>
      </c>
      <c r="H260" s="43">
        <v>2047.8</v>
      </c>
      <c r="I260" s="43">
        <v>2032.8</v>
      </c>
      <c r="J260" s="42">
        <f t="shared" si="22"/>
        <v>0</v>
      </c>
      <c r="K260" s="49">
        <f t="shared" si="19"/>
        <v>99.26750659244067</v>
      </c>
      <c r="L260" s="49">
        <f t="shared" si="20"/>
        <v>99.26750659244067</v>
      </c>
      <c r="M260" s="49">
        <f t="shared" si="21"/>
        <v>99.26750659244067</v>
      </c>
    </row>
    <row r="261" spans="1:13" ht="90">
      <c r="A261" s="146"/>
      <c r="B261" s="146"/>
      <c r="C261" s="144"/>
      <c r="D261" s="163" t="s">
        <v>130</v>
      </c>
      <c r="E261" s="101" t="s">
        <v>214</v>
      </c>
      <c r="F261" s="149">
        <v>1679.6</v>
      </c>
      <c r="G261" s="43">
        <v>1690.8</v>
      </c>
      <c r="H261" s="43">
        <v>1690.8</v>
      </c>
      <c r="I261" s="43">
        <v>1690.8</v>
      </c>
      <c r="J261" s="42">
        <f t="shared" si="22"/>
        <v>0</v>
      </c>
      <c r="K261" s="49">
        <f t="shared" si="19"/>
        <v>100.6668254346273</v>
      </c>
      <c r="L261" s="49">
        <f t="shared" si="20"/>
        <v>100</v>
      </c>
      <c r="M261" s="49">
        <f t="shared" si="21"/>
        <v>100</v>
      </c>
    </row>
    <row r="262" spans="1:13" ht="45">
      <c r="A262" s="146"/>
      <c r="B262" s="146"/>
      <c r="C262" s="144"/>
      <c r="D262" s="144" t="s">
        <v>124</v>
      </c>
      <c r="E262" s="101" t="s">
        <v>207</v>
      </c>
      <c r="F262" s="149">
        <v>368.2</v>
      </c>
      <c r="G262" s="43">
        <v>355.09999999999997</v>
      </c>
      <c r="H262" s="43">
        <v>355.1</v>
      </c>
      <c r="I262" s="43">
        <v>340.7</v>
      </c>
      <c r="J262" s="42">
        <f t="shared" si="22"/>
        <v>0</v>
      </c>
      <c r="K262" s="49">
        <f aca="true" t="shared" si="23" ref="K262:K323">I262*100/F262</f>
        <v>92.5312330255296</v>
      </c>
      <c r="L262" s="49">
        <f aca="true" t="shared" si="24" ref="L262:L322">I262*100/G262</f>
        <v>95.94480428048438</v>
      </c>
      <c r="M262" s="49">
        <f aca="true" t="shared" si="25" ref="M262:M322">I262*100/H262</f>
        <v>95.94480428048436</v>
      </c>
    </row>
    <row r="263" spans="1:13" ht="15">
      <c r="A263" s="146"/>
      <c r="B263" s="146"/>
      <c r="C263" s="144"/>
      <c r="D263" s="144" t="s">
        <v>131</v>
      </c>
      <c r="E263" s="101" t="s">
        <v>132</v>
      </c>
      <c r="F263" s="149"/>
      <c r="G263" s="43">
        <v>1.8999999999999995</v>
      </c>
      <c r="H263" s="43">
        <v>1.9</v>
      </c>
      <c r="I263" s="43">
        <v>1.3</v>
      </c>
      <c r="J263" s="42">
        <f t="shared" si="22"/>
        <v>0</v>
      </c>
      <c r="K263" s="49"/>
      <c r="L263" s="49">
        <f t="shared" si="24"/>
        <v>68.42105263157897</v>
      </c>
      <c r="M263" s="49">
        <f t="shared" si="25"/>
        <v>68.42105263157895</v>
      </c>
    </row>
    <row r="264" spans="1:13" ht="60">
      <c r="A264" s="146"/>
      <c r="B264" s="146"/>
      <c r="C264" s="144" t="s">
        <v>347</v>
      </c>
      <c r="D264" s="144"/>
      <c r="E264" s="164" t="s">
        <v>158</v>
      </c>
      <c r="F264" s="149">
        <f>F265</f>
        <v>30</v>
      </c>
      <c r="G264" s="43">
        <v>30</v>
      </c>
      <c r="H264" s="43">
        <v>30</v>
      </c>
      <c r="I264" s="43">
        <v>28.5</v>
      </c>
      <c r="J264" s="42">
        <f t="shared" si="22"/>
        <v>0</v>
      </c>
      <c r="K264" s="49">
        <f t="shared" si="23"/>
        <v>95</v>
      </c>
      <c r="L264" s="49">
        <f t="shared" si="24"/>
        <v>95</v>
      </c>
      <c r="M264" s="49">
        <f t="shared" si="25"/>
        <v>95</v>
      </c>
    </row>
    <row r="265" spans="1:13" ht="30">
      <c r="A265" s="146"/>
      <c r="B265" s="146"/>
      <c r="C265" s="144"/>
      <c r="D265" s="144" t="s">
        <v>124</v>
      </c>
      <c r="E265" s="164" t="s">
        <v>125</v>
      </c>
      <c r="F265" s="149">
        <v>30</v>
      </c>
      <c r="G265" s="43">
        <v>30</v>
      </c>
      <c r="H265" s="43">
        <v>30</v>
      </c>
      <c r="I265" s="43">
        <v>28.5</v>
      </c>
      <c r="J265" s="42">
        <f t="shared" si="22"/>
        <v>0</v>
      </c>
      <c r="K265" s="49">
        <f t="shared" si="23"/>
        <v>95</v>
      </c>
      <c r="L265" s="49">
        <f t="shared" si="24"/>
        <v>95</v>
      </c>
      <c r="M265" s="49">
        <f t="shared" si="25"/>
        <v>95</v>
      </c>
    </row>
    <row r="266" spans="1:13" ht="45">
      <c r="A266" s="146"/>
      <c r="B266" s="163" t="s">
        <v>115</v>
      </c>
      <c r="C266" s="163"/>
      <c r="D266" s="163"/>
      <c r="E266" s="117" t="s">
        <v>114</v>
      </c>
      <c r="F266" s="149">
        <f>F267</f>
        <v>297</v>
      </c>
      <c r="G266" s="43">
        <v>297</v>
      </c>
      <c r="H266" s="43">
        <v>297</v>
      </c>
      <c r="I266" s="43">
        <v>107.2</v>
      </c>
      <c r="J266" s="42">
        <f t="shared" si="22"/>
        <v>0</v>
      </c>
      <c r="K266" s="49">
        <f t="shared" si="23"/>
        <v>36.0942760942761</v>
      </c>
      <c r="L266" s="49">
        <f t="shared" si="24"/>
        <v>36.0942760942761</v>
      </c>
      <c r="M266" s="49">
        <f t="shared" si="25"/>
        <v>36.0942760942761</v>
      </c>
    </row>
    <row r="267" spans="1:13" ht="45">
      <c r="A267" s="146"/>
      <c r="B267" s="163"/>
      <c r="C267" s="144" t="s">
        <v>193</v>
      </c>
      <c r="D267" s="84"/>
      <c r="E267" s="102" t="s">
        <v>194</v>
      </c>
      <c r="F267" s="149">
        <f>F268+F272+F276</f>
        <v>297</v>
      </c>
      <c r="G267" s="43">
        <v>297</v>
      </c>
      <c r="H267" s="43">
        <v>297</v>
      </c>
      <c r="I267" s="43">
        <v>107.2</v>
      </c>
      <c r="J267" s="42">
        <f t="shared" si="22"/>
        <v>0</v>
      </c>
      <c r="K267" s="49">
        <f t="shared" si="23"/>
        <v>36.0942760942761</v>
      </c>
      <c r="L267" s="49">
        <f t="shared" si="24"/>
        <v>36.0942760942761</v>
      </c>
      <c r="M267" s="49">
        <f t="shared" si="25"/>
        <v>36.0942760942761</v>
      </c>
    </row>
    <row r="268" spans="1:13" ht="60">
      <c r="A268" s="146"/>
      <c r="B268" s="163"/>
      <c r="C268" s="144" t="s">
        <v>195</v>
      </c>
      <c r="D268" s="128"/>
      <c r="E268" s="165" t="s">
        <v>196</v>
      </c>
      <c r="F268" s="149">
        <f>F269</f>
        <v>197</v>
      </c>
      <c r="G268" s="43">
        <v>197</v>
      </c>
      <c r="H268" s="43">
        <v>197</v>
      </c>
      <c r="I268" s="43">
        <v>62.2</v>
      </c>
      <c r="J268" s="42">
        <f t="shared" si="22"/>
        <v>0</v>
      </c>
      <c r="K268" s="49">
        <f t="shared" si="23"/>
        <v>31.573604060913706</v>
      </c>
      <c r="L268" s="49">
        <f t="shared" si="24"/>
        <v>31.573604060913706</v>
      </c>
      <c r="M268" s="49">
        <f t="shared" si="25"/>
        <v>31.573604060913706</v>
      </c>
    </row>
    <row r="269" spans="1:13" ht="30">
      <c r="A269" s="146"/>
      <c r="B269" s="163"/>
      <c r="C269" s="144" t="s">
        <v>348</v>
      </c>
      <c r="D269" s="128"/>
      <c r="E269" s="102" t="s">
        <v>349</v>
      </c>
      <c r="F269" s="149">
        <f>F270</f>
        <v>197</v>
      </c>
      <c r="G269" s="43">
        <v>197</v>
      </c>
      <c r="H269" s="43">
        <v>197</v>
      </c>
      <c r="I269" s="43">
        <v>62.2</v>
      </c>
      <c r="J269" s="42">
        <f t="shared" si="22"/>
        <v>0</v>
      </c>
      <c r="K269" s="49">
        <f t="shared" si="23"/>
        <v>31.573604060913706</v>
      </c>
      <c r="L269" s="49">
        <f t="shared" si="24"/>
        <v>31.573604060913706</v>
      </c>
      <c r="M269" s="49">
        <f t="shared" si="25"/>
        <v>31.573604060913706</v>
      </c>
    </row>
    <row r="270" spans="1:13" ht="60">
      <c r="A270" s="146"/>
      <c r="B270" s="163"/>
      <c r="C270" s="144" t="s">
        <v>350</v>
      </c>
      <c r="D270" s="128"/>
      <c r="E270" s="102" t="s">
        <v>159</v>
      </c>
      <c r="F270" s="149">
        <f>F271</f>
        <v>197</v>
      </c>
      <c r="G270" s="43">
        <v>197</v>
      </c>
      <c r="H270" s="43">
        <v>197</v>
      </c>
      <c r="I270" s="43">
        <v>62.2</v>
      </c>
      <c r="J270" s="42">
        <f t="shared" si="22"/>
        <v>0</v>
      </c>
      <c r="K270" s="49">
        <f t="shared" si="23"/>
        <v>31.573604060913706</v>
      </c>
      <c r="L270" s="49">
        <f t="shared" si="24"/>
        <v>31.573604060913706</v>
      </c>
      <c r="M270" s="49">
        <f t="shared" si="25"/>
        <v>31.573604060913706</v>
      </c>
    </row>
    <row r="271" spans="1:13" ht="45">
      <c r="A271" s="146"/>
      <c r="B271" s="163"/>
      <c r="C271" s="144"/>
      <c r="D271" s="166">
        <v>200</v>
      </c>
      <c r="E271" s="101" t="s">
        <v>207</v>
      </c>
      <c r="F271" s="149">
        <v>197</v>
      </c>
      <c r="G271" s="43">
        <v>197</v>
      </c>
      <c r="H271" s="43">
        <v>197</v>
      </c>
      <c r="I271" s="43">
        <v>62.2</v>
      </c>
      <c r="J271" s="42">
        <f t="shared" si="22"/>
        <v>0</v>
      </c>
      <c r="K271" s="49">
        <f t="shared" si="23"/>
        <v>31.573604060913706</v>
      </c>
      <c r="L271" s="49">
        <f t="shared" si="24"/>
        <v>31.573604060913706</v>
      </c>
      <c r="M271" s="49">
        <f t="shared" si="25"/>
        <v>31.573604060913706</v>
      </c>
    </row>
    <row r="272" spans="1:13" ht="90">
      <c r="A272" s="146"/>
      <c r="B272" s="163"/>
      <c r="C272" s="144" t="s">
        <v>202</v>
      </c>
      <c r="D272" s="144"/>
      <c r="E272" s="114" t="s">
        <v>203</v>
      </c>
      <c r="F272" s="149">
        <f>F273</f>
        <v>85</v>
      </c>
      <c r="G272" s="43">
        <v>85</v>
      </c>
      <c r="H272" s="43">
        <v>85</v>
      </c>
      <c r="I272" s="43">
        <v>30</v>
      </c>
      <c r="J272" s="42">
        <f t="shared" si="22"/>
        <v>0</v>
      </c>
      <c r="K272" s="49">
        <f t="shared" si="23"/>
        <v>35.294117647058826</v>
      </c>
      <c r="L272" s="49">
        <f t="shared" si="24"/>
        <v>35.294117647058826</v>
      </c>
      <c r="M272" s="49">
        <f t="shared" si="25"/>
        <v>35.294117647058826</v>
      </c>
    </row>
    <row r="273" spans="1:13" ht="45">
      <c r="A273" s="146"/>
      <c r="B273" s="163"/>
      <c r="C273" s="144" t="s">
        <v>204</v>
      </c>
      <c r="D273" s="144"/>
      <c r="E273" s="114" t="s">
        <v>205</v>
      </c>
      <c r="F273" s="149">
        <f>F274</f>
        <v>85</v>
      </c>
      <c r="G273" s="43">
        <v>85</v>
      </c>
      <c r="H273" s="43">
        <v>85</v>
      </c>
      <c r="I273" s="43">
        <v>30</v>
      </c>
      <c r="J273" s="42">
        <f t="shared" si="22"/>
        <v>0</v>
      </c>
      <c r="K273" s="49">
        <f t="shared" si="23"/>
        <v>35.294117647058826</v>
      </c>
      <c r="L273" s="49">
        <f t="shared" si="24"/>
        <v>35.294117647058826</v>
      </c>
      <c r="M273" s="49">
        <f t="shared" si="25"/>
        <v>35.294117647058826</v>
      </c>
    </row>
    <row r="274" spans="1:13" ht="60">
      <c r="A274" s="146"/>
      <c r="B274" s="163"/>
      <c r="C274" s="144" t="s">
        <v>206</v>
      </c>
      <c r="D274" s="84"/>
      <c r="E274" s="102" t="s">
        <v>123</v>
      </c>
      <c r="F274" s="149">
        <f>F275</f>
        <v>85</v>
      </c>
      <c r="G274" s="43">
        <v>85</v>
      </c>
      <c r="H274" s="43">
        <v>85</v>
      </c>
      <c r="I274" s="43">
        <v>30</v>
      </c>
      <c r="J274" s="42">
        <f t="shared" si="22"/>
        <v>0</v>
      </c>
      <c r="K274" s="49">
        <f t="shared" si="23"/>
        <v>35.294117647058826</v>
      </c>
      <c r="L274" s="49">
        <f t="shared" si="24"/>
        <v>35.294117647058826</v>
      </c>
      <c r="M274" s="49">
        <f t="shared" si="25"/>
        <v>35.294117647058826</v>
      </c>
    </row>
    <row r="275" spans="1:13" ht="45">
      <c r="A275" s="146"/>
      <c r="B275" s="146"/>
      <c r="C275" s="144"/>
      <c r="D275" s="144" t="s">
        <v>124</v>
      </c>
      <c r="E275" s="101" t="s">
        <v>207</v>
      </c>
      <c r="F275" s="149">
        <v>85</v>
      </c>
      <c r="G275" s="43">
        <v>85</v>
      </c>
      <c r="H275" s="43">
        <v>85</v>
      </c>
      <c r="I275" s="43">
        <v>30</v>
      </c>
      <c r="J275" s="42">
        <f t="shared" si="22"/>
        <v>0</v>
      </c>
      <c r="K275" s="49">
        <f t="shared" si="23"/>
        <v>35.294117647058826</v>
      </c>
      <c r="L275" s="49">
        <f t="shared" si="24"/>
        <v>35.294117647058826</v>
      </c>
      <c r="M275" s="49">
        <f t="shared" si="25"/>
        <v>35.294117647058826</v>
      </c>
    </row>
    <row r="276" spans="1:13" ht="45">
      <c r="A276" s="146"/>
      <c r="B276" s="146"/>
      <c r="C276" s="144" t="s">
        <v>351</v>
      </c>
      <c r="D276" s="144"/>
      <c r="E276" s="102" t="s">
        <v>352</v>
      </c>
      <c r="F276" s="149">
        <f>F277+F280</f>
        <v>15</v>
      </c>
      <c r="G276" s="43">
        <v>15</v>
      </c>
      <c r="H276" s="43">
        <v>15</v>
      </c>
      <c r="I276" s="43">
        <v>15</v>
      </c>
      <c r="J276" s="42">
        <f t="shared" si="22"/>
        <v>0</v>
      </c>
      <c r="K276" s="49">
        <f t="shared" si="23"/>
        <v>100</v>
      </c>
      <c r="L276" s="49">
        <f t="shared" si="24"/>
        <v>100</v>
      </c>
      <c r="M276" s="49">
        <f t="shared" si="25"/>
        <v>100</v>
      </c>
    </row>
    <row r="277" spans="1:13" ht="60">
      <c r="A277" s="146"/>
      <c r="B277" s="146"/>
      <c r="C277" s="144" t="s">
        <v>353</v>
      </c>
      <c r="D277" s="144"/>
      <c r="E277" s="114" t="s">
        <v>354</v>
      </c>
      <c r="F277" s="149">
        <f>F278</f>
        <v>10</v>
      </c>
      <c r="G277" s="43">
        <v>10</v>
      </c>
      <c r="H277" s="43">
        <v>10</v>
      </c>
      <c r="I277" s="43">
        <v>10</v>
      </c>
      <c r="J277" s="42">
        <f t="shared" si="22"/>
        <v>0</v>
      </c>
      <c r="K277" s="49">
        <f t="shared" si="23"/>
        <v>100</v>
      </c>
      <c r="L277" s="49">
        <f t="shared" si="24"/>
        <v>100</v>
      </c>
      <c r="M277" s="49">
        <f t="shared" si="25"/>
        <v>100</v>
      </c>
    </row>
    <row r="278" spans="1:13" ht="45">
      <c r="A278" s="146"/>
      <c r="B278" s="146"/>
      <c r="C278" s="144" t="s">
        <v>355</v>
      </c>
      <c r="D278" s="84"/>
      <c r="E278" s="102" t="s">
        <v>160</v>
      </c>
      <c r="F278" s="149">
        <f>F279</f>
        <v>10</v>
      </c>
      <c r="G278" s="43">
        <v>10</v>
      </c>
      <c r="H278" s="43">
        <v>10</v>
      </c>
      <c r="I278" s="43">
        <v>10</v>
      </c>
      <c r="J278" s="42">
        <f t="shared" si="22"/>
        <v>0</v>
      </c>
      <c r="K278" s="49">
        <f t="shared" si="23"/>
        <v>100</v>
      </c>
      <c r="L278" s="49">
        <f t="shared" si="24"/>
        <v>100</v>
      </c>
      <c r="M278" s="49">
        <f t="shared" si="25"/>
        <v>100</v>
      </c>
    </row>
    <row r="279" spans="1:13" ht="45">
      <c r="A279" s="146"/>
      <c r="B279" s="146"/>
      <c r="C279" s="144"/>
      <c r="D279" s="144" t="s">
        <v>124</v>
      </c>
      <c r="E279" s="101" t="s">
        <v>207</v>
      </c>
      <c r="F279" s="149">
        <v>10</v>
      </c>
      <c r="G279" s="43">
        <v>10</v>
      </c>
      <c r="H279" s="43">
        <v>10</v>
      </c>
      <c r="I279" s="43">
        <v>10</v>
      </c>
      <c r="J279" s="42">
        <f t="shared" si="22"/>
        <v>0</v>
      </c>
      <c r="K279" s="49">
        <f t="shared" si="23"/>
        <v>100</v>
      </c>
      <c r="L279" s="49">
        <f t="shared" si="24"/>
        <v>100</v>
      </c>
      <c r="M279" s="49">
        <f t="shared" si="25"/>
        <v>100</v>
      </c>
    </row>
    <row r="280" spans="1:13" ht="90">
      <c r="A280" s="146"/>
      <c r="B280" s="146"/>
      <c r="C280" s="144" t="s">
        <v>356</v>
      </c>
      <c r="D280" s="144"/>
      <c r="E280" s="114" t="s">
        <v>357</v>
      </c>
      <c r="F280" s="149">
        <f>F281</f>
        <v>5</v>
      </c>
      <c r="G280" s="43">
        <v>5</v>
      </c>
      <c r="H280" s="43">
        <v>5</v>
      </c>
      <c r="I280" s="43">
        <v>5</v>
      </c>
      <c r="J280" s="42">
        <f t="shared" si="22"/>
        <v>0</v>
      </c>
      <c r="K280" s="49">
        <f t="shared" si="23"/>
        <v>100</v>
      </c>
      <c r="L280" s="49">
        <f t="shared" si="24"/>
        <v>100</v>
      </c>
      <c r="M280" s="49">
        <f t="shared" si="25"/>
        <v>100</v>
      </c>
    </row>
    <row r="281" spans="1:13" ht="45">
      <c r="A281" s="146"/>
      <c r="B281" s="146"/>
      <c r="C281" s="144" t="s">
        <v>358</v>
      </c>
      <c r="D281" s="144"/>
      <c r="E281" s="102" t="s">
        <v>160</v>
      </c>
      <c r="F281" s="149">
        <f>F282</f>
        <v>5</v>
      </c>
      <c r="G281" s="43">
        <v>5</v>
      </c>
      <c r="H281" s="43">
        <v>5</v>
      </c>
      <c r="I281" s="43">
        <v>5</v>
      </c>
      <c r="J281" s="42">
        <f t="shared" si="22"/>
        <v>0</v>
      </c>
      <c r="K281" s="49">
        <f t="shared" si="23"/>
        <v>100</v>
      </c>
      <c r="L281" s="49">
        <f t="shared" si="24"/>
        <v>100</v>
      </c>
      <c r="M281" s="49">
        <f t="shared" si="25"/>
        <v>100</v>
      </c>
    </row>
    <row r="282" spans="1:13" ht="45">
      <c r="A282" s="146"/>
      <c r="B282" s="146"/>
      <c r="C282" s="144"/>
      <c r="D282" s="144" t="s">
        <v>124</v>
      </c>
      <c r="E282" s="101" t="s">
        <v>207</v>
      </c>
      <c r="F282" s="149">
        <v>5</v>
      </c>
      <c r="G282" s="43">
        <v>5</v>
      </c>
      <c r="H282" s="43">
        <v>5</v>
      </c>
      <c r="I282" s="43">
        <v>5</v>
      </c>
      <c r="J282" s="42">
        <f t="shared" si="22"/>
        <v>0</v>
      </c>
      <c r="K282" s="49">
        <f t="shared" si="23"/>
        <v>100</v>
      </c>
      <c r="L282" s="49">
        <f t="shared" si="24"/>
        <v>100</v>
      </c>
      <c r="M282" s="49">
        <f t="shared" si="25"/>
        <v>100</v>
      </c>
    </row>
    <row r="283" spans="1:13" s="217" customFormat="1" ht="15">
      <c r="A283" s="221"/>
      <c r="B283" s="218" t="s">
        <v>17</v>
      </c>
      <c r="C283" s="222"/>
      <c r="D283" s="222"/>
      <c r="E283" s="219" t="s">
        <v>18</v>
      </c>
      <c r="F283" s="220">
        <f>F290+F310+F320+F330</f>
        <v>17856.9</v>
      </c>
      <c r="G283" s="208">
        <v>24517.800000000003</v>
      </c>
      <c r="H283" s="208">
        <v>24517.8</v>
      </c>
      <c r="I283" s="208">
        <v>17911.6</v>
      </c>
      <c r="J283" s="210">
        <f t="shared" si="22"/>
        <v>0</v>
      </c>
      <c r="K283" s="49">
        <f t="shared" si="23"/>
        <v>100.30632416600864</v>
      </c>
      <c r="L283" s="211">
        <f t="shared" si="24"/>
        <v>73.05549437551491</v>
      </c>
      <c r="M283" s="211">
        <f t="shared" si="25"/>
        <v>73.05549437551493</v>
      </c>
    </row>
    <row r="284" spans="1:13" ht="15">
      <c r="A284" s="146"/>
      <c r="B284" s="137" t="s">
        <v>359</v>
      </c>
      <c r="C284" s="138"/>
      <c r="D284" s="138"/>
      <c r="E284" s="152" t="s">
        <v>360</v>
      </c>
      <c r="F284" s="153"/>
      <c r="G284" s="43">
        <v>100</v>
      </c>
      <c r="H284" s="43">
        <v>100</v>
      </c>
      <c r="I284" s="43">
        <v>95.7</v>
      </c>
      <c r="J284" s="42">
        <f t="shared" si="22"/>
        <v>0</v>
      </c>
      <c r="K284" s="49"/>
      <c r="L284" s="49">
        <f t="shared" si="24"/>
        <v>95.7</v>
      </c>
      <c r="M284" s="49">
        <f t="shared" si="25"/>
        <v>95.7</v>
      </c>
    </row>
    <row r="285" spans="1:13" ht="45">
      <c r="A285" s="146"/>
      <c r="B285" s="137"/>
      <c r="C285" s="138" t="s">
        <v>193</v>
      </c>
      <c r="D285" s="138"/>
      <c r="E285" s="152" t="s">
        <v>361</v>
      </c>
      <c r="F285" s="153"/>
      <c r="G285" s="43">
        <v>100</v>
      </c>
      <c r="H285" s="43">
        <v>100</v>
      </c>
      <c r="I285" s="43">
        <v>95.7</v>
      </c>
      <c r="J285" s="42">
        <f t="shared" si="22"/>
        <v>0</v>
      </c>
      <c r="K285" s="49"/>
      <c r="L285" s="49">
        <f t="shared" si="24"/>
        <v>95.7</v>
      </c>
      <c r="M285" s="49">
        <f t="shared" si="25"/>
        <v>95.7</v>
      </c>
    </row>
    <row r="286" spans="1:13" ht="60">
      <c r="A286" s="146"/>
      <c r="B286" s="137"/>
      <c r="C286" s="138" t="s">
        <v>195</v>
      </c>
      <c r="D286" s="138"/>
      <c r="E286" s="152" t="s">
        <v>362</v>
      </c>
      <c r="F286" s="153"/>
      <c r="G286" s="43">
        <v>100</v>
      </c>
      <c r="H286" s="43">
        <v>100</v>
      </c>
      <c r="I286" s="43">
        <v>95.7</v>
      </c>
      <c r="J286" s="42">
        <f t="shared" si="22"/>
        <v>0</v>
      </c>
      <c r="K286" s="49"/>
      <c r="L286" s="49">
        <f t="shared" si="24"/>
        <v>95.7</v>
      </c>
      <c r="M286" s="49">
        <f t="shared" si="25"/>
        <v>95.7</v>
      </c>
    </row>
    <row r="287" spans="1:13" ht="30">
      <c r="A287" s="146"/>
      <c r="B287" s="137"/>
      <c r="C287" s="138" t="s">
        <v>348</v>
      </c>
      <c r="D287" s="138"/>
      <c r="E287" s="152" t="s">
        <v>349</v>
      </c>
      <c r="F287" s="153"/>
      <c r="G287" s="43">
        <v>100</v>
      </c>
      <c r="H287" s="43">
        <v>100</v>
      </c>
      <c r="I287" s="43">
        <v>95.7</v>
      </c>
      <c r="J287" s="42">
        <f t="shared" si="22"/>
        <v>0</v>
      </c>
      <c r="K287" s="49"/>
      <c r="L287" s="49">
        <f t="shared" si="24"/>
        <v>95.7</v>
      </c>
      <c r="M287" s="49">
        <f t="shared" si="25"/>
        <v>95.7</v>
      </c>
    </row>
    <row r="288" spans="1:13" ht="45">
      <c r="A288" s="146"/>
      <c r="B288" s="137"/>
      <c r="C288" s="138" t="s">
        <v>363</v>
      </c>
      <c r="D288" s="138"/>
      <c r="E288" s="152" t="s">
        <v>364</v>
      </c>
      <c r="F288" s="153"/>
      <c r="G288" s="43">
        <v>100</v>
      </c>
      <c r="H288" s="43">
        <v>100</v>
      </c>
      <c r="I288" s="43">
        <v>95.7</v>
      </c>
      <c r="J288" s="42">
        <f t="shared" si="22"/>
        <v>0</v>
      </c>
      <c r="K288" s="49"/>
      <c r="L288" s="49">
        <f t="shared" si="24"/>
        <v>95.7</v>
      </c>
      <c r="M288" s="49">
        <f t="shared" si="25"/>
        <v>95.7</v>
      </c>
    </row>
    <row r="289" spans="1:13" ht="15">
      <c r="A289" s="146"/>
      <c r="B289" s="137"/>
      <c r="C289" s="138"/>
      <c r="D289" s="138">
        <v>800</v>
      </c>
      <c r="E289" s="152" t="s">
        <v>132</v>
      </c>
      <c r="F289" s="153"/>
      <c r="G289" s="43">
        <v>100</v>
      </c>
      <c r="H289" s="43">
        <v>100</v>
      </c>
      <c r="I289" s="43">
        <v>95.7</v>
      </c>
      <c r="J289" s="42">
        <f t="shared" si="22"/>
        <v>0</v>
      </c>
      <c r="K289" s="49"/>
      <c r="L289" s="49">
        <f t="shared" si="24"/>
        <v>95.7</v>
      </c>
      <c r="M289" s="49">
        <f t="shared" si="25"/>
        <v>95.7</v>
      </c>
    </row>
    <row r="290" spans="1:13" ht="15">
      <c r="A290" s="146"/>
      <c r="B290" s="137" t="s">
        <v>19</v>
      </c>
      <c r="C290" s="138"/>
      <c r="D290" s="138"/>
      <c r="E290" s="87" t="s">
        <v>20</v>
      </c>
      <c r="F290" s="153">
        <f>F291+F295</f>
        <v>523.2</v>
      </c>
      <c r="G290" s="43">
        <v>497.80000000000007</v>
      </c>
      <c r="H290" s="43">
        <v>497.8</v>
      </c>
      <c r="I290" s="43">
        <v>407.4</v>
      </c>
      <c r="J290" s="42">
        <f t="shared" si="22"/>
        <v>0</v>
      </c>
      <c r="K290" s="49">
        <f t="shared" si="23"/>
        <v>77.86697247706421</v>
      </c>
      <c r="L290" s="49">
        <f t="shared" si="24"/>
        <v>81.84009642426676</v>
      </c>
      <c r="M290" s="49">
        <f t="shared" si="25"/>
        <v>81.84009642426678</v>
      </c>
    </row>
    <row r="291" spans="1:13" ht="15">
      <c r="A291" s="146"/>
      <c r="B291" s="137"/>
      <c r="C291" s="154" t="s">
        <v>208</v>
      </c>
      <c r="D291" s="144"/>
      <c r="E291" s="72" t="s">
        <v>126</v>
      </c>
      <c r="F291" s="153">
        <f>F292</f>
        <v>313.2</v>
      </c>
      <c r="G291" s="43">
        <v>281.8</v>
      </c>
      <c r="H291" s="43">
        <v>291.8</v>
      </c>
      <c r="I291" s="43">
        <v>200.4</v>
      </c>
      <c r="J291" s="42">
        <f t="shared" si="22"/>
        <v>10</v>
      </c>
      <c r="K291" s="49">
        <f t="shared" si="23"/>
        <v>63.98467432950192</v>
      </c>
      <c r="L291" s="49">
        <f t="shared" si="24"/>
        <v>71.11426543647977</v>
      </c>
      <c r="M291" s="49">
        <f t="shared" si="25"/>
        <v>68.6771761480466</v>
      </c>
    </row>
    <row r="292" spans="1:13" ht="45">
      <c r="A292" s="146"/>
      <c r="B292" s="137"/>
      <c r="C292" s="155" t="s">
        <v>247</v>
      </c>
      <c r="D292" s="144"/>
      <c r="E292" s="102" t="s">
        <v>248</v>
      </c>
      <c r="F292" s="145">
        <f>F293</f>
        <v>313.2</v>
      </c>
      <c r="G292" s="43">
        <v>281.8</v>
      </c>
      <c r="H292" s="43">
        <v>281.8</v>
      </c>
      <c r="I292" s="43">
        <v>200.4</v>
      </c>
      <c r="J292" s="42">
        <f t="shared" si="22"/>
        <v>0</v>
      </c>
      <c r="K292" s="49">
        <f t="shared" si="23"/>
        <v>63.98467432950192</v>
      </c>
      <c r="L292" s="49">
        <f t="shared" si="24"/>
        <v>71.11426543647977</v>
      </c>
      <c r="M292" s="49">
        <f t="shared" si="25"/>
        <v>71.11426543647977</v>
      </c>
    </row>
    <row r="293" spans="1:13" ht="30">
      <c r="A293" s="146"/>
      <c r="B293" s="137"/>
      <c r="C293" s="128" t="s">
        <v>365</v>
      </c>
      <c r="D293" s="84"/>
      <c r="E293" s="113" t="s">
        <v>366</v>
      </c>
      <c r="F293" s="149">
        <f>F294</f>
        <v>313.2</v>
      </c>
      <c r="G293" s="43">
        <v>281.8</v>
      </c>
      <c r="H293" s="43">
        <v>281.8</v>
      </c>
      <c r="I293" s="43">
        <v>200.4</v>
      </c>
      <c r="J293" s="42">
        <f t="shared" si="22"/>
        <v>0</v>
      </c>
      <c r="K293" s="49">
        <f t="shared" si="23"/>
        <v>63.98467432950192</v>
      </c>
      <c r="L293" s="49">
        <f t="shared" si="24"/>
        <v>71.11426543647977</v>
      </c>
      <c r="M293" s="49">
        <f t="shared" si="25"/>
        <v>71.11426543647977</v>
      </c>
    </row>
    <row r="294" spans="1:13" ht="45">
      <c r="A294" s="146"/>
      <c r="B294" s="137"/>
      <c r="C294" s="144"/>
      <c r="D294" s="84" t="s">
        <v>124</v>
      </c>
      <c r="E294" s="101" t="s">
        <v>207</v>
      </c>
      <c r="F294" s="149">
        <v>313.2</v>
      </c>
      <c r="G294" s="43">
        <v>281.8</v>
      </c>
      <c r="H294" s="43">
        <v>281.8</v>
      </c>
      <c r="I294" s="43">
        <v>200.4</v>
      </c>
      <c r="J294" s="42">
        <f t="shared" si="22"/>
        <v>0</v>
      </c>
      <c r="K294" s="49">
        <f t="shared" si="23"/>
        <v>63.98467432950192</v>
      </c>
      <c r="L294" s="49">
        <f t="shared" si="24"/>
        <v>71.11426543647977</v>
      </c>
      <c r="M294" s="49">
        <f t="shared" si="25"/>
        <v>71.11426543647977</v>
      </c>
    </row>
    <row r="295" spans="1:13" ht="60">
      <c r="A295" s="146"/>
      <c r="B295" s="137"/>
      <c r="C295" s="144" t="s">
        <v>367</v>
      </c>
      <c r="D295" s="166"/>
      <c r="E295" s="102" t="s">
        <v>368</v>
      </c>
      <c r="F295" s="149">
        <f>F296</f>
        <v>210</v>
      </c>
      <c r="G295" s="43">
        <v>216</v>
      </c>
      <c r="H295" s="43">
        <v>216</v>
      </c>
      <c r="I295" s="43">
        <v>207</v>
      </c>
      <c r="J295" s="42">
        <f t="shared" si="22"/>
        <v>0</v>
      </c>
      <c r="K295" s="49">
        <f t="shared" si="23"/>
        <v>98.57142857142857</v>
      </c>
      <c r="L295" s="49">
        <f t="shared" si="24"/>
        <v>95.83333333333333</v>
      </c>
      <c r="M295" s="49">
        <f t="shared" si="25"/>
        <v>95.83333333333333</v>
      </c>
    </row>
    <row r="296" spans="1:13" ht="45">
      <c r="A296" s="146"/>
      <c r="B296" s="137"/>
      <c r="C296" s="144" t="s">
        <v>369</v>
      </c>
      <c r="D296" s="166"/>
      <c r="E296" s="102" t="s">
        <v>370</v>
      </c>
      <c r="F296" s="149">
        <f>F297+F306</f>
        <v>210</v>
      </c>
      <c r="G296" s="43">
        <v>216</v>
      </c>
      <c r="H296" s="43">
        <v>216</v>
      </c>
      <c r="I296" s="43">
        <v>207</v>
      </c>
      <c r="J296" s="42">
        <f t="shared" si="22"/>
        <v>0</v>
      </c>
      <c r="K296" s="49">
        <f t="shared" si="23"/>
        <v>98.57142857142857</v>
      </c>
      <c r="L296" s="49">
        <f t="shared" si="24"/>
        <v>95.83333333333333</v>
      </c>
      <c r="M296" s="49">
        <f t="shared" si="25"/>
        <v>95.83333333333333</v>
      </c>
    </row>
    <row r="297" spans="1:13" ht="60">
      <c r="A297" s="146"/>
      <c r="B297" s="137"/>
      <c r="C297" s="144" t="s">
        <v>371</v>
      </c>
      <c r="D297" s="166"/>
      <c r="E297" s="102" t="s">
        <v>372</v>
      </c>
      <c r="F297" s="149">
        <f>F300+F302</f>
        <v>205</v>
      </c>
      <c r="G297" s="43">
        <v>215</v>
      </c>
      <c r="H297" s="43">
        <v>215</v>
      </c>
      <c r="I297" s="43">
        <v>206</v>
      </c>
      <c r="J297" s="42">
        <f t="shared" si="22"/>
        <v>0</v>
      </c>
      <c r="K297" s="49">
        <f t="shared" si="23"/>
        <v>100.48780487804878</v>
      </c>
      <c r="L297" s="49">
        <f t="shared" si="24"/>
        <v>95.81395348837209</v>
      </c>
      <c r="M297" s="49">
        <f t="shared" si="25"/>
        <v>95.81395348837209</v>
      </c>
    </row>
    <row r="298" spans="1:13" ht="60">
      <c r="A298" s="146"/>
      <c r="B298" s="137"/>
      <c r="C298" s="144" t="s">
        <v>373</v>
      </c>
      <c r="D298" s="166"/>
      <c r="E298" s="113" t="s">
        <v>374</v>
      </c>
      <c r="F298" s="149"/>
      <c r="G298" s="43">
        <v>10</v>
      </c>
      <c r="H298" s="43">
        <v>10</v>
      </c>
      <c r="I298" s="43">
        <v>5.7</v>
      </c>
      <c r="J298" s="42">
        <f t="shared" si="22"/>
        <v>0</v>
      </c>
      <c r="K298" s="49"/>
      <c r="L298" s="49">
        <f t="shared" si="24"/>
        <v>57</v>
      </c>
      <c r="M298" s="49">
        <f t="shared" si="25"/>
        <v>57</v>
      </c>
    </row>
    <row r="299" spans="1:13" ht="15">
      <c r="A299" s="146"/>
      <c r="B299" s="137"/>
      <c r="C299" s="144"/>
      <c r="D299" s="166">
        <v>800</v>
      </c>
      <c r="E299" s="132" t="s">
        <v>132</v>
      </c>
      <c r="F299" s="149"/>
      <c r="G299" s="43">
        <v>10</v>
      </c>
      <c r="H299" s="43">
        <v>10</v>
      </c>
      <c r="I299" s="43">
        <v>5.7</v>
      </c>
      <c r="J299" s="42">
        <f t="shared" si="22"/>
        <v>0</v>
      </c>
      <c r="K299" s="49"/>
      <c r="L299" s="49">
        <f t="shared" si="24"/>
        <v>57</v>
      </c>
      <c r="M299" s="49">
        <f t="shared" si="25"/>
        <v>57</v>
      </c>
    </row>
    <row r="300" spans="1:13" ht="60">
      <c r="A300" s="146"/>
      <c r="B300" s="137"/>
      <c r="C300" s="144" t="s">
        <v>375</v>
      </c>
      <c r="D300" s="166"/>
      <c r="E300" s="113" t="s">
        <v>374</v>
      </c>
      <c r="F300" s="149">
        <f>F301</f>
        <v>5</v>
      </c>
      <c r="G300" s="43">
        <v>5</v>
      </c>
      <c r="H300" s="43">
        <v>5</v>
      </c>
      <c r="I300" s="43">
        <v>0.3</v>
      </c>
      <c r="J300" s="42">
        <f t="shared" si="22"/>
        <v>0</v>
      </c>
      <c r="K300" s="49">
        <f t="shared" si="23"/>
        <v>6</v>
      </c>
      <c r="L300" s="49">
        <f t="shared" si="24"/>
        <v>6</v>
      </c>
      <c r="M300" s="49">
        <f t="shared" si="25"/>
        <v>6</v>
      </c>
    </row>
    <row r="301" spans="1:13" ht="15">
      <c r="A301" s="146"/>
      <c r="B301" s="146"/>
      <c r="C301" s="144"/>
      <c r="D301" s="166">
        <v>800</v>
      </c>
      <c r="E301" s="132" t="s">
        <v>132</v>
      </c>
      <c r="F301" s="149">
        <v>5</v>
      </c>
      <c r="G301" s="43">
        <v>5</v>
      </c>
      <c r="H301" s="43">
        <v>5</v>
      </c>
      <c r="I301" s="43">
        <v>0.3</v>
      </c>
      <c r="J301" s="42">
        <f t="shared" si="22"/>
        <v>0</v>
      </c>
      <c r="K301" s="49">
        <f t="shared" si="23"/>
        <v>6</v>
      </c>
      <c r="L301" s="49">
        <f t="shared" si="24"/>
        <v>6</v>
      </c>
      <c r="M301" s="49">
        <f t="shared" si="25"/>
        <v>6</v>
      </c>
    </row>
    <row r="302" spans="1:13" ht="60">
      <c r="A302" s="146"/>
      <c r="B302" s="146"/>
      <c r="C302" s="144" t="s">
        <v>376</v>
      </c>
      <c r="D302" s="166"/>
      <c r="E302" s="114" t="s">
        <v>377</v>
      </c>
      <c r="F302" s="149">
        <f>F303</f>
        <v>200</v>
      </c>
      <c r="G302" s="43">
        <v>0</v>
      </c>
      <c r="H302" s="43">
        <v>0</v>
      </c>
      <c r="I302" s="43">
        <v>0</v>
      </c>
      <c r="J302" s="42">
        <f t="shared" si="22"/>
        <v>0</v>
      </c>
      <c r="K302" s="49">
        <f t="shared" si="23"/>
        <v>0</v>
      </c>
      <c r="L302" s="49"/>
      <c r="M302" s="49"/>
    </row>
    <row r="303" spans="1:13" ht="15">
      <c r="A303" s="146"/>
      <c r="B303" s="146"/>
      <c r="C303" s="144"/>
      <c r="D303" s="166">
        <v>800</v>
      </c>
      <c r="E303" s="132" t="s">
        <v>132</v>
      </c>
      <c r="F303" s="149">
        <v>200</v>
      </c>
      <c r="G303" s="43">
        <v>0</v>
      </c>
      <c r="H303" s="43">
        <v>0</v>
      </c>
      <c r="I303" s="43">
        <v>0</v>
      </c>
      <c r="J303" s="42">
        <f t="shared" si="22"/>
        <v>0</v>
      </c>
      <c r="K303" s="49">
        <f t="shared" si="23"/>
        <v>0</v>
      </c>
      <c r="L303" s="49"/>
      <c r="M303" s="49"/>
    </row>
    <row r="304" spans="1:13" ht="60">
      <c r="A304" s="146"/>
      <c r="B304" s="146"/>
      <c r="C304" s="144" t="s">
        <v>378</v>
      </c>
      <c r="D304" s="166"/>
      <c r="E304" s="114" t="s">
        <v>377</v>
      </c>
      <c r="F304" s="149"/>
      <c r="G304" s="43">
        <v>200</v>
      </c>
      <c r="H304" s="43">
        <v>200</v>
      </c>
      <c r="I304" s="43">
        <v>200</v>
      </c>
      <c r="J304" s="42">
        <f t="shared" si="22"/>
        <v>0</v>
      </c>
      <c r="K304" s="49"/>
      <c r="L304" s="49">
        <f t="shared" si="24"/>
        <v>100</v>
      </c>
      <c r="M304" s="49">
        <f t="shared" si="25"/>
        <v>100</v>
      </c>
    </row>
    <row r="305" spans="1:13" ht="15">
      <c r="A305" s="146"/>
      <c r="B305" s="146"/>
      <c r="C305" s="144"/>
      <c r="D305" s="166">
        <v>800</v>
      </c>
      <c r="E305" s="132" t="s">
        <v>132</v>
      </c>
      <c r="F305" s="149"/>
      <c r="G305" s="43">
        <v>200</v>
      </c>
      <c r="H305" s="43">
        <v>200</v>
      </c>
      <c r="I305" s="43">
        <v>200</v>
      </c>
      <c r="J305" s="42">
        <f t="shared" si="22"/>
        <v>0</v>
      </c>
      <c r="K305" s="49"/>
      <c r="L305" s="49">
        <f t="shared" si="24"/>
        <v>100</v>
      </c>
      <c r="M305" s="49">
        <f t="shared" si="25"/>
        <v>100</v>
      </c>
    </row>
    <row r="306" spans="1:13" ht="120">
      <c r="A306" s="146"/>
      <c r="B306" s="146"/>
      <c r="C306" s="144" t="s">
        <v>379</v>
      </c>
      <c r="D306" s="166"/>
      <c r="E306" s="132" t="s">
        <v>380</v>
      </c>
      <c r="F306" s="149">
        <f>F307</f>
        <v>5</v>
      </c>
      <c r="G306" s="43">
        <v>1</v>
      </c>
      <c r="H306" s="43">
        <v>1</v>
      </c>
      <c r="I306" s="43">
        <v>1</v>
      </c>
      <c r="J306" s="42">
        <f t="shared" si="22"/>
        <v>0</v>
      </c>
      <c r="K306" s="49">
        <f t="shared" si="23"/>
        <v>20</v>
      </c>
      <c r="L306" s="49">
        <f t="shared" si="24"/>
        <v>100</v>
      </c>
      <c r="M306" s="49">
        <f t="shared" si="25"/>
        <v>100</v>
      </c>
    </row>
    <row r="307" spans="1:13" ht="90">
      <c r="A307" s="146"/>
      <c r="B307" s="146"/>
      <c r="C307" s="144" t="s">
        <v>381</v>
      </c>
      <c r="D307" s="166"/>
      <c r="E307" s="132" t="s">
        <v>382</v>
      </c>
      <c r="F307" s="149">
        <f>F309</f>
        <v>5</v>
      </c>
      <c r="G307" s="43">
        <v>1</v>
      </c>
      <c r="H307" s="43">
        <v>1</v>
      </c>
      <c r="I307" s="43">
        <v>1</v>
      </c>
      <c r="J307" s="42">
        <f t="shared" si="22"/>
        <v>0</v>
      </c>
      <c r="K307" s="49">
        <f t="shared" si="23"/>
        <v>20</v>
      </c>
      <c r="L307" s="49">
        <f t="shared" si="24"/>
        <v>100</v>
      </c>
      <c r="M307" s="49">
        <f t="shared" si="25"/>
        <v>100</v>
      </c>
    </row>
    <row r="308" spans="1:13" ht="45">
      <c r="A308" s="146"/>
      <c r="B308" s="146"/>
      <c r="C308" s="144"/>
      <c r="D308" s="166">
        <v>200</v>
      </c>
      <c r="E308" s="132" t="s">
        <v>207</v>
      </c>
      <c r="F308" s="149"/>
      <c r="G308" s="43">
        <v>1</v>
      </c>
      <c r="H308" s="43">
        <v>1</v>
      </c>
      <c r="I308" s="43">
        <v>1</v>
      </c>
      <c r="J308" s="42">
        <f t="shared" si="22"/>
        <v>0</v>
      </c>
      <c r="K308" s="49"/>
      <c r="L308" s="49">
        <f t="shared" si="24"/>
        <v>100</v>
      </c>
      <c r="M308" s="49">
        <f t="shared" si="25"/>
        <v>100</v>
      </c>
    </row>
    <row r="309" spans="1:13" ht="15">
      <c r="A309" s="146"/>
      <c r="B309" s="146"/>
      <c r="C309" s="144"/>
      <c r="D309" s="166">
        <v>800</v>
      </c>
      <c r="E309" s="132" t="s">
        <v>132</v>
      </c>
      <c r="F309" s="149">
        <v>5</v>
      </c>
      <c r="G309" s="43">
        <v>0</v>
      </c>
      <c r="H309" s="43"/>
      <c r="I309" s="43"/>
      <c r="J309" s="42">
        <f t="shared" si="22"/>
        <v>0</v>
      </c>
      <c r="K309" s="49">
        <f t="shared" si="23"/>
        <v>0</v>
      </c>
      <c r="L309" s="49"/>
      <c r="M309" s="49"/>
    </row>
    <row r="310" spans="1:13" ht="15">
      <c r="A310" s="146"/>
      <c r="B310" s="137" t="s">
        <v>90</v>
      </c>
      <c r="C310" s="144"/>
      <c r="D310" s="166"/>
      <c r="E310" s="136" t="s">
        <v>91</v>
      </c>
      <c r="F310" s="149">
        <f>F311</f>
        <v>2339.3</v>
      </c>
      <c r="G310" s="43">
        <v>6084.1</v>
      </c>
      <c r="H310" s="43">
        <v>6084.1</v>
      </c>
      <c r="I310" s="43">
        <v>6046.2</v>
      </c>
      <c r="J310" s="42">
        <f t="shared" si="22"/>
        <v>0</v>
      </c>
      <c r="K310" s="49">
        <f t="shared" si="23"/>
        <v>258.46193305689735</v>
      </c>
      <c r="L310" s="49">
        <f t="shared" si="24"/>
        <v>99.37706480827073</v>
      </c>
      <c r="M310" s="49">
        <f t="shared" si="25"/>
        <v>99.37706480827073</v>
      </c>
    </row>
    <row r="311" spans="1:13" ht="15">
      <c r="A311" s="146"/>
      <c r="B311" s="137"/>
      <c r="C311" s="154" t="s">
        <v>208</v>
      </c>
      <c r="D311" s="144"/>
      <c r="E311" s="72" t="s">
        <v>126</v>
      </c>
      <c r="F311" s="149">
        <f>F312</f>
        <v>2339.3</v>
      </c>
      <c r="G311" s="43">
        <v>2339.3</v>
      </c>
      <c r="H311" s="43">
        <v>2339.3</v>
      </c>
      <c r="I311" s="43">
        <v>2301.4</v>
      </c>
      <c r="J311" s="42">
        <f t="shared" si="22"/>
        <v>0</v>
      </c>
      <c r="K311" s="49">
        <f t="shared" si="23"/>
        <v>98.37985722224596</v>
      </c>
      <c r="L311" s="49">
        <f t="shared" si="24"/>
        <v>98.37985722224596</v>
      </c>
      <c r="M311" s="49">
        <f t="shared" si="25"/>
        <v>98.37985722224596</v>
      </c>
    </row>
    <row r="312" spans="1:13" ht="15">
      <c r="A312" s="146"/>
      <c r="B312" s="146"/>
      <c r="C312" s="128" t="s">
        <v>383</v>
      </c>
      <c r="D312" s="84"/>
      <c r="E312" s="132" t="s">
        <v>161</v>
      </c>
      <c r="F312" s="149">
        <f>F313</f>
        <v>2339.3</v>
      </c>
      <c r="G312" s="43">
        <v>2339.3</v>
      </c>
      <c r="H312" s="43">
        <v>2339.3</v>
      </c>
      <c r="I312" s="43">
        <v>2301.4</v>
      </c>
      <c r="J312" s="42">
        <f t="shared" si="22"/>
        <v>0</v>
      </c>
      <c r="K312" s="49">
        <f t="shared" si="23"/>
        <v>98.37985722224596</v>
      </c>
      <c r="L312" s="49">
        <f t="shared" si="24"/>
        <v>98.37985722224596</v>
      </c>
      <c r="M312" s="49">
        <f t="shared" si="25"/>
        <v>98.37985722224596</v>
      </c>
    </row>
    <row r="313" spans="1:13" ht="60">
      <c r="A313" s="146"/>
      <c r="B313" s="146"/>
      <c r="C313" s="128" t="s">
        <v>384</v>
      </c>
      <c r="D313" s="163" t="s">
        <v>7</v>
      </c>
      <c r="E313" s="167" t="s">
        <v>385</v>
      </c>
      <c r="F313" s="149">
        <f>F314</f>
        <v>2339.3</v>
      </c>
      <c r="G313" s="43">
        <v>2339.3</v>
      </c>
      <c r="H313" s="43">
        <v>2339.3</v>
      </c>
      <c r="I313" s="43">
        <v>2301.4</v>
      </c>
      <c r="J313" s="42">
        <f t="shared" si="22"/>
        <v>0</v>
      </c>
      <c r="K313" s="49">
        <f t="shared" si="23"/>
        <v>98.37985722224596</v>
      </c>
      <c r="L313" s="49">
        <f t="shared" si="24"/>
        <v>98.37985722224596</v>
      </c>
      <c r="M313" s="49">
        <f t="shared" si="25"/>
        <v>98.37985722224596</v>
      </c>
    </row>
    <row r="314" spans="1:13" ht="15">
      <c r="A314" s="146"/>
      <c r="B314" s="146"/>
      <c r="C314" s="128"/>
      <c r="D314" s="163" t="s">
        <v>131</v>
      </c>
      <c r="E314" s="132" t="s">
        <v>132</v>
      </c>
      <c r="F314" s="149">
        <v>2339.3</v>
      </c>
      <c r="G314" s="43">
        <v>2339.3</v>
      </c>
      <c r="H314" s="43">
        <v>2339.3</v>
      </c>
      <c r="I314" s="43">
        <v>2301.4</v>
      </c>
      <c r="J314" s="42">
        <f t="shared" si="22"/>
        <v>0</v>
      </c>
      <c r="K314" s="49">
        <f t="shared" si="23"/>
        <v>98.37985722224596</v>
      </c>
      <c r="L314" s="49">
        <f t="shared" si="24"/>
        <v>98.37985722224596</v>
      </c>
      <c r="M314" s="49">
        <f t="shared" si="25"/>
        <v>98.37985722224596</v>
      </c>
    </row>
    <row r="315" spans="1:13" ht="60">
      <c r="A315" s="146"/>
      <c r="B315" s="146"/>
      <c r="C315" s="128" t="s">
        <v>386</v>
      </c>
      <c r="D315" s="163"/>
      <c r="E315" s="132" t="s">
        <v>318</v>
      </c>
      <c r="F315" s="201"/>
      <c r="G315" s="43">
        <v>3744.8</v>
      </c>
      <c r="H315" s="43">
        <v>3744.8</v>
      </c>
      <c r="I315" s="43">
        <v>3744.8</v>
      </c>
      <c r="J315" s="42">
        <f t="shared" si="22"/>
        <v>0</v>
      </c>
      <c r="K315" s="49"/>
      <c r="L315" s="49">
        <f t="shared" si="24"/>
        <v>100</v>
      </c>
      <c r="M315" s="49">
        <f t="shared" si="25"/>
        <v>100</v>
      </c>
    </row>
    <row r="316" spans="1:13" ht="105">
      <c r="A316" s="146"/>
      <c r="B316" s="146"/>
      <c r="C316" s="128" t="s">
        <v>387</v>
      </c>
      <c r="D316" s="163"/>
      <c r="E316" s="132" t="s">
        <v>388</v>
      </c>
      <c r="F316" s="201"/>
      <c r="G316" s="43">
        <v>3744.8</v>
      </c>
      <c r="H316" s="43">
        <v>3744.8</v>
      </c>
      <c r="I316" s="43">
        <v>3744.8</v>
      </c>
      <c r="J316" s="42">
        <f t="shared" si="22"/>
        <v>0</v>
      </c>
      <c r="K316" s="49"/>
      <c r="L316" s="49">
        <f t="shared" si="24"/>
        <v>100</v>
      </c>
      <c r="M316" s="49">
        <f t="shared" si="25"/>
        <v>100</v>
      </c>
    </row>
    <row r="317" spans="1:13" ht="60">
      <c r="A317" s="146"/>
      <c r="B317" s="146"/>
      <c r="C317" s="128" t="s">
        <v>389</v>
      </c>
      <c r="D317" s="163"/>
      <c r="E317" s="132" t="s">
        <v>390</v>
      </c>
      <c r="F317" s="201"/>
      <c r="G317" s="43">
        <v>3744.8</v>
      </c>
      <c r="H317" s="43">
        <v>3744.8</v>
      </c>
      <c r="I317" s="43">
        <v>3744.8</v>
      </c>
      <c r="J317" s="42">
        <f t="shared" si="22"/>
        <v>0</v>
      </c>
      <c r="K317" s="49"/>
      <c r="L317" s="49">
        <f t="shared" si="24"/>
        <v>100</v>
      </c>
      <c r="M317" s="49">
        <f t="shared" si="25"/>
        <v>100</v>
      </c>
    </row>
    <row r="318" spans="1:13" ht="60">
      <c r="A318" s="146"/>
      <c r="B318" s="146"/>
      <c r="C318" s="128" t="s">
        <v>391</v>
      </c>
      <c r="D318" s="163"/>
      <c r="E318" s="132" t="s">
        <v>392</v>
      </c>
      <c r="F318" s="201"/>
      <c r="G318" s="43">
        <v>3744.8</v>
      </c>
      <c r="H318" s="43">
        <v>3744.8</v>
      </c>
      <c r="I318" s="43">
        <v>3744.8</v>
      </c>
      <c r="J318" s="42">
        <f t="shared" si="22"/>
        <v>0</v>
      </c>
      <c r="K318" s="49"/>
      <c r="L318" s="49">
        <f t="shared" si="24"/>
        <v>100</v>
      </c>
      <c r="M318" s="49">
        <f t="shared" si="25"/>
        <v>100</v>
      </c>
    </row>
    <row r="319" spans="1:13" ht="15">
      <c r="A319" s="146"/>
      <c r="B319" s="146"/>
      <c r="C319" s="128"/>
      <c r="D319" s="163" t="s">
        <v>131</v>
      </c>
      <c r="E319" s="132" t="s">
        <v>132</v>
      </c>
      <c r="F319" s="149"/>
      <c r="G319" s="43">
        <v>3744.8</v>
      </c>
      <c r="H319" s="43">
        <v>3744.8</v>
      </c>
      <c r="I319" s="43">
        <v>3744.8</v>
      </c>
      <c r="J319" s="42">
        <f aca="true" t="shared" si="26" ref="J319:J373">H319-G319</f>
        <v>0</v>
      </c>
      <c r="K319" s="49"/>
      <c r="L319" s="49">
        <f t="shared" si="24"/>
        <v>100</v>
      </c>
      <c r="M319" s="49">
        <f t="shared" si="25"/>
        <v>100</v>
      </c>
    </row>
    <row r="320" spans="1:13" ht="15">
      <c r="A320" s="146"/>
      <c r="B320" s="137" t="s">
        <v>21</v>
      </c>
      <c r="C320" s="144"/>
      <c r="D320" s="166"/>
      <c r="E320" s="168" t="s">
        <v>65</v>
      </c>
      <c r="F320" s="149">
        <f>F321</f>
        <v>14774.4</v>
      </c>
      <c r="G320" s="43">
        <v>17824.4</v>
      </c>
      <c r="H320" s="43">
        <v>17824.4</v>
      </c>
      <c r="I320" s="43">
        <v>11350.8</v>
      </c>
      <c r="J320" s="42">
        <f t="shared" si="26"/>
        <v>0</v>
      </c>
      <c r="K320" s="49">
        <f t="shared" si="23"/>
        <v>76.82748538011695</v>
      </c>
      <c r="L320" s="49">
        <f t="shared" si="24"/>
        <v>63.681245932541906</v>
      </c>
      <c r="M320" s="49">
        <f t="shared" si="25"/>
        <v>63.681245932541906</v>
      </c>
    </row>
    <row r="321" spans="1:13" ht="15">
      <c r="A321" s="146"/>
      <c r="B321" s="146"/>
      <c r="C321" s="154" t="s">
        <v>208</v>
      </c>
      <c r="D321" s="144"/>
      <c r="E321" s="72" t="s">
        <v>126</v>
      </c>
      <c r="F321" s="149">
        <f>F322</f>
        <v>14774.4</v>
      </c>
      <c r="G321" s="43">
        <v>17824.4</v>
      </c>
      <c r="H321" s="43">
        <v>17824.4</v>
      </c>
      <c r="I321" s="43">
        <v>11350.8</v>
      </c>
      <c r="J321" s="42">
        <f t="shared" si="26"/>
        <v>0</v>
      </c>
      <c r="K321" s="49">
        <f t="shared" si="23"/>
        <v>76.82748538011695</v>
      </c>
      <c r="L321" s="49">
        <f t="shared" si="24"/>
        <v>63.681245932541906</v>
      </c>
      <c r="M321" s="49">
        <f t="shared" si="25"/>
        <v>63.681245932541906</v>
      </c>
    </row>
    <row r="322" spans="1:13" ht="15">
      <c r="A322" s="146"/>
      <c r="B322" s="146"/>
      <c r="C322" s="128" t="s">
        <v>383</v>
      </c>
      <c r="D322" s="84"/>
      <c r="E322" s="132" t="s">
        <v>161</v>
      </c>
      <c r="F322" s="149">
        <f>F323</f>
        <v>14774.4</v>
      </c>
      <c r="G322" s="43">
        <v>17824.4</v>
      </c>
      <c r="H322" s="43">
        <v>17824.4</v>
      </c>
      <c r="I322" s="43">
        <v>11350.8</v>
      </c>
      <c r="J322" s="42">
        <f t="shared" si="26"/>
        <v>0</v>
      </c>
      <c r="K322" s="49">
        <f t="shared" si="23"/>
        <v>76.82748538011695</v>
      </c>
      <c r="L322" s="49">
        <f t="shared" si="24"/>
        <v>63.681245932541906</v>
      </c>
      <c r="M322" s="49">
        <f t="shared" si="25"/>
        <v>63.681245932541906</v>
      </c>
    </row>
    <row r="323" spans="1:13" ht="30">
      <c r="A323" s="146"/>
      <c r="B323" s="146"/>
      <c r="C323" s="128" t="s">
        <v>393</v>
      </c>
      <c r="D323" s="163"/>
      <c r="E323" s="132" t="s">
        <v>162</v>
      </c>
      <c r="F323" s="149">
        <f>F324</f>
        <v>14774.4</v>
      </c>
      <c r="G323" s="43">
        <v>0</v>
      </c>
      <c r="H323" s="43">
        <v>0</v>
      </c>
      <c r="I323" s="43">
        <v>0</v>
      </c>
      <c r="J323" s="42">
        <f t="shared" si="26"/>
        <v>0</v>
      </c>
      <c r="K323" s="49">
        <f t="shared" si="23"/>
        <v>0</v>
      </c>
      <c r="L323" s="49"/>
      <c r="M323" s="49"/>
    </row>
    <row r="324" spans="1:13" ht="45">
      <c r="A324" s="146"/>
      <c r="B324" s="146"/>
      <c r="C324" s="128"/>
      <c r="D324" s="163" t="s">
        <v>124</v>
      </c>
      <c r="E324" s="101" t="s">
        <v>207</v>
      </c>
      <c r="F324" s="149">
        <v>14774.4</v>
      </c>
      <c r="G324" s="43">
        <v>0</v>
      </c>
      <c r="H324" s="43">
        <v>0</v>
      </c>
      <c r="I324" s="43">
        <v>0</v>
      </c>
      <c r="J324" s="42">
        <f t="shared" si="26"/>
        <v>0</v>
      </c>
      <c r="K324" s="49">
        <f aca="true" t="shared" si="27" ref="K324:K385">I324*100/F324</f>
        <v>0</v>
      </c>
      <c r="L324" s="49"/>
      <c r="M324" s="49"/>
    </row>
    <row r="325" spans="1:13" ht="30">
      <c r="A325" s="146"/>
      <c r="B325" s="146"/>
      <c r="C325" s="128" t="s">
        <v>394</v>
      </c>
      <c r="D325" s="163"/>
      <c r="E325" s="101" t="s">
        <v>162</v>
      </c>
      <c r="F325" s="149"/>
      <c r="G325" s="43">
        <v>17824.4</v>
      </c>
      <c r="H325" s="43">
        <v>17824.4</v>
      </c>
      <c r="I325" s="43">
        <v>11350.8</v>
      </c>
      <c r="J325" s="42">
        <f t="shared" si="26"/>
        <v>0</v>
      </c>
      <c r="K325" s="49"/>
      <c r="L325" s="49">
        <f aca="true" t="shared" si="28" ref="L325:L378">I325*100/G325</f>
        <v>63.681245932541906</v>
      </c>
      <c r="M325" s="49">
        <f aca="true" t="shared" si="29" ref="M325:M378">I325*100/H325</f>
        <v>63.681245932541906</v>
      </c>
    </row>
    <row r="326" spans="1:13" ht="45">
      <c r="A326" s="146"/>
      <c r="B326" s="146"/>
      <c r="C326" s="128" t="s">
        <v>395</v>
      </c>
      <c r="D326" s="163"/>
      <c r="E326" s="101" t="s">
        <v>396</v>
      </c>
      <c r="F326" s="149"/>
      <c r="G326" s="43">
        <v>15950.7</v>
      </c>
      <c r="H326" s="43">
        <v>15950.7</v>
      </c>
      <c r="I326" s="43">
        <v>11350.8</v>
      </c>
      <c r="J326" s="42">
        <f t="shared" si="26"/>
        <v>0</v>
      </c>
      <c r="K326" s="49"/>
      <c r="L326" s="49">
        <f t="shared" si="28"/>
        <v>71.16176719517011</v>
      </c>
      <c r="M326" s="49">
        <f t="shared" si="29"/>
        <v>71.16176719517011</v>
      </c>
    </row>
    <row r="327" spans="1:13" ht="45">
      <c r="A327" s="146"/>
      <c r="B327" s="146"/>
      <c r="C327" s="128"/>
      <c r="D327" s="163" t="s">
        <v>124</v>
      </c>
      <c r="E327" s="101" t="s">
        <v>207</v>
      </c>
      <c r="F327" s="149"/>
      <c r="G327" s="43">
        <v>15950.7</v>
      </c>
      <c r="H327" s="43">
        <v>15950.7</v>
      </c>
      <c r="I327" s="43">
        <v>11350.8</v>
      </c>
      <c r="J327" s="42">
        <f t="shared" si="26"/>
        <v>0</v>
      </c>
      <c r="K327" s="49"/>
      <c r="L327" s="49">
        <f t="shared" si="28"/>
        <v>71.16176719517011</v>
      </c>
      <c r="M327" s="49">
        <f t="shared" si="29"/>
        <v>71.16176719517011</v>
      </c>
    </row>
    <row r="328" spans="1:13" ht="105">
      <c r="A328" s="146"/>
      <c r="B328" s="146"/>
      <c r="C328" s="247" t="s">
        <v>397</v>
      </c>
      <c r="D328" s="163"/>
      <c r="E328" s="101" t="s">
        <v>398</v>
      </c>
      <c r="F328" s="149"/>
      <c r="G328" s="43">
        <v>1873.7</v>
      </c>
      <c r="H328" s="43">
        <v>1873.7</v>
      </c>
      <c r="I328" s="43">
        <v>0</v>
      </c>
      <c r="J328" s="42">
        <f t="shared" si="26"/>
        <v>0</v>
      </c>
      <c r="K328" s="49"/>
      <c r="L328" s="49">
        <f t="shared" si="28"/>
        <v>0</v>
      </c>
      <c r="M328" s="49">
        <f t="shared" si="29"/>
        <v>0</v>
      </c>
    </row>
    <row r="329" spans="1:13" ht="15">
      <c r="A329" s="146"/>
      <c r="B329" s="146"/>
      <c r="C329" s="128"/>
      <c r="D329" s="163" t="s">
        <v>124</v>
      </c>
      <c r="E329" s="101"/>
      <c r="F329" s="149"/>
      <c r="G329" s="43">
        <v>1873.7</v>
      </c>
      <c r="H329" s="43">
        <v>1873.7</v>
      </c>
      <c r="I329" s="43">
        <v>0</v>
      </c>
      <c r="J329" s="42">
        <f t="shared" si="26"/>
        <v>0</v>
      </c>
      <c r="K329" s="49"/>
      <c r="L329" s="49">
        <f t="shared" si="28"/>
        <v>0</v>
      </c>
      <c r="M329" s="49">
        <f t="shared" si="29"/>
        <v>0</v>
      </c>
    </row>
    <row r="330" spans="1:13" ht="30">
      <c r="A330" s="146"/>
      <c r="B330" s="163" t="s">
        <v>81</v>
      </c>
      <c r="C330" s="163"/>
      <c r="D330" s="163"/>
      <c r="E330" s="139" t="s">
        <v>82</v>
      </c>
      <c r="F330" s="149">
        <f>F331</f>
        <v>220</v>
      </c>
      <c r="G330" s="43">
        <v>11.5</v>
      </c>
      <c r="H330" s="43">
        <v>11.5</v>
      </c>
      <c r="I330" s="43">
        <v>11.5</v>
      </c>
      <c r="J330" s="42">
        <f t="shared" si="26"/>
        <v>0</v>
      </c>
      <c r="K330" s="49">
        <f t="shared" si="27"/>
        <v>5.2272727272727275</v>
      </c>
      <c r="L330" s="49">
        <f t="shared" si="28"/>
        <v>100</v>
      </c>
      <c r="M330" s="49">
        <f t="shared" si="29"/>
        <v>100</v>
      </c>
    </row>
    <row r="331" spans="1:13" ht="60">
      <c r="A331" s="146"/>
      <c r="B331" s="146"/>
      <c r="C331" s="144" t="s">
        <v>399</v>
      </c>
      <c r="D331" s="144"/>
      <c r="E331" s="102" t="s">
        <v>400</v>
      </c>
      <c r="F331" s="149">
        <f>F332+F338</f>
        <v>220</v>
      </c>
      <c r="G331" s="43">
        <v>11.5</v>
      </c>
      <c r="H331" s="43">
        <v>11.5</v>
      </c>
      <c r="I331" s="43">
        <v>11.5</v>
      </c>
      <c r="J331" s="42">
        <f t="shared" si="26"/>
        <v>0</v>
      </c>
      <c r="K331" s="49">
        <f t="shared" si="27"/>
        <v>5.2272727272727275</v>
      </c>
      <c r="L331" s="49">
        <f t="shared" si="28"/>
        <v>100</v>
      </c>
      <c r="M331" s="49">
        <f t="shared" si="29"/>
        <v>100</v>
      </c>
    </row>
    <row r="332" spans="1:13" ht="60">
      <c r="A332" s="146"/>
      <c r="B332" s="146"/>
      <c r="C332" s="144" t="s">
        <v>401</v>
      </c>
      <c r="D332" s="144"/>
      <c r="E332" s="102" t="s">
        <v>402</v>
      </c>
      <c r="F332" s="149">
        <f>F333</f>
        <v>200</v>
      </c>
      <c r="G332" s="43">
        <v>0</v>
      </c>
      <c r="H332" s="43">
        <v>0</v>
      </c>
      <c r="I332" s="43">
        <v>0</v>
      </c>
      <c r="J332" s="42">
        <f t="shared" si="26"/>
        <v>0</v>
      </c>
      <c r="K332" s="49">
        <f t="shared" si="27"/>
        <v>0</v>
      </c>
      <c r="L332" s="49"/>
      <c r="M332" s="49"/>
    </row>
    <row r="333" spans="1:13" ht="60">
      <c r="A333" s="146"/>
      <c r="B333" s="146"/>
      <c r="C333" s="144" t="s">
        <v>403</v>
      </c>
      <c r="D333" s="144"/>
      <c r="E333" s="169" t="s">
        <v>404</v>
      </c>
      <c r="F333" s="149">
        <f>F334+F336</f>
        <v>200</v>
      </c>
      <c r="G333" s="43">
        <v>0</v>
      </c>
      <c r="H333" s="43">
        <v>0</v>
      </c>
      <c r="I333" s="43">
        <v>0</v>
      </c>
      <c r="J333" s="42">
        <f t="shared" si="26"/>
        <v>0</v>
      </c>
      <c r="K333" s="49">
        <f t="shared" si="27"/>
        <v>0</v>
      </c>
      <c r="L333" s="49"/>
      <c r="M333" s="49"/>
    </row>
    <row r="334" spans="1:13" ht="150">
      <c r="A334" s="146"/>
      <c r="B334" s="146"/>
      <c r="C334" s="144" t="s">
        <v>405</v>
      </c>
      <c r="D334" s="144"/>
      <c r="E334" s="102" t="s">
        <v>406</v>
      </c>
      <c r="F334" s="149">
        <f>F335</f>
        <v>100</v>
      </c>
      <c r="G334" s="43">
        <v>0</v>
      </c>
      <c r="H334" s="43">
        <v>0</v>
      </c>
      <c r="I334" s="43">
        <v>0</v>
      </c>
      <c r="J334" s="42">
        <f t="shared" si="26"/>
        <v>0</v>
      </c>
      <c r="K334" s="49">
        <f t="shared" si="27"/>
        <v>0</v>
      </c>
      <c r="L334" s="49"/>
      <c r="M334" s="49"/>
    </row>
    <row r="335" spans="1:13" ht="15">
      <c r="A335" s="146"/>
      <c r="B335" s="146"/>
      <c r="C335" s="144"/>
      <c r="D335" s="166">
        <v>800</v>
      </c>
      <c r="E335" s="101" t="s">
        <v>132</v>
      </c>
      <c r="F335" s="149">
        <v>100</v>
      </c>
      <c r="G335" s="43">
        <v>0</v>
      </c>
      <c r="H335" s="43">
        <v>0</v>
      </c>
      <c r="I335" s="43">
        <v>0</v>
      </c>
      <c r="J335" s="42">
        <f t="shared" si="26"/>
        <v>0</v>
      </c>
      <c r="K335" s="49">
        <f t="shared" si="27"/>
        <v>0</v>
      </c>
      <c r="L335" s="49"/>
      <c r="M335" s="49"/>
    </row>
    <row r="336" spans="1:13" ht="150">
      <c r="A336" s="146"/>
      <c r="B336" s="146"/>
      <c r="C336" s="144" t="s">
        <v>407</v>
      </c>
      <c r="D336" s="166"/>
      <c r="E336" s="132" t="s">
        <v>408</v>
      </c>
      <c r="F336" s="149">
        <f>F337</f>
        <v>100</v>
      </c>
      <c r="G336" s="43">
        <v>0</v>
      </c>
      <c r="H336" s="43">
        <v>0</v>
      </c>
      <c r="I336" s="43">
        <v>0</v>
      </c>
      <c r="J336" s="42">
        <f t="shared" si="26"/>
        <v>0</v>
      </c>
      <c r="K336" s="49">
        <f t="shared" si="27"/>
        <v>0</v>
      </c>
      <c r="L336" s="49"/>
      <c r="M336" s="49"/>
    </row>
    <row r="337" spans="1:13" ht="15">
      <c r="A337" s="146"/>
      <c r="B337" s="146"/>
      <c r="C337" s="144"/>
      <c r="D337" s="166">
        <v>800</v>
      </c>
      <c r="E337" s="101" t="s">
        <v>132</v>
      </c>
      <c r="F337" s="149">
        <v>100</v>
      </c>
      <c r="G337" s="43">
        <v>0</v>
      </c>
      <c r="H337" s="43">
        <v>0</v>
      </c>
      <c r="I337" s="43">
        <v>0</v>
      </c>
      <c r="J337" s="42">
        <f t="shared" si="26"/>
        <v>0</v>
      </c>
      <c r="K337" s="49">
        <f t="shared" si="27"/>
        <v>0</v>
      </c>
      <c r="L337" s="49"/>
      <c r="M337" s="49"/>
    </row>
    <row r="338" spans="1:13" ht="60">
      <c r="A338" s="146"/>
      <c r="B338" s="146"/>
      <c r="C338" s="144" t="s">
        <v>409</v>
      </c>
      <c r="D338" s="144"/>
      <c r="E338" s="102" t="s">
        <v>410</v>
      </c>
      <c r="F338" s="149">
        <f>F340+F342</f>
        <v>20</v>
      </c>
      <c r="G338" s="43">
        <v>11.5</v>
      </c>
      <c r="H338" s="43">
        <v>11.5</v>
      </c>
      <c r="I338" s="43">
        <v>11.5</v>
      </c>
      <c r="J338" s="42">
        <f t="shared" si="26"/>
        <v>0</v>
      </c>
      <c r="K338" s="49">
        <f t="shared" si="27"/>
        <v>57.5</v>
      </c>
      <c r="L338" s="49">
        <f t="shared" si="28"/>
        <v>100</v>
      </c>
      <c r="M338" s="49">
        <f t="shared" si="29"/>
        <v>100</v>
      </c>
    </row>
    <row r="339" spans="1:13" ht="45">
      <c r="A339" s="146"/>
      <c r="B339" s="146"/>
      <c r="C339" s="144" t="s">
        <v>411</v>
      </c>
      <c r="D339" s="144"/>
      <c r="E339" s="102" t="s">
        <v>412</v>
      </c>
      <c r="F339" s="149">
        <f>F340+F342</f>
        <v>20</v>
      </c>
      <c r="G339" s="43">
        <v>11.5</v>
      </c>
      <c r="H339" s="43">
        <v>11.5</v>
      </c>
      <c r="I339" s="43">
        <v>11.5</v>
      </c>
      <c r="J339" s="42">
        <f t="shared" si="26"/>
        <v>0</v>
      </c>
      <c r="K339" s="49">
        <f t="shared" si="27"/>
        <v>57.5</v>
      </c>
      <c r="L339" s="49">
        <f t="shared" si="28"/>
        <v>100</v>
      </c>
      <c r="M339" s="49">
        <f t="shared" si="29"/>
        <v>100</v>
      </c>
    </row>
    <row r="340" spans="1:13" ht="60">
      <c r="A340" s="146"/>
      <c r="B340" s="146"/>
      <c r="C340" s="144" t="s">
        <v>413</v>
      </c>
      <c r="D340" s="144"/>
      <c r="E340" s="102" t="s">
        <v>163</v>
      </c>
      <c r="F340" s="149">
        <f>F341</f>
        <v>10</v>
      </c>
      <c r="G340" s="43">
        <v>8.5</v>
      </c>
      <c r="H340" s="43">
        <v>8.5</v>
      </c>
      <c r="I340" s="43">
        <v>8.5</v>
      </c>
      <c r="J340" s="42">
        <f t="shared" si="26"/>
        <v>0</v>
      </c>
      <c r="K340" s="49">
        <f t="shared" si="27"/>
        <v>85</v>
      </c>
      <c r="L340" s="49">
        <f t="shared" si="28"/>
        <v>100</v>
      </c>
      <c r="M340" s="49">
        <f t="shared" si="29"/>
        <v>100</v>
      </c>
    </row>
    <row r="341" spans="1:13" ht="45">
      <c r="A341" s="146"/>
      <c r="B341" s="146"/>
      <c r="C341" s="144"/>
      <c r="D341" s="166">
        <v>200</v>
      </c>
      <c r="E341" s="101" t="s">
        <v>207</v>
      </c>
      <c r="F341" s="149">
        <v>10</v>
      </c>
      <c r="G341" s="43">
        <v>8.5</v>
      </c>
      <c r="H341" s="43">
        <v>8.5</v>
      </c>
      <c r="I341" s="43">
        <v>8.5</v>
      </c>
      <c r="J341" s="42">
        <f t="shared" si="26"/>
        <v>0</v>
      </c>
      <c r="K341" s="49">
        <f t="shared" si="27"/>
        <v>85</v>
      </c>
      <c r="L341" s="49">
        <f t="shared" si="28"/>
        <v>100</v>
      </c>
      <c r="M341" s="49">
        <f t="shared" si="29"/>
        <v>100</v>
      </c>
    </row>
    <row r="342" spans="1:13" ht="45">
      <c r="A342" s="146"/>
      <c r="B342" s="146"/>
      <c r="C342" s="144" t="s">
        <v>414</v>
      </c>
      <c r="D342" s="144"/>
      <c r="E342" s="102" t="s">
        <v>415</v>
      </c>
      <c r="F342" s="149">
        <f>F343</f>
        <v>10</v>
      </c>
      <c r="G342" s="43">
        <v>3</v>
      </c>
      <c r="H342" s="43">
        <v>3</v>
      </c>
      <c r="I342" s="43">
        <v>3</v>
      </c>
      <c r="J342" s="42">
        <f t="shared" si="26"/>
        <v>0</v>
      </c>
      <c r="K342" s="49">
        <f t="shared" si="27"/>
        <v>30</v>
      </c>
      <c r="L342" s="49">
        <f t="shared" si="28"/>
        <v>100</v>
      </c>
      <c r="M342" s="49">
        <f t="shared" si="29"/>
        <v>100</v>
      </c>
    </row>
    <row r="343" spans="1:13" ht="45">
      <c r="A343" s="146"/>
      <c r="B343" s="146"/>
      <c r="C343" s="144"/>
      <c r="D343" s="166">
        <v>200</v>
      </c>
      <c r="E343" s="101" t="s">
        <v>207</v>
      </c>
      <c r="F343" s="149">
        <v>10</v>
      </c>
      <c r="G343" s="43">
        <v>3</v>
      </c>
      <c r="H343" s="43">
        <v>3</v>
      </c>
      <c r="I343" s="43">
        <v>3</v>
      </c>
      <c r="J343" s="42">
        <f t="shared" si="26"/>
        <v>0</v>
      </c>
      <c r="K343" s="49">
        <f t="shared" si="27"/>
        <v>30</v>
      </c>
      <c r="L343" s="49">
        <f t="shared" si="28"/>
        <v>100</v>
      </c>
      <c r="M343" s="49">
        <f t="shared" si="29"/>
        <v>100</v>
      </c>
    </row>
    <row r="344" spans="1:13" s="217" customFormat="1" ht="15">
      <c r="A344" s="223"/>
      <c r="B344" s="224" t="s">
        <v>22</v>
      </c>
      <c r="C344" s="225"/>
      <c r="D344" s="226"/>
      <c r="E344" s="227" t="s">
        <v>23</v>
      </c>
      <c r="F344" s="228"/>
      <c r="G344" s="208">
        <v>473.5</v>
      </c>
      <c r="H344" s="208">
        <v>473.5</v>
      </c>
      <c r="I344" s="208">
        <v>223.5</v>
      </c>
      <c r="J344" s="210">
        <f t="shared" si="26"/>
        <v>0</v>
      </c>
      <c r="K344" s="211"/>
      <c r="L344" s="211">
        <f t="shared" si="28"/>
        <v>47.20168954593453</v>
      </c>
      <c r="M344" s="211">
        <f t="shared" si="29"/>
        <v>47.20168954593453</v>
      </c>
    </row>
    <row r="345" spans="1:13" ht="15">
      <c r="A345" s="146"/>
      <c r="B345" s="163" t="s">
        <v>41</v>
      </c>
      <c r="C345" s="144"/>
      <c r="D345" s="166"/>
      <c r="E345" s="101" t="s">
        <v>110</v>
      </c>
      <c r="F345" s="149"/>
      <c r="G345" s="43">
        <v>473.5</v>
      </c>
      <c r="H345" s="43">
        <v>473.5</v>
      </c>
      <c r="I345" s="43">
        <v>223.5</v>
      </c>
      <c r="J345" s="42">
        <f t="shared" si="26"/>
        <v>0</v>
      </c>
      <c r="K345" s="49"/>
      <c r="L345" s="49">
        <f t="shared" si="28"/>
        <v>47.20168954593453</v>
      </c>
      <c r="M345" s="49">
        <f t="shared" si="29"/>
        <v>47.20168954593453</v>
      </c>
    </row>
    <row r="346" spans="1:13" ht="45">
      <c r="A346" s="146"/>
      <c r="B346" s="146"/>
      <c r="C346" s="144" t="s">
        <v>224</v>
      </c>
      <c r="D346" s="166"/>
      <c r="E346" s="101" t="s">
        <v>269</v>
      </c>
      <c r="F346" s="149"/>
      <c r="G346" s="43">
        <v>250</v>
      </c>
      <c r="H346" s="43">
        <v>250</v>
      </c>
      <c r="I346" s="43">
        <v>0</v>
      </c>
      <c r="J346" s="42">
        <f t="shared" si="26"/>
        <v>0</v>
      </c>
      <c r="K346" s="49"/>
      <c r="L346" s="49">
        <f t="shared" si="28"/>
        <v>0</v>
      </c>
      <c r="M346" s="49">
        <f t="shared" si="29"/>
        <v>0</v>
      </c>
    </row>
    <row r="347" spans="1:13" ht="45">
      <c r="A347" s="146"/>
      <c r="B347" s="146"/>
      <c r="C347" s="144" t="s">
        <v>270</v>
      </c>
      <c r="D347" s="166"/>
      <c r="E347" s="101" t="s">
        <v>271</v>
      </c>
      <c r="F347" s="149"/>
      <c r="G347" s="43">
        <v>250</v>
      </c>
      <c r="H347" s="43">
        <v>250</v>
      </c>
      <c r="I347" s="43">
        <v>0</v>
      </c>
      <c r="J347" s="42">
        <f t="shared" si="26"/>
        <v>0</v>
      </c>
      <c r="K347" s="49"/>
      <c r="L347" s="49">
        <f t="shared" si="28"/>
        <v>0</v>
      </c>
      <c r="M347" s="49">
        <f t="shared" si="29"/>
        <v>0</v>
      </c>
    </row>
    <row r="348" spans="1:13" ht="45">
      <c r="A348" s="146"/>
      <c r="B348" s="146"/>
      <c r="C348" s="144" t="s">
        <v>416</v>
      </c>
      <c r="D348" s="166"/>
      <c r="E348" s="101" t="s">
        <v>417</v>
      </c>
      <c r="F348" s="149"/>
      <c r="G348" s="43">
        <v>250</v>
      </c>
      <c r="H348" s="43">
        <v>250</v>
      </c>
      <c r="I348" s="43">
        <v>0</v>
      </c>
      <c r="J348" s="42">
        <f t="shared" si="26"/>
        <v>0</v>
      </c>
      <c r="K348" s="49"/>
      <c r="L348" s="49">
        <f t="shared" si="28"/>
        <v>0</v>
      </c>
      <c r="M348" s="49">
        <f t="shared" si="29"/>
        <v>0</v>
      </c>
    </row>
    <row r="349" spans="1:13" ht="45">
      <c r="A349" s="146"/>
      <c r="B349" s="146"/>
      <c r="C349" s="144" t="s">
        <v>418</v>
      </c>
      <c r="D349" s="166"/>
      <c r="E349" s="101" t="s">
        <v>419</v>
      </c>
      <c r="F349" s="149"/>
      <c r="G349" s="43">
        <v>250</v>
      </c>
      <c r="H349" s="43">
        <v>250</v>
      </c>
      <c r="I349" s="43">
        <v>0</v>
      </c>
      <c r="J349" s="42">
        <f t="shared" si="26"/>
        <v>0</v>
      </c>
      <c r="K349" s="49"/>
      <c r="L349" s="49">
        <f t="shared" si="28"/>
        <v>0</v>
      </c>
      <c r="M349" s="49">
        <f t="shared" si="29"/>
        <v>0</v>
      </c>
    </row>
    <row r="350" spans="1:13" ht="45">
      <c r="A350" s="146"/>
      <c r="B350" s="146"/>
      <c r="C350" s="144"/>
      <c r="D350" s="166">
        <v>400</v>
      </c>
      <c r="E350" s="101" t="s">
        <v>326</v>
      </c>
      <c r="F350" s="149"/>
      <c r="G350" s="43">
        <v>250</v>
      </c>
      <c r="H350" s="43">
        <v>250</v>
      </c>
      <c r="I350" s="43">
        <v>0</v>
      </c>
      <c r="J350" s="42">
        <f t="shared" si="26"/>
        <v>0</v>
      </c>
      <c r="K350" s="49"/>
      <c r="L350" s="49">
        <f t="shared" si="28"/>
        <v>0</v>
      </c>
      <c r="M350" s="49">
        <f t="shared" si="29"/>
        <v>0</v>
      </c>
    </row>
    <row r="351" spans="1:13" ht="15">
      <c r="A351" s="146"/>
      <c r="B351" s="146"/>
      <c r="C351" s="144" t="s">
        <v>208</v>
      </c>
      <c r="D351" s="166"/>
      <c r="E351" s="101" t="s">
        <v>126</v>
      </c>
      <c r="F351" s="149"/>
      <c r="G351" s="43">
        <v>223.5</v>
      </c>
      <c r="H351" s="43">
        <v>223.5</v>
      </c>
      <c r="I351" s="43">
        <v>223.5</v>
      </c>
      <c r="J351" s="42">
        <f t="shared" si="26"/>
        <v>0</v>
      </c>
      <c r="K351" s="49"/>
      <c r="L351" s="49">
        <f t="shared" si="28"/>
        <v>100</v>
      </c>
      <c r="M351" s="49">
        <f t="shared" si="29"/>
        <v>100</v>
      </c>
    </row>
    <row r="352" spans="1:13" ht="105">
      <c r="A352" s="146"/>
      <c r="B352" s="146"/>
      <c r="C352" s="144" t="s">
        <v>242</v>
      </c>
      <c r="D352" s="166"/>
      <c r="E352" s="101" t="s">
        <v>243</v>
      </c>
      <c r="F352" s="149"/>
      <c r="G352" s="43">
        <v>223.5</v>
      </c>
      <c r="H352" s="43">
        <v>223.5</v>
      </c>
      <c r="I352" s="43">
        <v>223.5</v>
      </c>
      <c r="J352" s="42">
        <f t="shared" si="26"/>
        <v>0</v>
      </c>
      <c r="K352" s="49"/>
      <c r="L352" s="49">
        <f t="shared" si="28"/>
        <v>100</v>
      </c>
      <c r="M352" s="49">
        <f t="shared" si="29"/>
        <v>100</v>
      </c>
    </row>
    <row r="353" spans="1:13" ht="60">
      <c r="A353" s="146"/>
      <c r="B353" s="146"/>
      <c r="C353" s="144" t="s">
        <v>420</v>
      </c>
      <c r="D353" s="166"/>
      <c r="E353" s="101" t="s">
        <v>421</v>
      </c>
      <c r="F353" s="149"/>
      <c r="G353" s="43">
        <v>223.5</v>
      </c>
      <c r="H353" s="43">
        <v>223.5</v>
      </c>
      <c r="I353" s="43">
        <v>223.5</v>
      </c>
      <c r="J353" s="42">
        <f t="shared" si="26"/>
        <v>0</v>
      </c>
      <c r="K353" s="49"/>
      <c r="L353" s="49">
        <f t="shared" si="28"/>
        <v>100</v>
      </c>
      <c r="M353" s="49">
        <f t="shared" si="29"/>
        <v>100</v>
      </c>
    </row>
    <row r="354" spans="1:13" ht="45">
      <c r="A354" s="146"/>
      <c r="B354" s="146"/>
      <c r="C354" s="144"/>
      <c r="D354" s="166">
        <v>400</v>
      </c>
      <c r="E354" s="101" t="s">
        <v>326</v>
      </c>
      <c r="F354" s="149"/>
      <c r="G354" s="43">
        <v>223.5</v>
      </c>
      <c r="H354" s="43">
        <v>223.5</v>
      </c>
      <c r="I354" s="43">
        <v>223.5</v>
      </c>
      <c r="J354" s="42">
        <f t="shared" si="26"/>
        <v>0</v>
      </c>
      <c r="K354" s="49"/>
      <c r="L354" s="49">
        <f t="shared" si="28"/>
        <v>100</v>
      </c>
      <c r="M354" s="49">
        <f t="shared" si="29"/>
        <v>100</v>
      </c>
    </row>
    <row r="355" spans="1:13" s="217" customFormat="1" ht="15">
      <c r="A355" s="221"/>
      <c r="B355" s="224" t="s">
        <v>74</v>
      </c>
      <c r="C355" s="231"/>
      <c r="D355" s="232"/>
      <c r="E355" s="230" t="s">
        <v>75</v>
      </c>
      <c r="F355" s="220">
        <f>F356</f>
        <v>4017.3999999999996</v>
      </c>
      <c r="G355" s="208">
        <v>1335.9999999999995</v>
      </c>
      <c r="H355" s="208">
        <v>1336</v>
      </c>
      <c r="I355" s="208">
        <v>823.6</v>
      </c>
      <c r="J355" s="210">
        <f t="shared" si="26"/>
        <v>0</v>
      </c>
      <c r="K355" s="211">
        <f t="shared" si="27"/>
        <v>20.50082142679345</v>
      </c>
      <c r="L355" s="211">
        <f t="shared" si="28"/>
        <v>61.64670658682637</v>
      </c>
      <c r="M355" s="211">
        <f t="shared" si="29"/>
        <v>61.64670658682635</v>
      </c>
    </row>
    <row r="356" spans="1:13" ht="30">
      <c r="A356" s="146"/>
      <c r="B356" s="163" t="s">
        <v>76</v>
      </c>
      <c r="C356" s="163"/>
      <c r="D356" s="163"/>
      <c r="E356" s="117" t="s">
        <v>77</v>
      </c>
      <c r="F356" s="153">
        <f>F357</f>
        <v>4017.3999999999996</v>
      </c>
      <c r="G356" s="43">
        <v>1335.9999999999995</v>
      </c>
      <c r="H356" s="43">
        <v>1336</v>
      </c>
      <c r="I356" s="43">
        <v>823.6</v>
      </c>
      <c r="J356" s="42">
        <f t="shared" si="26"/>
        <v>0</v>
      </c>
      <c r="K356" s="49">
        <f t="shared" si="27"/>
        <v>20.50082142679345</v>
      </c>
      <c r="L356" s="49">
        <f t="shared" si="28"/>
        <v>61.64670658682637</v>
      </c>
      <c r="M356" s="49">
        <f t="shared" si="29"/>
        <v>61.64670658682635</v>
      </c>
    </row>
    <row r="357" spans="1:13" ht="45">
      <c r="A357" s="146"/>
      <c r="B357" s="146"/>
      <c r="C357" s="163" t="s">
        <v>422</v>
      </c>
      <c r="D357" s="163"/>
      <c r="E357" s="102" t="s">
        <v>164</v>
      </c>
      <c r="F357" s="149">
        <f>F358+F368</f>
        <v>4017.3999999999996</v>
      </c>
      <c r="G357" s="43">
        <v>1335.9999999999995</v>
      </c>
      <c r="H357" s="43">
        <v>1336</v>
      </c>
      <c r="I357" s="43">
        <v>823.6</v>
      </c>
      <c r="J357" s="42">
        <f t="shared" si="26"/>
        <v>0</v>
      </c>
      <c r="K357" s="49">
        <f t="shared" si="27"/>
        <v>20.50082142679345</v>
      </c>
      <c r="L357" s="49">
        <f t="shared" si="28"/>
        <v>61.64670658682637</v>
      </c>
      <c r="M357" s="49">
        <f t="shared" si="29"/>
        <v>61.64670658682635</v>
      </c>
    </row>
    <row r="358" spans="1:13" ht="105">
      <c r="A358" s="146"/>
      <c r="B358" s="146"/>
      <c r="C358" s="84" t="s">
        <v>423</v>
      </c>
      <c r="D358" s="128"/>
      <c r="E358" s="102" t="s">
        <v>531</v>
      </c>
      <c r="F358" s="149">
        <f>F359</f>
        <v>3374.1</v>
      </c>
      <c r="G358" s="43">
        <v>868.0999999999999</v>
      </c>
      <c r="H358" s="43">
        <v>868</v>
      </c>
      <c r="I358" s="43">
        <v>355.6</v>
      </c>
      <c r="J358" s="36">
        <f t="shared" si="26"/>
        <v>-0.09999999999990905</v>
      </c>
      <c r="K358" s="49">
        <f t="shared" si="27"/>
        <v>10.539106724756232</v>
      </c>
      <c r="L358" s="49">
        <f t="shared" si="28"/>
        <v>40.96302269323811</v>
      </c>
      <c r="M358" s="49">
        <f t="shared" si="29"/>
        <v>40.96774193548387</v>
      </c>
    </row>
    <row r="359" spans="1:13" ht="45">
      <c r="A359" s="146"/>
      <c r="B359" s="146"/>
      <c r="C359" s="84" t="s">
        <v>424</v>
      </c>
      <c r="D359" s="128"/>
      <c r="E359" s="102" t="s">
        <v>425</v>
      </c>
      <c r="F359" s="149">
        <f>F360+F364+F366</f>
        <v>3374.1</v>
      </c>
      <c r="G359" s="43">
        <v>868.0999999999999</v>
      </c>
      <c r="H359" s="43">
        <v>868</v>
      </c>
      <c r="I359" s="43">
        <v>355.6</v>
      </c>
      <c r="J359" s="42">
        <f t="shared" si="26"/>
        <v>-0.09999999999990905</v>
      </c>
      <c r="K359" s="49">
        <f t="shared" si="27"/>
        <v>10.539106724756232</v>
      </c>
      <c r="L359" s="49">
        <f t="shared" si="28"/>
        <v>40.96302269323811</v>
      </c>
      <c r="M359" s="49">
        <f t="shared" si="29"/>
        <v>40.96774193548387</v>
      </c>
    </row>
    <row r="360" spans="1:13" ht="30">
      <c r="A360" s="146"/>
      <c r="B360" s="146"/>
      <c r="C360" s="84" t="s">
        <v>426</v>
      </c>
      <c r="D360" s="128"/>
      <c r="E360" s="120" t="s">
        <v>427</v>
      </c>
      <c r="F360" s="149">
        <f>F361</f>
        <v>3050.1</v>
      </c>
      <c r="G360" s="43">
        <v>0</v>
      </c>
      <c r="H360" s="43">
        <v>0</v>
      </c>
      <c r="I360" s="43">
        <v>0</v>
      </c>
      <c r="J360" s="42">
        <f t="shared" si="26"/>
        <v>0</v>
      </c>
      <c r="K360" s="49">
        <f t="shared" si="27"/>
        <v>0</v>
      </c>
      <c r="L360" s="49"/>
      <c r="M360" s="49"/>
    </row>
    <row r="361" spans="1:13" ht="45">
      <c r="A361" s="146"/>
      <c r="B361" s="146"/>
      <c r="C361" s="84"/>
      <c r="D361" s="150" t="s">
        <v>124</v>
      </c>
      <c r="E361" s="101" t="s">
        <v>207</v>
      </c>
      <c r="F361" s="149">
        <v>3050.1</v>
      </c>
      <c r="G361" s="43">
        <v>0</v>
      </c>
      <c r="H361" s="43">
        <v>0</v>
      </c>
      <c r="I361" s="43">
        <v>0</v>
      </c>
      <c r="J361" s="42">
        <f t="shared" si="26"/>
        <v>0</v>
      </c>
      <c r="K361" s="49">
        <f t="shared" si="27"/>
        <v>0</v>
      </c>
      <c r="L361" s="49"/>
      <c r="M361" s="49"/>
    </row>
    <row r="362" spans="1:13" ht="30">
      <c r="A362" s="146"/>
      <c r="B362" s="146"/>
      <c r="C362" s="84" t="s">
        <v>428</v>
      </c>
      <c r="D362" s="150"/>
      <c r="E362" s="101" t="s">
        <v>429</v>
      </c>
      <c r="F362" s="149"/>
      <c r="G362" s="43">
        <v>700</v>
      </c>
      <c r="H362" s="43">
        <v>700</v>
      </c>
      <c r="I362" s="43">
        <v>240.9</v>
      </c>
      <c r="J362" s="42">
        <f t="shared" si="26"/>
        <v>0</v>
      </c>
      <c r="K362" s="49"/>
      <c r="L362" s="49">
        <f t="shared" si="28"/>
        <v>34.41428571428571</v>
      </c>
      <c r="M362" s="49">
        <f t="shared" si="29"/>
        <v>34.41428571428571</v>
      </c>
    </row>
    <row r="363" spans="1:13" ht="45">
      <c r="A363" s="146"/>
      <c r="B363" s="146"/>
      <c r="C363" s="84"/>
      <c r="D363" s="150" t="s">
        <v>124</v>
      </c>
      <c r="E363" s="101" t="s">
        <v>207</v>
      </c>
      <c r="F363" s="149"/>
      <c r="G363" s="43">
        <v>700</v>
      </c>
      <c r="H363" s="43">
        <v>700</v>
      </c>
      <c r="I363" s="43">
        <v>240.9</v>
      </c>
      <c r="J363" s="42">
        <f t="shared" si="26"/>
        <v>0</v>
      </c>
      <c r="K363" s="49"/>
      <c r="L363" s="49">
        <f t="shared" si="28"/>
        <v>34.41428571428571</v>
      </c>
      <c r="M363" s="49">
        <f t="shared" si="29"/>
        <v>34.41428571428571</v>
      </c>
    </row>
    <row r="364" spans="1:13" ht="30">
      <c r="A364" s="146"/>
      <c r="B364" s="146"/>
      <c r="C364" s="84" t="s">
        <v>430</v>
      </c>
      <c r="D364" s="128"/>
      <c r="E364" s="120" t="s">
        <v>431</v>
      </c>
      <c r="F364" s="149">
        <v>278</v>
      </c>
      <c r="G364" s="43">
        <v>122.1</v>
      </c>
      <c r="H364" s="43">
        <v>122</v>
      </c>
      <c r="I364" s="43">
        <v>113.9</v>
      </c>
      <c r="J364" s="42">
        <f t="shared" si="26"/>
        <v>-0.09999999999999432</v>
      </c>
      <c r="K364" s="49">
        <f t="shared" si="27"/>
        <v>40.97122302158273</v>
      </c>
      <c r="L364" s="49">
        <f t="shared" si="28"/>
        <v>93.2841932841933</v>
      </c>
      <c r="M364" s="49">
        <f t="shared" si="29"/>
        <v>93.36065573770492</v>
      </c>
    </row>
    <row r="365" spans="1:13" ht="45">
      <c r="A365" s="146"/>
      <c r="B365" s="146"/>
      <c r="C365" s="84"/>
      <c r="D365" s="150" t="s">
        <v>124</v>
      </c>
      <c r="E365" s="101" t="s">
        <v>207</v>
      </c>
      <c r="F365" s="149">
        <v>278</v>
      </c>
      <c r="G365" s="43">
        <v>122.1</v>
      </c>
      <c r="H365" s="43">
        <v>122</v>
      </c>
      <c r="I365" s="43">
        <v>113.9</v>
      </c>
      <c r="J365" s="42">
        <f t="shared" si="26"/>
        <v>-0.09999999999999432</v>
      </c>
      <c r="K365" s="49">
        <f t="shared" si="27"/>
        <v>40.97122302158273</v>
      </c>
      <c r="L365" s="49">
        <f t="shared" si="28"/>
        <v>93.2841932841933</v>
      </c>
      <c r="M365" s="49">
        <f t="shared" si="29"/>
        <v>93.36065573770492</v>
      </c>
    </row>
    <row r="366" spans="1:13" ht="15">
      <c r="A366" s="146"/>
      <c r="B366" s="146"/>
      <c r="C366" s="84" t="s">
        <v>432</v>
      </c>
      <c r="D366" s="128"/>
      <c r="E366" s="120" t="s">
        <v>165</v>
      </c>
      <c r="F366" s="149">
        <v>46</v>
      </c>
      <c r="G366" s="43">
        <v>46</v>
      </c>
      <c r="H366" s="43">
        <v>46</v>
      </c>
      <c r="I366" s="43">
        <v>0.8</v>
      </c>
      <c r="J366" s="42">
        <f t="shared" si="26"/>
        <v>0</v>
      </c>
      <c r="K366" s="49">
        <f t="shared" si="27"/>
        <v>1.7391304347826086</v>
      </c>
      <c r="L366" s="49">
        <f t="shared" si="28"/>
        <v>1.7391304347826086</v>
      </c>
      <c r="M366" s="49">
        <f t="shared" si="29"/>
        <v>1.7391304347826086</v>
      </c>
    </row>
    <row r="367" spans="1:13" ht="45">
      <c r="A367" s="146"/>
      <c r="B367" s="146"/>
      <c r="C367" s="84"/>
      <c r="D367" s="150" t="s">
        <v>124</v>
      </c>
      <c r="E367" s="101" t="s">
        <v>207</v>
      </c>
      <c r="F367" s="149">
        <v>46</v>
      </c>
      <c r="G367" s="43">
        <v>46</v>
      </c>
      <c r="H367" s="43">
        <v>46</v>
      </c>
      <c r="I367" s="43">
        <v>0.8</v>
      </c>
      <c r="J367" s="42">
        <f t="shared" si="26"/>
        <v>0</v>
      </c>
      <c r="K367" s="49">
        <f t="shared" si="27"/>
        <v>1.7391304347826086</v>
      </c>
      <c r="L367" s="49">
        <f t="shared" si="28"/>
        <v>1.7391304347826086</v>
      </c>
      <c r="M367" s="49">
        <f t="shared" si="29"/>
        <v>1.7391304347826086</v>
      </c>
    </row>
    <row r="368" spans="1:13" ht="60">
      <c r="A368" s="146"/>
      <c r="B368" s="146"/>
      <c r="C368" s="84" t="s">
        <v>433</v>
      </c>
      <c r="D368" s="128"/>
      <c r="E368" s="102" t="s">
        <v>166</v>
      </c>
      <c r="F368" s="149">
        <f>F369+F372</f>
        <v>643.3</v>
      </c>
      <c r="G368" s="43">
        <v>467.9</v>
      </c>
      <c r="H368" s="43">
        <v>468</v>
      </c>
      <c r="I368" s="43">
        <v>468</v>
      </c>
      <c r="J368" s="36">
        <f t="shared" si="26"/>
        <v>0.10000000000002274</v>
      </c>
      <c r="K368" s="49">
        <f t="shared" si="27"/>
        <v>72.74988341364838</v>
      </c>
      <c r="L368" s="49">
        <f t="shared" si="28"/>
        <v>100.02137208805301</v>
      </c>
      <c r="M368" s="49">
        <f t="shared" si="29"/>
        <v>100</v>
      </c>
    </row>
    <row r="369" spans="1:13" ht="75">
      <c r="A369" s="146"/>
      <c r="B369" s="146"/>
      <c r="C369" s="84" t="s">
        <v>434</v>
      </c>
      <c r="D369" s="128"/>
      <c r="E369" s="102" t="s">
        <v>435</v>
      </c>
      <c r="F369" s="149">
        <f>F370</f>
        <v>175</v>
      </c>
      <c r="G369" s="43">
        <v>175</v>
      </c>
      <c r="H369" s="43">
        <v>175</v>
      </c>
      <c r="I369" s="43">
        <v>175</v>
      </c>
      <c r="J369" s="42">
        <f t="shared" si="26"/>
        <v>0</v>
      </c>
      <c r="K369" s="49">
        <f t="shared" si="27"/>
        <v>100</v>
      </c>
      <c r="L369" s="49">
        <f t="shared" si="28"/>
        <v>100</v>
      </c>
      <c r="M369" s="49">
        <f t="shared" si="29"/>
        <v>100</v>
      </c>
    </row>
    <row r="370" spans="1:13" ht="75">
      <c r="A370" s="146"/>
      <c r="B370" s="146"/>
      <c r="C370" s="84" t="s">
        <v>436</v>
      </c>
      <c r="D370" s="128"/>
      <c r="E370" s="103" t="s">
        <v>437</v>
      </c>
      <c r="F370" s="149">
        <f>F371</f>
        <v>175</v>
      </c>
      <c r="G370" s="43">
        <v>175</v>
      </c>
      <c r="H370" s="43">
        <v>175</v>
      </c>
      <c r="I370" s="43">
        <v>175</v>
      </c>
      <c r="J370" s="42">
        <f t="shared" si="26"/>
        <v>0</v>
      </c>
      <c r="K370" s="49">
        <f t="shared" si="27"/>
        <v>100</v>
      </c>
      <c r="L370" s="49">
        <f t="shared" si="28"/>
        <v>100</v>
      </c>
      <c r="M370" s="49">
        <f t="shared" si="29"/>
        <v>100</v>
      </c>
    </row>
    <row r="371" spans="1:13" ht="45">
      <c r="A371" s="146"/>
      <c r="B371" s="146"/>
      <c r="C371" s="84"/>
      <c r="D371" s="150" t="s">
        <v>124</v>
      </c>
      <c r="E371" s="101" t="s">
        <v>207</v>
      </c>
      <c r="F371" s="149">
        <f>125+50</f>
        <v>175</v>
      </c>
      <c r="G371" s="43">
        <v>175</v>
      </c>
      <c r="H371" s="43">
        <v>175</v>
      </c>
      <c r="I371" s="43">
        <v>175</v>
      </c>
      <c r="J371" s="42">
        <f t="shared" si="26"/>
        <v>0</v>
      </c>
      <c r="K371" s="49">
        <f t="shared" si="27"/>
        <v>100</v>
      </c>
      <c r="L371" s="49">
        <f t="shared" si="28"/>
        <v>100</v>
      </c>
      <c r="M371" s="49">
        <f t="shared" si="29"/>
        <v>100</v>
      </c>
    </row>
    <row r="372" spans="1:13" ht="45">
      <c r="A372" s="146"/>
      <c r="B372" s="146"/>
      <c r="C372" s="84" t="s">
        <v>438</v>
      </c>
      <c r="D372" s="150"/>
      <c r="E372" s="101" t="s">
        <v>439</v>
      </c>
      <c r="F372" s="149">
        <f>F373</f>
        <v>468.3</v>
      </c>
      <c r="G372" s="43">
        <v>292.9</v>
      </c>
      <c r="H372" s="43">
        <v>293</v>
      </c>
      <c r="I372" s="43">
        <v>293</v>
      </c>
      <c r="J372" s="36">
        <f t="shared" si="26"/>
        <v>0.10000000000002274</v>
      </c>
      <c r="K372" s="49">
        <f t="shared" si="27"/>
        <v>62.5667307281657</v>
      </c>
      <c r="L372" s="49">
        <f t="shared" si="28"/>
        <v>100.034141345169</v>
      </c>
      <c r="M372" s="49">
        <f t="shared" si="29"/>
        <v>100</v>
      </c>
    </row>
    <row r="373" spans="1:13" ht="60">
      <c r="A373" s="146"/>
      <c r="B373" s="146"/>
      <c r="C373" s="84" t="s">
        <v>440</v>
      </c>
      <c r="D373" s="150"/>
      <c r="E373" s="101" t="s">
        <v>441</v>
      </c>
      <c r="F373" s="149">
        <f>F374</f>
        <v>468.3</v>
      </c>
      <c r="G373" s="43">
        <v>292.9</v>
      </c>
      <c r="H373" s="43">
        <v>293</v>
      </c>
      <c r="I373" s="43">
        <v>293</v>
      </c>
      <c r="J373" s="42">
        <f t="shared" si="26"/>
        <v>0.10000000000002274</v>
      </c>
      <c r="K373" s="49">
        <f t="shared" si="27"/>
        <v>62.5667307281657</v>
      </c>
      <c r="L373" s="49">
        <f t="shared" si="28"/>
        <v>100.034141345169</v>
      </c>
      <c r="M373" s="49">
        <f t="shared" si="29"/>
        <v>100</v>
      </c>
    </row>
    <row r="374" spans="1:13" ht="45">
      <c r="A374" s="146"/>
      <c r="B374" s="146"/>
      <c r="C374" s="84"/>
      <c r="D374" s="150" t="s">
        <v>124</v>
      </c>
      <c r="E374" s="101" t="s">
        <v>207</v>
      </c>
      <c r="F374" s="149">
        <v>468.3</v>
      </c>
      <c r="G374" s="43">
        <v>292.9</v>
      </c>
      <c r="H374" s="43">
        <v>293</v>
      </c>
      <c r="I374" s="43">
        <v>293</v>
      </c>
      <c r="J374" s="42">
        <f aca="true" t="shared" si="30" ref="J374:J467">H374-G374</f>
        <v>0.10000000000002274</v>
      </c>
      <c r="K374" s="49">
        <f t="shared" si="27"/>
        <v>62.5667307281657</v>
      </c>
      <c r="L374" s="49">
        <f t="shared" si="28"/>
        <v>100.034141345169</v>
      </c>
      <c r="M374" s="49">
        <f t="shared" si="29"/>
        <v>100</v>
      </c>
    </row>
    <row r="375" spans="1:13" s="217" customFormat="1" ht="15">
      <c r="A375" s="221"/>
      <c r="B375" s="218" t="s">
        <v>59</v>
      </c>
      <c r="C375" s="218"/>
      <c r="D375" s="218"/>
      <c r="E375" s="219" t="s">
        <v>85</v>
      </c>
      <c r="F375" s="229">
        <f>F376</f>
        <v>1667.5</v>
      </c>
      <c r="G375" s="208">
        <v>2173.5</v>
      </c>
      <c r="H375" s="208">
        <v>2173.5</v>
      </c>
      <c r="I375" s="208">
        <v>2044.9</v>
      </c>
      <c r="J375" s="210">
        <f t="shared" si="30"/>
        <v>0</v>
      </c>
      <c r="K375" s="211">
        <f t="shared" si="27"/>
        <v>122.63268365817092</v>
      </c>
      <c r="L375" s="211">
        <f t="shared" si="28"/>
        <v>94.08327582240625</v>
      </c>
      <c r="M375" s="211">
        <f t="shared" si="29"/>
        <v>94.08327582240625</v>
      </c>
    </row>
    <row r="376" spans="1:13" ht="15">
      <c r="A376" s="146"/>
      <c r="B376" s="137" t="s">
        <v>60</v>
      </c>
      <c r="C376" s="137"/>
      <c r="D376" s="137"/>
      <c r="E376" s="152" t="s">
        <v>61</v>
      </c>
      <c r="F376" s="149">
        <f>F377</f>
        <v>1667.5</v>
      </c>
      <c r="G376" s="43">
        <v>2173.5</v>
      </c>
      <c r="H376" s="43">
        <v>2173.5</v>
      </c>
      <c r="I376" s="43">
        <v>2044.9</v>
      </c>
      <c r="J376" s="42">
        <f t="shared" si="30"/>
        <v>0</v>
      </c>
      <c r="K376" s="49">
        <f t="shared" si="27"/>
        <v>122.63268365817092</v>
      </c>
      <c r="L376" s="49">
        <f t="shared" si="28"/>
        <v>94.08327582240625</v>
      </c>
      <c r="M376" s="49">
        <f t="shared" si="29"/>
        <v>94.08327582240625</v>
      </c>
    </row>
    <row r="377" spans="1:13" ht="45">
      <c r="A377" s="146"/>
      <c r="B377" s="146"/>
      <c r="C377" s="84" t="s">
        <v>224</v>
      </c>
      <c r="D377" s="128"/>
      <c r="E377" s="102" t="s">
        <v>442</v>
      </c>
      <c r="F377" s="149">
        <f>F378</f>
        <v>1667.5</v>
      </c>
      <c r="G377" s="43">
        <v>2173.5</v>
      </c>
      <c r="H377" s="43">
        <v>2173.5</v>
      </c>
      <c r="I377" s="43">
        <v>2044.9</v>
      </c>
      <c r="J377" s="42">
        <f t="shared" si="30"/>
        <v>0</v>
      </c>
      <c r="K377" s="49">
        <f t="shared" si="27"/>
        <v>122.63268365817092</v>
      </c>
      <c r="L377" s="49">
        <f t="shared" si="28"/>
        <v>94.08327582240625</v>
      </c>
      <c r="M377" s="49">
        <f t="shared" si="29"/>
        <v>94.08327582240625</v>
      </c>
    </row>
    <row r="378" spans="1:13" ht="45">
      <c r="A378" s="146"/>
      <c r="B378" s="146"/>
      <c r="C378" s="84" t="s">
        <v>226</v>
      </c>
      <c r="D378" s="128"/>
      <c r="E378" s="102" t="s">
        <v>227</v>
      </c>
      <c r="F378" s="149">
        <f>F379</f>
        <v>1667.5</v>
      </c>
      <c r="G378" s="43">
        <v>2173.5</v>
      </c>
      <c r="H378" s="43">
        <v>2173.5</v>
      </c>
      <c r="I378" s="43">
        <v>2044.9</v>
      </c>
      <c r="J378" s="42">
        <f t="shared" si="30"/>
        <v>0</v>
      </c>
      <c r="K378" s="49">
        <f t="shared" si="27"/>
        <v>122.63268365817092</v>
      </c>
      <c r="L378" s="49">
        <f t="shared" si="28"/>
        <v>94.08327582240625</v>
      </c>
      <c r="M378" s="49">
        <f t="shared" si="29"/>
        <v>94.08327582240625</v>
      </c>
    </row>
    <row r="379" spans="1:13" ht="45">
      <c r="A379" s="146"/>
      <c r="B379" s="146"/>
      <c r="C379" s="84" t="s">
        <v>228</v>
      </c>
      <c r="D379" s="128"/>
      <c r="E379" s="101" t="s">
        <v>229</v>
      </c>
      <c r="F379" s="149">
        <f>F380</f>
        <v>1667.5</v>
      </c>
      <c r="G379" s="43">
        <v>2173.5</v>
      </c>
      <c r="H379" s="43">
        <v>2173.5</v>
      </c>
      <c r="I379" s="43">
        <v>2044.9</v>
      </c>
      <c r="J379" s="42">
        <f t="shared" si="30"/>
        <v>0</v>
      </c>
      <c r="K379" s="49">
        <f t="shared" si="27"/>
        <v>122.63268365817092</v>
      </c>
      <c r="L379" s="49">
        <f aca="true" t="shared" si="31" ref="L379:L471">I379*100/G379</f>
        <v>94.08327582240625</v>
      </c>
      <c r="M379" s="49">
        <f aca="true" t="shared" si="32" ref="M379:M471">I379*100/H379</f>
        <v>94.08327582240625</v>
      </c>
    </row>
    <row r="380" spans="1:13" ht="30">
      <c r="A380" s="146"/>
      <c r="B380" s="146"/>
      <c r="C380" s="84" t="s">
        <v>230</v>
      </c>
      <c r="D380" s="163"/>
      <c r="E380" s="117" t="s">
        <v>73</v>
      </c>
      <c r="F380" s="149">
        <f>F382</f>
        <v>1667.5</v>
      </c>
      <c r="G380" s="43">
        <v>2173.5</v>
      </c>
      <c r="H380" s="43">
        <v>2173.5</v>
      </c>
      <c r="I380" s="43">
        <v>2044.9</v>
      </c>
      <c r="J380" s="42">
        <f t="shared" si="30"/>
        <v>0</v>
      </c>
      <c r="K380" s="49">
        <f t="shared" si="27"/>
        <v>122.63268365817092</v>
      </c>
      <c r="L380" s="49">
        <f t="shared" si="31"/>
        <v>94.08327582240625</v>
      </c>
      <c r="M380" s="49">
        <f t="shared" si="32"/>
        <v>94.08327582240625</v>
      </c>
    </row>
    <row r="381" spans="1:13" ht="90">
      <c r="A381" s="146"/>
      <c r="B381" s="146"/>
      <c r="C381" s="84"/>
      <c r="D381" s="163" t="s">
        <v>130</v>
      </c>
      <c r="E381" s="101" t="s">
        <v>214</v>
      </c>
      <c r="F381" s="149"/>
      <c r="G381" s="43">
        <v>6.6</v>
      </c>
      <c r="H381" s="43">
        <v>6.6</v>
      </c>
      <c r="I381" s="43">
        <v>6.6</v>
      </c>
      <c r="J381" s="42">
        <f t="shared" si="30"/>
        <v>0</v>
      </c>
      <c r="K381" s="49"/>
      <c r="L381" s="49">
        <f t="shared" si="31"/>
        <v>100</v>
      </c>
      <c r="M381" s="49">
        <f t="shared" si="32"/>
        <v>100</v>
      </c>
    </row>
    <row r="382" spans="1:13" ht="45">
      <c r="A382" s="146"/>
      <c r="B382" s="146"/>
      <c r="C382" s="84"/>
      <c r="D382" s="150" t="s">
        <v>124</v>
      </c>
      <c r="E382" s="101" t="s">
        <v>207</v>
      </c>
      <c r="F382" s="149">
        <v>1667.5</v>
      </c>
      <c r="G382" s="43">
        <v>1886.9</v>
      </c>
      <c r="H382" s="43">
        <v>1886.9</v>
      </c>
      <c r="I382" s="43">
        <v>1758.3</v>
      </c>
      <c r="J382" s="42">
        <f t="shared" si="30"/>
        <v>0</v>
      </c>
      <c r="K382" s="49">
        <f t="shared" si="27"/>
        <v>105.44527736131934</v>
      </c>
      <c r="L382" s="49">
        <f t="shared" si="31"/>
        <v>93.18458847845672</v>
      </c>
      <c r="M382" s="49">
        <f t="shared" si="32"/>
        <v>93.18458847845672</v>
      </c>
    </row>
    <row r="383" spans="1:13" ht="45">
      <c r="A383" s="146"/>
      <c r="B383" s="146"/>
      <c r="C383" s="84"/>
      <c r="D383" s="150" t="s">
        <v>122</v>
      </c>
      <c r="E383" s="101" t="s">
        <v>134</v>
      </c>
      <c r="F383" s="149"/>
      <c r="G383" s="43">
        <v>280</v>
      </c>
      <c r="H383" s="43">
        <v>280</v>
      </c>
      <c r="I383" s="43">
        <v>280</v>
      </c>
      <c r="J383" s="42">
        <f t="shared" si="30"/>
        <v>0</v>
      </c>
      <c r="K383" s="49"/>
      <c r="L383" s="49">
        <f t="shared" si="31"/>
        <v>100</v>
      </c>
      <c r="M383" s="49">
        <f t="shared" si="32"/>
        <v>100</v>
      </c>
    </row>
    <row r="384" spans="1:13" s="217" customFormat="1" ht="15">
      <c r="A384" s="221"/>
      <c r="B384" s="218" t="s">
        <v>33</v>
      </c>
      <c r="C384" s="218"/>
      <c r="D384" s="218" t="s">
        <v>7</v>
      </c>
      <c r="E384" s="230" t="s">
        <v>34</v>
      </c>
      <c r="F384" s="220">
        <f>F385+F391</f>
        <v>7213.2</v>
      </c>
      <c r="G384" s="208">
        <v>9539.699999999999</v>
      </c>
      <c r="H384" s="208">
        <v>10836.2</v>
      </c>
      <c r="I384" s="208">
        <v>9183.9</v>
      </c>
      <c r="J384" s="210">
        <f t="shared" si="30"/>
        <v>1296.5000000000018</v>
      </c>
      <c r="K384" s="211">
        <f t="shared" si="27"/>
        <v>127.32074530028282</v>
      </c>
      <c r="L384" s="211">
        <f t="shared" si="31"/>
        <v>96.27032296613102</v>
      </c>
      <c r="M384" s="211">
        <f t="shared" si="32"/>
        <v>84.75203484616378</v>
      </c>
    </row>
    <row r="385" spans="1:13" ht="15">
      <c r="A385" s="146"/>
      <c r="B385" s="137" t="s">
        <v>35</v>
      </c>
      <c r="C385" s="137" t="s">
        <v>7</v>
      </c>
      <c r="D385" s="137" t="s">
        <v>7</v>
      </c>
      <c r="E385" s="136" t="s">
        <v>36</v>
      </c>
      <c r="F385" s="153">
        <f>F386</f>
        <v>4282</v>
      </c>
      <c r="G385" s="43">
        <v>4245.6</v>
      </c>
      <c r="H385" s="43">
        <v>4245.6</v>
      </c>
      <c r="I385" s="43">
        <v>4245.6</v>
      </c>
      <c r="J385" s="42">
        <f t="shared" si="30"/>
        <v>0</v>
      </c>
      <c r="K385" s="49">
        <f t="shared" si="27"/>
        <v>99.14992993928072</v>
      </c>
      <c r="L385" s="49">
        <f t="shared" si="31"/>
        <v>100</v>
      </c>
      <c r="M385" s="49">
        <f t="shared" si="32"/>
        <v>100</v>
      </c>
    </row>
    <row r="386" spans="1:13" s="77" customFormat="1" ht="45">
      <c r="A386" s="146"/>
      <c r="B386" s="146"/>
      <c r="C386" s="84" t="s">
        <v>216</v>
      </c>
      <c r="D386" s="128"/>
      <c r="E386" s="102" t="s">
        <v>217</v>
      </c>
      <c r="F386" s="149">
        <f>F387</f>
        <v>4282</v>
      </c>
      <c r="G386" s="82">
        <v>4245.6</v>
      </c>
      <c r="H386" s="82">
        <v>4245.6</v>
      </c>
      <c r="I386" s="82">
        <v>4245.6</v>
      </c>
      <c r="J386" s="76">
        <f t="shared" si="30"/>
        <v>0</v>
      </c>
      <c r="K386" s="78">
        <f aca="true" t="shared" si="33" ref="K386:K391">I386*100/F386</f>
        <v>99.14992993928072</v>
      </c>
      <c r="L386" s="78">
        <f t="shared" si="31"/>
        <v>100</v>
      </c>
      <c r="M386" s="78">
        <f t="shared" si="32"/>
        <v>100</v>
      </c>
    </row>
    <row r="387" spans="1:13" ht="60">
      <c r="A387" s="146"/>
      <c r="B387" s="146"/>
      <c r="C387" s="84" t="s">
        <v>218</v>
      </c>
      <c r="D387" s="128"/>
      <c r="E387" s="102" t="s">
        <v>219</v>
      </c>
      <c r="F387" s="149">
        <f>F388</f>
        <v>4282</v>
      </c>
      <c r="G387" s="43">
        <v>4245.6</v>
      </c>
      <c r="H387" s="43">
        <v>4245.6</v>
      </c>
      <c r="I387" s="43">
        <v>4245.6</v>
      </c>
      <c r="J387" s="42">
        <f t="shared" si="30"/>
        <v>0</v>
      </c>
      <c r="K387" s="49">
        <f t="shared" si="33"/>
        <v>99.14992993928072</v>
      </c>
      <c r="L387" s="49">
        <f t="shared" si="31"/>
        <v>100</v>
      </c>
      <c r="M387" s="49">
        <f t="shared" si="32"/>
        <v>100</v>
      </c>
    </row>
    <row r="388" spans="1:13" ht="60">
      <c r="A388" s="146"/>
      <c r="B388" s="146"/>
      <c r="C388" s="84" t="s">
        <v>443</v>
      </c>
      <c r="D388" s="84"/>
      <c r="E388" s="113" t="s">
        <v>444</v>
      </c>
      <c r="F388" s="149">
        <f>F389</f>
        <v>4282</v>
      </c>
      <c r="G388" s="43">
        <v>4245.6</v>
      </c>
      <c r="H388" s="43">
        <v>4245.6</v>
      </c>
      <c r="I388" s="43">
        <v>4245.6</v>
      </c>
      <c r="J388" s="42">
        <f t="shared" si="30"/>
        <v>0</v>
      </c>
      <c r="K388" s="49">
        <f t="shared" si="33"/>
        <v>99.14992993928072</v>
      </c>
      <c r="L388" s="49">
        <f t="shared" si="31"/>
        <v>100</v>
      </c>
      <c r="M388" s="49">
        <f t="shared" si="32"/>
        <v>100</v>
      </c>
    </row>
    <row r="389" spans="1:13" ht="60">
      <c r="A389" s="146"/>
      <c r="B389" s="146"/>
      <c r="C389" s="128" t="s">
        <v>445</v>
      </c>
      <c r="D389" s="84"/>
      <c r="E389" s="102" t="s">
        <v>111</v>
      </c>
      <c r="F389" s="149">
        <f>F390</f>
        <v>4282</v>
      </c>
      <c r="G389" s="43">
        <v>4245.6</v>
      </c>
      <c r="H389" s="43">
        <v>4245.6</v>
      </c>
      <c r="I389" s="43">
        <v>4245.6</v>
      </c>
      <c r="J389" s="42">
        <f t="shared" si="30"/>
        <v>0</v>
      </c>
      <c r="K389" s="49">
        <f t="shared" si="33"/>
        <v>99.14992993928072</v>
      </c>
      <c r="L389" s="49">
        <f t="shared" si="31"/>
        <v>100</v>
      </c>
      <c r="M389" s="49">
        <f t="shared" si="32"/>
        <v>100</v>
      </c>
    </row>
    <row r="390" spans="1:13" ht="30">
      <c r="A390" s="146"/>
      <c r="B390" s="146"/>
      <c r="C390" s="128"/>
      <c r="D390" s="128" t="s">
        <v>139</v>
      </c>
      <c r="E390" s="102" t="s">
        <v>140</v>
      </c>
      <c r="F390" s="149">
        <v>4282</v>
      </c>
      <c r="G390" s="43">
        <v>4245.6</v>
      </c>
      <c r="H390" s="43">
        <v>4245.6</v>
      </c>
      <c r="I390" s="43">
        <v>4245.6</v>
      </c>
      <c r="J390" s="42">
        <f t="shared" si="30"/>
        <v>0</v>
      </c>
      <c r="K390" s="49">
        <f t="shared" si="33"/>
        <v>99.14992993928072</v>
      </c>
      <c r="L390" s="49">
        <f t="shared" si="31"/>
        <v>100</v>
      </c>
      <c r="M390" s="49">
        <f t="shared" si="32"/>
        <v>100</v>
      </c>
    </row>
    <row r="391" spans="1:13" ht="15">
      <c r="A391" s="146"/>
      <c r="B391" s="137" t="s">
        <v>37</v>
      </c>
      <c r="C391" s="137"/>
      <c r="D391" s="137"/>
      <c r="E391" s="136" t="s">
        <v>38</v>
      </c>
      <c r="F391" s="149">
        <f>F392</f>
        <v>2931.2</v>
      </c>
      <c r="G391" s="43">
        <v>5294.099999999999</v>
      </c>
      <c r="H391" s="43">
        <v>6590.6</v>
      </c>
      <c r="I391" s="43">
        <v>4938.3</v>
      </c>
      <c r="J391" s="36">
        <f t="shared" si="30"/>
        <v>1296.500000000001</v>
      </c>
      <c r="K391" s="49">
        <f t="shared" si="33"/>
        <v>168.47366266375548</v>
      </c>
      <c r="L391" s="49">
        <f t="shared" si="31"/>
        <v>93.27931093103645</v>
      </c>
      <c r="M391" s="49">
        <f t="shared" si="32"/>
        <v>74.92944496707432</v>
      </c>
    </row>
    <row r="392" spans="1:13" ht="45">
      <c r="A392" s="146"/>
      <c r="B392" s="146"/>
      <c r="C392" s="84" t="s">
        <v>216</v>
      </c>
      <c r="D392" s="128"/>
      <c r="E392" s="102" t="s">
        <v>217</v>
      </c>
      <c r="F392" s="149">
        <f>F393</f>
        <v>2931.2</v>
      </c>
      <c r="G392" s="43">
        <v>5294.1</v>
      </c>
      <c r="H392" s="43">
        <v>6590.6</v>
      </c>
      <c r="I392" s="43">
        <v>4938.3</v>
      </c>
      <c r="J392" s="42">
        <f t="shared" si="30"/>
        <v>1296.5</v>
      </c>
      <c r="K392" s="49">
        <f aca="true" t="shared" si="34" ref="K392:K431">I392*100/F392</f>
        <v>168.47366266375548</v>
      </c>
      <c r="L392" s="49">
        <f t="shared" si="31"/>
        <v>93.27931093103643</v>
      </c>
      <c r="M392" s="49">
        <f t="shared" si="32"/>
        <v>74.92944496707432</v>
      </c>
    </row>
    <row r="393" spans="1:13" ht="60">
      <c r="A393" s="146"/>
      <c r="B393" s="146"/>
      <c r="C393" s="84" t="s">
        <v>218</v>
      </c>
      <c r="D393" s="128"/>
      <c r="E393" s="102" t="s">
        <v>219</v>
      </c>
      <c r="F393" s="149">
        <f>F394</f>
        <v>2931.2</v>
      </c>
      <c r="G393" s="43">
        <v>2872.7999999999997</v>
      </c>
      <c r="H393" s="43">
        <v>4169.2</v>
      </c>
      <c r="I393" s="43">
        <v>2774.1</v>
      </c>
      <c r="J393" s="36">
        <f t="shared" si="30"/>
        <v>1296.4</v>
      </c>
      <c r="K393" s="49">
        <f t="shared" si="34"/>
        <v>94.64042030567686</v>
      </c>
      <c r="L393" s="49">
        <f t="shared" si="31"/>
        <v>96.56432748538013</v>
      </c>
      <c r="M393" s="49">
        <f t="shared" si="32"/>
        <v>66.53794492948288</v>
      </c>
    </row>
    <row r="394" spans="1:13" ht="60">
      <c r="A394" s="146"/>
      <c r="B394" s="146"/>
      <c r="C394" s="84" t="s">
        <v>443</v>
      </c>
      <c r="D394" s="84"/>
      <c r="E394" s="113" t="s">
        <v>444</v>
      </c>
      <c r="F394" s="149">
        <f>F395+F397+F399+F401</f>
        <v>2931.2</v>
      </c>
      <c r="G394" s="43">
        <v>2872.7999999999997</v>
      </c>
      <c r="H394" s="43">
        <v>4169.2</v>
      </c>
      <c r="I394" s="43">
        <v>2774.1</v>
      </c>
      <c r="J394" s="42">
        <f t="shared" si="30"/>
        <v>1296.4</v>
      </c>
      <c r="K394" s="49">
        <f t="shared" si="34"/>
        <v>94.64042030567686</v>
      </c>
      <c r="L394" s="49">
        <f t="shared" si="31"/>
        <v>96.56432748538013</v>
      </c>
      <c r="M394" s="49">
        <f t="shared" si="32"/>
        <v>66.53794492948288</v>
      </c>
    </row>
    <row r="395" spans="1:13" ht="60">
      <c r="A395" s="146"/>
      <c r="B395" s="146"/>
      <c r="C395" s="128" t="s">
        <v>446</v>
      </c>
      <c r="D395" s="84"/>
      <c r="E395" s="113" t="s">
        <v>447</v>
      </c>
      <c r="F395" s="149">
        <f>F396</f>
        <v>225.6</v>
      </c>
      <c r="G395" s="43">
        <v>225.6</v>
      </c>
      <c r="H395" s="43">
        <v>225.6</v>
      </c>
      <c r="I395" s="43">
        <v>162.4</v>
      </c>
      <c r="J395" s="42">
        <f t="shared" si="30"/>
        <v>0</v>
      </c>
      <c r="K395" s="49">
        <f t="shared" si="34"/>
        <v>71.98581560283688</v>
      </c>
      <c r="L395" s="49">
        <f t="shared" si="31"/>
        <v>71.98581560283688</v>
      </c>
      <c r="M395" s="49">
        <f t="shared" si="32"/>
        <v>71.98581560283688</v>
      </c>
    </row>
    <row r="396" spans="1:13" ht="45">
      <c r="A396" s="146"/>
      <c r="B396" s="146"/>
      <c r="C396" s="128"/>
      <c r="D396" s="144" t="s">
        <v>124</v>
      </c>
      <c r="E396" s="101" t="s">
        <v>207</v>
      </c>
      <c r="F396" s="149">
        <v>225.6</v>
      </c>
      <c r="G396" s="43">
        <v>225.6</v>
      </c>
      <c r="H396" s="43">
        <v>225.6</v>
      </c>
      <c r="I396" s="43">
        <v>162.4</v>
      </c>
      <c r="J396" s="42">
        <f t="shared" si="30"/>
        <v>0</v>
      </c>
      <c r="K396" s="49">
        <f t="shared" si="34"/>
        <v>71.98581560283688</v>
      </c>
      <c r="L396" s="49">
        <f t="shared" si="31"/>
        <v>71.98581560283688</v>
      </c>
      <c r="M396" s="49">
        <f t="shared" si="32"/>
        <v>71.98581560283688</v>
      </c>
    </row>
    <row r="397" spans="1:13" ht="60">
      <c r="A397" s="146"/>
      <c r="B397" s="146"/>
      <c r="C397" s="128" t="s">
        <v>448</v>
      </c>
      <c r="D397" s="84"/>
      <c r="E397" s="113" t="s">
        <v>449</v>
      </c>
      <c r="F397" s="149">
        <f>F398</f>
        <v>135.4</v>
      </c>
      <c r="G397" s="43">
        <v>135.4</v>
      </c>
      <c r="H397" s="43">
        <v>135.4</v>
      </c>
      <c r="I397" s="43">
        <v>99.9</v>
      </c>
      <c r="J397" s="42">
        <f t="shared" si="30"/>
        <v>0</v>
      </c>
      <c r="K397" s="49">
        <f t="shared" si="34"/>
        <v>73.78138847858197</v>
      </c>
      <c r="L397" s="49">
        <f t="shared" si="31"/>
        <v>73.78138847858197</v>
      </c>
      <c r="M397" s="49">
        <f t="shared" si="32"/>
        <v>73.78138847858197</v>
      </c>
    </row>
    <row r="398" spans="1:13" ht="45">
      <c r="A398" s="146"/>
      <c r="B398" s="146"/>
      <c r="C398" s="128"/>
      <c r="D398" s="144" t="s">
        <v>124</v>
      </c>
      <c r="E398" s="101" t="s">
        <v>207</v>
      </c>
      <c r="F398" s="149">
        <v>135.4</v>
      </c>
      <c r="G398" s="43">
        <v>135.4</v>
      </c>
      <c r="H398" s="43">
        <v>135.4</v>
      </c>
      <c r="I398" s="43">
        <v>99.9</v>
      </c>
      <c r="J398" s="42">
        <f t="shared" si="30"/>
        <v>0</v>
      </c>
      <c r="K398" s="49">
        <f t="shared" si="34"/>
        <v>73.78138847858197</v>
      </c>
      <c r="L398" s="49">
        <f t="shared" si="31"/>
        <v>73.78138847858197</v>
      </c>
      <c r="M398" s="49">
        <f t="shared" si="32"/>
        <v>73.78138847858197</v>
      </c>
    </row>
    <row r="399" spans="1:13" ht="120">
      <c r="A399" s="146"/>
      <c r="B399" s="146"/>
      <c r="C399" s="128" t="s">
        <v>450</v>
      </c>
      <c r="D399" s="144"/>
      <c r="E399" s="103" t="s">
        <v>451</v>
      </c>
      <c r="F399" s="149">
        <f>F400</f>
        <v>1285.1</v>
      </c>
      <c r="G399" s="43">
        <v>1253.3999999999999</v>
      </c>
      <c r="H399" s="43">
        <v>2549.8</v>
      </c>
      <c r="I399" s="43">
        <v>1253.4</v>
      </c>
      <c r="J399" s="36">
        <f t="shared" si="30"/>
        <v>1296.4000000000003</v>
      </c>
      <c r="K399" s="49">
        <f t="shared" si="34"/>
        <v>97.5332658937048</v>
      </c>
      <c r="L399" s="49">
        <f t="shared" si="31"/>
        <v>100.00000000000003</v>
      </c>
      <c r="M399" s="49">
        <f t="shared" si="32"/>
        <v>49.15679661149894</v>
      </c>
    </row>
    <row r="400" spans="1:13" ht="30">
      <c r="A400" s="146"/>
      <c r="B400" s="146"/>
      <c r="C400" s="128"/>
      <c r="D400" s="144" t="s">
        <v>139</v>
      </c>
      <c r="E400" s="103" t="s">
        <v>140</v>
      </c>
      <c r="F400" s="149">
        <v>1285.1</v>
      </c>
      <c r="G400" s="43">
        <v>1253.3999999999999</v>
      </c>
      <c r="H400" s="43">
        <v>2549.8</v>
      </c>
      <c r="I400" s="43">
        <v>1253.4</v>
      </c>
      <c r="J400" s="42">
        <f t="shared" si="30"/>
        <v>1296.4000000000003</v>
      </c>
      <c r="K400" s="49">
        <f t="shared" si="34"/>
        <v>97.5332658937048</v>
      </c>
      <c r="L400" s="49">
        <f t="shared" si="31"/>
        <v>100.00000000000003</v>
      </c>
      <c r="M400" s="49">
        <f t="shared" si="32"/>
        <v>49.15679661149894</v>
      </c>
    </row>
    <row r="401" spans="1:13" ht="90">
      <c r="A401" s="146"/>
      <c r="B401" s="146"/>
      <c r="C401" s="128" t="s">
        <v>452</v>
      </c>
      <c r="D401" s="144"/>
      <c r="E401" s="101" t="s">
        <v>453</v>
      </c>
      <c r="F401" s="149">
        <f>F402</f>
        <v>1285.1</v>
      </c>
      <c r="G401" s="43">
        <v>1258.3999999999999</v>
      </c>
      <c r="H401" s="43">
        <v>1258.4</v>
      </c>
      <c r="I401" s="43">
        <v>1258.4</v>
      </c>
      <c r="J401" s="42">
        <f t="shared" si="30"/>
        <v>0</v>
      </c>
      <c r="K401" s="49">
        <f t="shared" si="34"/>
        <v>97.92234067387754</v>
      </c>
      <c r="L401" s="49">
        <f t="shared" si="31"/>
        <v>100.00000000000003</v>
      </c>
      <c r="M401" s="49">
        <f t="shared" si="32"/>
        <v>100</v>
      </c>
    </row>
    <row r="402" spans="1:13" ht="30">
      <c r="A402" s="146"/>
      <c r="B402" s="146"/>
      <c r="C402" s="128"/>
      <c r="D402" s="144" t="s">
        <v>139</v>
      </c>
      <c r="E402" s="103" t="s">
        <v>140</v>
      </c>
      <c r="F402" s="149">
        <v>1285.1</v>
      </c>
      <c r="G402" s="43">
        <v>1258.3999999999999</v>
      </c>
      <c r="H402" s="43">
        <v>1258.4</v>
      </c>
      <c r="I402" s="43">
        <v>1258.4</v>
      </c>
      <c r="J402" s="42">
        <f t="shared" si="30"/>
        <v>0</v>
      </c>
      <c r="K402" s="49">
        <f t="shared" si="34"/>
        <v>97.92234067387754</v>
      </c>
      <c r="L402" s="49">
        <f t="shared" si="31"/>
        <v>100.00000000000003</v>
      </c>
      <c r="M402" s="49">
        <f t="shared" si="32"/>
        <v>100</v>
      </c>
    </row>
    <row r="403" spans="1:13" ht="45">
      <c r="A403" s="146"/>
      <c r="B403" s="146"/>
      <c r="C403" s="128" t="s">
        <v>456</v>
      </c>
      <c r="D403" s="144"/>
      <c r="E403" s="103" t="s">
        <v>457</v>
      </c>
      <c r="F403" s="149"/>
      <c r="G403" s="43">
        <v>2421.3</v>
      </c>
      <c r="H403" s="43">
        <v>2421.4</v>
      </c>
      <c r="I403" s="43">
        <v>2164.2</v>
      </c>
      <c r="J403" s="36">
        <f t="shared" si="30"/>
        <v>0.09999999999990905</v>
      </c>
      <c r="K403" s="49"/>
      <c r="L403" s="49">
        <f t="shared" si="31"/>
        <v>89.38173708338493</v>
      </c>
      <c r="M403" s="49">
        <f t="shared" si="32"/>
        <v>89.37804575865201</v>
      </c>
    </row>
    <row r="404" spans="1:13" ht="30">
      <c r="A404" s="146"/>
      <c r="B404" s="146"/>
      <c r="C404" s="128" t="s">
        <v>458</v>
      </c>
      <c r="D404" s="144"/>
      <c r="E404" s="103" t="s">
        <v>454</v>
      </c>
      <c r="F404" s="149"/>
      <c r="G404" s="43">
        <v>2421.3</v>
      </c>
      <c r="H404" s="43">
        <v>2421.4</v>
      </c>
      <c r="I404" s="43">
        <v>2164.2</v>
      </c>
      <c r="J404" s="42">
        <f t="shared" si="30"/>
        <v>0.09999999999990905</v>
      </c>
      <c r="K404" s="49"/>
      <c r="L404" s="49">
        <f t="shared" si="31"/>
        <v>89.38173708338493</v>
      </c>
      <c r="M404" s="49">
        <f t="shared" si="32"/>
        <v>89.37804575865201</v>
      </c>
    </row>
    <row r="405" spans="1:13" ht="60">
      <c r="A405" s="146"/>
      <c r="B405" s="146"/>
      <c r="C405" s="128" t="s">
        <v>459</v>
      </c>
      <c r="D405" s="144"/>
      <c r="E405" s="103" t="s">
        <v>460</v>
      </c>
      <c r="F405" s="149"/>
      <c r="G405" s="43">
        <v>725.4</v>
      </c>
      <c r="H405" s="43">
        <v>725.5</v>
      </c>
      <c r="I405" s="43">
        <v>621.5</v>
      </c>
      <c r="J405" s="42">
        <f t="shared" si="30"/>
        <v>0.10000000000002274</v>
      </c>
      <c r="K405" s="49"/>
      <c r="L405" s="49">
        <f t="shared" si="31"/>
        <v>85.67686793493246</v>
      </c>
      <c r="M405" s="49">
        <f t="shared" si="32"/>
        <v>85.66505858028945</v>
      </c>
    </row>
    <row r="406" spans="1:13" ht="30">
      <c r="A406" s="146"/>
      <c r="B406" s="146"/>
      <c r="C406" s="128"/>
      <c r="D406" s="144" t="s">
        <v>139</v>
      </c>
      <c r="E406" s="103" t="s">
        <v>140</v>
      </c>
      <c r="F406" s="149"/>
      <c r="G406" s="43">
        <v>725.4</v>
      </c>
      <c r="H406" s="43">
        <v>725.5</v>
      </c>
      <c r="I406" s="43">
        <v>621.5</v>
      </c>
      <c r="J406" s="42">
        <f t="shared" si="30"/>
        <v>0.10000000000002274</v>
      </c>
      <c r="K406" s="49"/>
      <c r="L406" s="49">
        <f t="shared" si="31"/>
        <v>85.67686793493246</v>
      </c>
      <c r="M406" s="49">
        <f t="shared" si="32"/>
        <v>85.66505858028945</v>
      </c>
    </row>
    <row r="407" spans="1:13" ht="75">
      <c r="A407" s="146"/>
      <c r="B407" s="146"/>
      <c r="C407" s="128" t="s">
        <v>461</v>
      </c>
      <c r="D407" s="144"/>
      <c r="E407" s="103" t="s">
        <v>462</v>
      </c>
      <c r="F407" s="149"/>
      <c r="G407" s="43">
        <v>991.5</v>
      </c>
      <c r="H407" s="43">
        <v>991.5</v>
      </c>
      <c r="I407" s="43">
        <v>838.3</v>
      </c>
      <c r="J407" s="42">
        <f t="shared" si="30"/>
        <v>0</v>
      </c>
      <c r="K407" s="49"/>
      <c r="L407" s="49">
        <f t="shared" si="31"/>
        <v>84.54866364094806</v>
      </c>
      <c r="M407" s="49">
        <f t="shared" si="32"/>
        <v>84.54866364094806</v>
      </c>
    </row>
    <row r="408" spans="1:13" ht="30">
      <c r="A408" s="146"/>
      <c r="B408" s="146"/>
      <c r="C408" s="128"/>
      <c r="D408" s="144" t="s">
        <v>139</v>
      </c>
      <c r="E408" s="103" t="s">
        <v>140</v>
      </c>
      <c r="F408" s="149"/>
      <c r="G408" s="43">
        <v>991.5</v>
      </c>
      <c r="H408" s="43">
        <v>991.5</v>
      </c>
      <c r="I408" s="43">
        <v>838.3</v>
      </c>
      <c r="J408" s="42">
        <f t="shared" si="30"/>
        <v>0</v>
      </c>
      <c r="K408" s="49"/>
      <c r="L408" s="49">
        <f t="shared" si="31"/>
        <v>84.54866364094806</v>
      </c>
      <c r="M408" s="49">
        <f t="shared" si="32"/>
        <v>84.54866364094806</v>
      </c>
    </row>
    <row r="409" spans="1:13" ht="15">
      <c r="A409" s="146"/>
      <c r="B409" s="146"/>
      <c r="C409" s="128" t="s">
        <v>463</v>
      </c>
      <c r="D409" s="144"/>
      <c r="E409" s="103" t="s">
        <v>455</v>
      </c>
      <c r="F409" s="149"/>
      <c r="G409" s="43">
        <v>704.4</v>
      </c>
      <c r="H409" s="43">
        <v>704.4</v>
      </c>
      <c r="I409" s="43">
        <v>704.4</v>
      </c>
      <c r="J409" s="42">
        <f t="shared" si="30"/>
        <v>0</v>
      </c>
      <c r="K409" s="49"/>
      <c r="L409" s="49">
        <f t="shared" si="31"/>
        <v>100</v>
      </c>
      <c r="M409" s="49">
        <f t="shared" si="32"/>
        <v>100</v>
      </c>
    </row>
    <row r="410" spans="1:13" ht="30">
      <c r="A410" s="146"/>
      <c r="B410" s="146"/>
      <c r="C410" s="128"/>
      <c r="D410" s="144" t="s">
        <v>139</v>
      </c>
      <c r="E410" s="103" t="s">
        <v>140</v>
      </c>
      <c r="F410" s="149"/>
      <c r="G410" s="43">
        <v>704.4</v>
      </c>
      <c r="H410" s="43">
        <v>704.4</v>
      </c>
      <c r="I410" s="43">
        <v>704.4</v>
      </c>
      <c r="J410" s="42">
        <f t="shared" si="30"/>
        <v>0</v>
      </c>
      <c r="K410" s="49"/>
      <c r="L410" s="49">
        <f t="shared" si="31"/>
        <v>100</v>
      </c>
      <c r="M410" s="49">
        <f t="shared" si="32"/>
        <v>100</v>
      </c>
    </row>
    <row r="411" spans="1:13" s="217" customFormat="1" ht="15">
      <c r="A411" s="221"/>
      <c r="B411" s="224" t="s">
        <v>39</v>
      </c>
      <c r="C411" s="224"/>
      <c r="D411" s="224"/>
      <c r="E411" s="230" t="s">
        <v>32</v>
      </c>
      <c r="F411" s="229">
        <f>F412</f>
        <v>6213.1</v>
      </c>
      <c r="G411" s="208">
        <v>5706.200000000001</v>
      </c>
      <c r="H411" s="208">
        <v>5706.3</v>
      </c>
      <c r="I411" s="208">
        <v>2013</v>
      </c>
      <c r="J411" s="210">
        <f t="shared" si="30"/>
        <v>0.0999999999994543</v>
      </c>
      <c r="K411" s="211">
        <f t="shared" si="34"/>
        <v>32.39928538088876</v>
      </c>
      <c r="L411" s="211">
        <f t="shared" si="31"/>
        <v>35.27741754582734</v>
      </c>
      <c r="M411" s="211">
        <f t="shared" si="32"/>
        <v>35.276799327059564</v>
      </c>
    </row>
    <row r="412" spans="1:13" ht="15">
      <c r="A412" s="146"/>
      <c r="B412" s="163" t="s">
        <v>53</v>
      </c>
      <c r="C412" s="163"/>
      <c r="D412" s="163"/>
      <c r="E412" s="167" t="s">
        <v>56</v>
      </c>
      <c r="F412" s="149">
        <f>F413</f>
        <v>6213.1</v>
      </c>
      <c r="G412" s="43">
        <v>5706.200000000001</v>
      </c>
      <c r="H412" s="43">
        <v>5706.3</v>
      </c>
      <c r="I412" s="43">
        <v>2013</v>
      </c>
      <c r="J412" s="42">
        <f t="shared" si="30"/>
        <v>0.0999999999994543</v>
      </c>
      <c r="K412" s="49">
        <f t="shared" si="34"/>
        <v>32.39928538088876</v>
      </c>
      <c r="L412" s="49">
        <f t="shared" si="31"/>
        <v>35.27741754582734</v>
      </c>
      <c r="M412" s="49">
        <f t="shared" si="32"/>
        <v>35.276799327059564</v>
      </c>
    </row>
    <row r="413" spans="1:13" ht="45">
      <c r="A413" s="146"/>
      <c r="B413" s="146"/>
      <c r="C413" s="84" t="s">
        <v>224</v>
      </c>
      <c r="D413" s="128"/>
      <c r="E413" s="102" t="s">
        <v>269</v>
      </c>
      <c r="F413" s="149">
        <f>F414</f>
        <v>6213.1</v>
      </c>
      <c r="G413" s="43">
        <v>5706.200000000001</v>
      </c>
      <c r="H413" s="43">
        <v>5706.3</v>
      </c>
      <c r="I413" s="43">
        <v>2013</v>
      </c>
      <c r="J413" s="42">
        <f t="shared" si="30"/>
        <v>0.0999999999994543</v>
      </c>
      <c r="K413" s="49">
        <f t="shared" si="34"/>
        <v>32.39928538088876</v>
      </c>
      <c r="L413" s="49">
        <f t="shared" si="31"/>
        <v>35.27741754582734</v>
      </c>
      <c r="M413" s="49">
        <f t="shared" si="32"/>
        <v>35.276799327059564</v>
      </c>
    </row>
    <row r="414" spans="1:13" ht="45">
      <c r="A414" s="146"/>
      <c r="B414" s="146"/>
      <c r="C414" s="84" t="s">
        <v>464</v>
      </c>
      <c r="D414" s="128"/>
      <c r="E414" s="120" t="s">
        <v>465</v>
      </c>
      <c r="F414" s="149">
        <f>F415+F419</f>
        <v>6213.1</v>
      </c>
      <c r="G414" s="43">
        <v>5706.200000000001</v>
      </c>
      <c r="H414" s="43">
        <v>5706.3</v>
      </c>
      <c r="I414" s="43">
        <v>2013</v>
      </c>
      <c r="J414" s="42">
        <f t="shared" si="30"/>
        <v>0.0999999999994543</v>
      </c>
      <c r="K414" s="49">
        <f t="shared" si="34"/>
        <v>32.39928538088876</v>
      </c>
      <c r="L414" s="49">
        <f t="shared" si="31"/>
        <v>35.27741754582734</v>
      </c>
      <c r="M414" s="49">
        <f t="shared" si="32"/>
        <v>35.276799327059564</v>
      </c>
    </row>
    <row r="415" spans="1:13" ht="45">
      <c r="A415" s="146"/>
      <c r="B415" s="146"/>
      <c r="C415" s="84" t="s">
        <v>466</v>
      </c>
      <c r="D415" s="128"/>
      <c r="E415" s="120" t="s">
        <v>467</v>
      </c>
      <c r="F415" s="149">
        <f>F416</f>
        <v>2573.1</v>
      </c>
      <c r="G415" s="43">
        <v>2066.2</v>
      </c>
      <c r="H415" s="43">
        <v>2066.3</v>
      </c>
      <c r="I415" s="43">
        <v>2013</v>
      </c>
      <c r="J415" s="42">
        <f t="shared" si="30"/>
        <v>0.1000000000003638</v>
      </c>
      <c r="K415" s="49">
        <f t="shared" si="34"/>
        <v>78.23248221989041</v>
      </c>
      <c r="L415" s="49">
        <f t="shared" si="31"/>
        <v>97.42522505081793</v>
      </c>
      <c r="M415" s="49">
        <f t="shared" si="32"/>
        <v>97.42051009049992</v>
      </c>
    </row>
    <row r="416" spans="1:13" ht="60">
      <c r="A416" s="146"/>
      <c r="B416" s="146"/>
      <c r="C416" s="84" t="s">
        <v>468</v>
      </c>
      <c r="D416" s="128"/>
      <c r="E416" s="102" t="s">
        <v>275</v>
      </c>
      <c r="F416" s="149">
        <f>F418</f>
        <v>2573.1</v>
      </c>
      <c r="G416" s="43">
        <v>2066.2</v>
      </c>
      <c r="H416" s="43">
        <v>2066.3</v>
      </c>
      <c r="I416" s="43">
        <v>2013</v>
      </c>
      <c r="J416" s="42">
        <f t="shared" si="30"/>
        <v>0.1000000000003638</v>
      </c>
      <c r="K416" s="49">
        <f t="shared" si="34"/>
        <v>78.23248221989041</v>
      </c>
      <c r="L416" s="49">
        <f t="shared" si="31"/>
        <v>97.42522505081793</v>
      </c>
      <c r="M416" s="49">
        <f t="shared" si="32"/>
        <v>97.42051009049992</v>
      </c>
    </row>
    <row r="417" spans="1:13" ht="90">
      <c r="A417" s="146"/>
      <c r="B417" s="146"/>
      <c r="C417" s="84"/>
      <c r="D417" s="163" t="s">
        <v>130</v>
      </c>
      <c r="E417" s="101" t="s">
        <v>214</v>
      </c>
      <c r="F417" s="149"/>
      <c r="G417" s="43">
        <v>250</v>
      </c>
      <c r="H417" s="43">
        <v>250</v>
      </c>
      <c r="I417" s="43">
        <v>196.8</v>
      </c>
      <c r="J417" s="42">
        <f t="shared" si="30"/>
        <v>0</v>
      </c>
      <c r="K417" s="49"/>
      <c r="L417" s="49">
        <f t="shared" si="31"/>
        <v>78.72</v>
      </c>
      <c r="M417" s="49">
        <f t="shared" si="32"/>
        <v>78.72</v>
      </c>
    </row>
    <row r="418" spans="1:13" ht="45">
      <c r="A418" s="146"/>
      <c r="B418" s="146"/>
      <c r="C418" s="84"/>
      <c r="D418" s="150" t="s">
        <v>124</v>
      </c>
      <c r="E418" s="101" t="s">
        <v>207</v>
      </c>
      <c r="F418" s="149">
        <v>2573.1</v>
      </c>
      <c r="G418" s="43">
        <v>1816.1999999999998</v>
      </c>
      <c r="H418" s="43">
        <v>1816.3</v>
      </c>
      <c r="I418" s="43">
        <v>1816.2</v>
      </c>
      <c r="J418" s="42">
        <f t="shared" si="30"/>
        <v>0.10000000000013642</v>
      </c>
      <c r="K418" s="49">
        <f t="shared" si="34"/>
        <v>70.58412032179083</v>
      </c>
      <c r="L418" s="49">
        <f t="shared" si="31"/>
        <v>100.00000000000001</v>
      </c>
      <c r="M418" s="49">
        <f t="shared" si="32"/>
        <v>99.99449430160216</v>
      </c>
    </row>
    <row r="419" spans="1:13" ht="45">
      <c r="A419" s="146"/>
      <c r="B419" s="146"/>
      <c r="C419" s="84" t="s">
        <v>470</v>
      </c>
      <c r="D419" s="170"/>
      <c r="E419" s="101" t="s">
        <v>417</v>
      </c>
      <c r="F419" s="149">
        <f>F420+F422</f>
        <v>3640</v>
      </c>
      <c r="G419" s="43">
        <v>3640</v>
      </c>
      <c r="H419" s="43">
        <v>3640</v>
      </c>
      <c r="I419" s="43">
        <v>0</v>
      </c>
      <c r="J419" s="42">
        <f t="shared" si="30"/>
        <v>0</v>
      </c>
      <c r="K419" s="49">
        <f t="shared" si="34"/>
        <v>0</v>
      </c>
      <c r="L419" s="49">
        <f t="shared" si="31"/>
        <v>0</v>
      </c>
      <c r="M419" s="49">
        <f t="shared" si="32"/>
        <v>0</v>
      </c>
    </row>
    <row r="420" spans="1:13" ht="45">
      <c r="A420" s="146"/>
      <c r="B420" s="146"/>
      <c r="C420" s="84" t="s">
        <v>471</v>
      </c>
      <c r="D420" s="170"/>
      <c r="E420" s="101" t="s">
        <v>472</v>
      </c>
      <c r="F420" s="149">
        <f>F421</f>
        <v>1350</v>
      </c>
      <c r="G420" s="43">
        <v>1350</v>
      </c>
      <c r="H420" s="43">
        <v>1350</v>
      </c>
      <c r="I420" s="43">
        <v>0</v>
      </c>
      <c r="J420" s="42">
        <f t="shared" si="30"/>
        <v>0</v>
      </c>
      <c r="K420" s="49">
        <f t="shared" si="34"/>
        <v>0</v>
      </c>
      <c r="L420" s="49">
        <f t="shared" si="31"/>
        <v>0</v>
      </c>
      <c r="M420" s="49">
        <f t="shared" si="32"/>
        <v>0</v>
      </c>
    </row>
    <row r="421" spans="1:13" ht="45">
      <c r="A421" s="146"/>
      <c r="B421" s="146"/>
      <c r="C421" s="84"/>
      <c r="D421" s="166">
        <v>400</v>
      </c>
      <c r="E421" s="101" t="s">
        <v>326</v>
      </c>
      <c r="F421" s="149">
        <v>1350</v>
      </c>
      <c r="G421" s="43">
        <v>1350</v>
      </c>
      <c r="H421" s="43">
        <v>1350</v>
      </c>
      <c r="I421" s="43">
        <v>0</v>
      </c>
      <c r="J421" s="42">
        <f t="shared" si="30"/>
        <v>0</v>
      </c>
      <c r="K421" s="49">
        <f t="shared" si="34"/>
        <v>0</v>
      </c>
      <c r="L421" s="49">
        <f t="shared" si="31"/>
        <v>0</v>
      </c>
      <c r="M421" s="49">
        <f t="shared" si="32"/>
        <v>0</v>
      </c>
    </row>
    <row r="422" spans="1:13" ht="45">
      <c r="A422" s="146"/>
      <c r="B422" s="146"/>
      <c r="C422" s="84" t="s">
        <v>473</v>
      </c>
      <c r="D422" s="170"/>
      <c r="E422" s="101" t="s">
        <v>474</v>
      </c>
      <c r="F422" s="149">
        <f>F423</f>
        <v>2290</v>
      </c>
      <c r="G422" s="43">
        <v>0</v>
      </c>
      <c r="H422" s="43">
        <v>0</v>
      </c>
      <c r="I422" s="43">
        <v>0</v>
      </c>
      <c r="J422" s="42">
        <f t="shared" si="30"/>
        <v>0</v>
      </c>
      <c r="K422" s="49"/>
      <c r="L422" s="49"/>
      <c r="M422" s="49"/>
    </row>
    <row r="423" spans="1:13" ht="45">
      <c r="A423" s="146"/>
      <c r="B423" s="146"/>
      <c r="C423" s="84"/>
      <c r="D423" s="166">
        <v>400</v>
      </c>
      <c r="E423" s="101" t="s">
        <v>326</v>
      </c>
      <c r="F423" s="149">
        <v>2290</v>
      </c>
      <c r="G423" s="43">
        <v>0</v>
      </c>
      <c r="H423" s="43">
        <v>0</v>
      </c>
      <c r="I423" s="43">
        <v>0</v>
      </c>
      <c r="J423" s="42">
        <f t="shared" si="30"/>
        <v>0</v>
      </c>
      <c r="K423" s="49"/>
      <c r="L423" s="49"/>
      <c r="M423" s="49"/>
    </row>
    <row r="424" spans="1:13" ht="45">
      <c r="A424" s="146"/>
      <c r="B424" s="146"/>
      <c r="C424" s="84" t="s">
        <v>475</v>
      </c>
      <c r="D424" s="170"/>
      <c r="E424" s="101" t="s">
        <v>474</v>
      </c>
      <c r="F424" s="149"/>
      <c r="G424" s="43">
        <v>2290</v>
      </c>
      <c r="H424" s="43">
        <v>2290</v>
      </c>
      <c r="I424" s="43">
        <v>0</v>
      </c>
      <c r="J424" s="42">
        <f t="shared" si="30"/>
        <v>0</v>
      </c>
      <c r="K424" s="49"/>
      <c r="L424" s="49">
        <f>I424*100/G424</f>
        <v>0</v>
      </c>
      <c r="M424" s="49">
        <f>I424*100/H424</f>
        <v>0</v>
      </c>
    </row>
    <row r="425" spans="1:13" ht="45">
      <c r="A425" s="146"/>
      <c r="B425" s="146"/>
      <c r="C425" s="84"/>
      <c r="D425" s="166">
        <v>400</v>
      </c>
      <c r="E425" s="101" t="s">
        <v>326</v>
      </c>
      <c r="F425" s="149"/>
      <c r="G425" s="43">
        <v>2290</v>
      </c>
      <c r="H425" s="43">
        <v>2290</v>
      </c>
      <c r="I425" s="43">
        <v>0</v>
      </c>
      <c r="J425" s="42">
        <f t="shared" si="30"/>
        <v>0</v>
      </c>
      <c r="K425" s="49"/>
      <c r="L425" s="49">
        <f>I425*100/G425</f>
        <v>0</v>
      </c>
      <c r="M425" s="49">
        <f>I425*100/H425</f>
        <v>0</v>
      </c>
    </row>
    <row r="426" spans="1:13" s="217" customFormat="1" ht="15">
      <c r="A426" s="221"/>
      <c r="B426" s="218" t="s">
        <v>70</v>
      </c>
      <c r="C426" s="218"/>
      <c r="D426" s="218"/>
      <c r="E426" s="233" t="s">
        <v>71</v>
      </c>
      <c r="F426" s="229">
        <f>F427</f>
        <v>1255</v>
      </c>
      <c r="G426" s="208">
        <v>1255</v>
      </c>
      <c r="H426" s="208">
        <v>1255</v>
      </c>
      <c r="I426" s="208">
        <v>1255</v>
      </c>
      <c r="J426" s="210">
        <f t="shared" si="30"/>
        <v>0</v>
      </c>
      <c r="K426" s="211">
        <f t="shared" si="34"/>
        <v>100</v>
      </c>
      <c r="L426" s="211">
        <f aca="true" t="shared" si="35" ref="L426:L438">I426*100/G426</f>
        <v>100</v>
      </c>
      <c r="M426" s="211">
        <f aca="true" t="shared" si="36" ref="M426:M438">I426*100/H426</f>
        <v>100</v>
      </c>
    </row>
    <row r="427" spans="1:13" ht="15">
      <c r="A427" s="146"/>
      <c r="B427" s="137" t="s">
        <v>72</v>
      </c>
      <c r="C427" s="137"/>
      <c r="D427" s="137"/>
      <c r="E427" s="136" t="s">
        <v>78</v>
      </c>
      <c r="F427" s="149">
        <f>F428</f>
        <v>1255</v>
      </c>
      <c r="G427" s="43">
        <v>1255</v>
      </c>
      <c r="H427" s="43">
        <v>1255</v>
      </c>
      <c r="I427" s="43">
        <v>1255</v>
      </c>
      <c r="J427" s="42">
        <f t="shared" si="30"/>
        <v>0</v>
      </c>
      <c r="K427" s="49">
        <f t="shared" si="34"/>
        <v>100</v>
      </c>
      <c r="L427" s="49">
        <f t="shared" si="35"/>
        <v>100</v>
      </c>
      <c r="M427" s="49">
        <f t="shared" si="36"/>
        <v>100</v>
      </c>
    </row>
    <row r="428" spans="1:13" ht="15">
      <c r="A428" s="146"/>
      <c r="B428" s="137"/>
      <c r="C428" s="154" t="s">
        <v>208</v>
      </c>
      <c r="D428" s="144"/>
      <c r="E428" s="72" t="s">
        <v>126</v>
      </c>
      <c r="F428" s="149">
        <f>F429</f>
        <v>1255</v>
      </c>
      <c r="G428" s="43">
        <v>1255</v>
      </c>
      <c r="H428" s="43">
        <v>1255</v>
      </c>
      <c r="I428" s="43">
        <v>1255</v>
      </c>
      <c r="J428" s="42">
        <f t="shared" si="30"/>
        <v>0</v>
      </c>
      <c r="K428" s="49">
        <f t="shared" si="34"/>
        <v>100</v>
      </c>
      <c r="L428" s="49">
        <f t="shared" si="35"/>
        <v>100</v>
      </c>
      <c r="M428" s="49">
        <f t="shared" si="36"/>
        <v>100</v>
      </c>
    </row>
    <row r="429" spans="1:13" ht="30">
      <c r="A429" s="146"/>
      <c r="B429" s="137"/>
      <c r="C429" s="144" t="s">
        <v>209</v>
      </c>
      <c r="D429" s="144"/>
      <c r="E429" s="106" t="s">
        <v>129</v>
      </c>
      <c r="F429" s="149">
        <f>F430</f>
        <v>1255</v>
      </c>
      <c r="G429" s="43">
        <v>1255</v>
      </c>
      <c r="H429" s="43">
        <v>1255</v>
      </c>
      <c r="I429" s="43">
        <v>1255</v>
      </c>
      <c r="J429" s="42">
        <f t="shared" si="30"/>
        <v>0</v>
      </c>
      <c r="K429" s="49">
        <f t="shared" si="34"/>
        <v>100</v>
      </c>
      <c r="L429" s="49">
        <f t="shared" si="35"/>
        <v>100</v>
      </c>
      <c r="M429" s="49">
        <f t="shared" si="36"/>
        <v>100</v>
      </c>
    </row>
    <row r="430" spans="1:13" ht="30">
      <c r="A430" s="146"/>
      <c r="B430" s="137"/>
      <c r="C430" s="128" t="s">
        <v>476</v>
      </c>
      <c r="D430" s="128"/>
      <c r="E430" s="102" t="s">
        <v>477</v>
      </c>
      <c r="F430" s="149">
        <f>F431</f>
        <v>1255</v>
      </c>
      <c r="G430" s="43">
        <v>1255</v>
      </c>
      <c r="H430" s="43">
        <v>1255</v>
      </c>
      <c r="I430" s="43">
        <v>1255</v>
      </c>
      <c r="J430" s="42">
        <f t="shared" si="30"/>
        <v>0</v>
      </c>
      <c r="K430" s="49">
        <f t="shared" si="34"/>
        <v>100</v>
      </c>
      <c r="L430" s="49">
        <f t="shared" si="35"/>
        <v>100</v>
      </c>
      <c r="M430" s="49">
        <f t="shared" si="36"/>
        <v>100</v>
      </c>
    </row>
    <row r="431" spans="1:13" ht="45">
      <c r="A431" s="146"/>
      <c r="B431" s="137"/>
      <c r="C431" s="128"/>
      <c r="D431" s="128">
        <v>600</v>
      </c>
      <c r="E431" s="101" t="s">
        <v>134</v>
      </c>
      <c r="F431" s="149">
        <v>1255</v>
      </c>
      <c r="G431" s="43">
        <v>1255</v>
      </c>
      <c r="H431" s="43">
        <v>1255</v>
      </c>
      <c r="I431" s="43">
        <v>1255</v>
      </c>
      <c r="J431" s="42">
        <f t="shared" si="30"/>
        <v>0</v>
      </c>
      <c r="K431" s="49">
        <f t="shared" si="34"/>
        <v>100</v>
      </c>
      <c r="L431" s="49">
        <f t="shared" si="35"/>
        <v>100</v>
      </c>
      <c r="M431" s="49">
        <f t="shared" si="36"/>
        <v>100</v>
      </c>
    </row>
    <row r="432" spans="1:13" s="217" customFormat="1" ht="30">
      <c r="A432" s="221"/>
      <c r="B432" s="218" t="s">
        <v>167</v>
      </c>
      <c r="C432" s="234"/>
      <c r="D432" s="234"/>
      <c r="E432" s="227" t="s">
        <v>168</v>
      </c>
      <c r="F432" s="229"/>
      <c r="G432" s="208">
        <v>1061</v>
      </c>
      <c r="H432" s="208">
        <v>1061</v>
      </c>
      <c r="I432" s="208">
        <v>1056.8</v>
      </c>
      <c r="J432" s="210">
        <f t="shared" si="30"/>
        <v>0</v>
      </c>
      <c r="K432" s="211"/>
      <c r="L432" s="211">
        <f t="shared" si="35"/>
        <v>99.60414703110273</v>
      </c>
      <c r="M432" s="211">
        <f t="shared" si="36"/>
        <v>99.60414703110273</v>
      </c>
    </row>
    <row r="433" spans="1:13" ht="30">
      <c r="A433" s="146"/>
      <c r="B433" s="18" t="s">
        <v>169</v>
      </c>
      <c r="C433" s="18"/>
      <c r="D433" s="18"/>
      <c r="E433" s="98" t="s">
        <v>170</v>
      </c>
      <c r="F433" s="149"/>
      <c r="G433" s="43">
        <v>1061</v>
      </c>
      <c r="H433" s="43">
        <v>1061</v>
      </c>
      <c r="I433" s="43">
        <v>1056.8</v>
      </c>
      <c r="J433" s="42">
        <f t="shared" si="30"/>
        <v>0</v>
      </c>
      <c r="K433" s="49"/>
      <c r="L433" s="49">
        <f t="shared" si="35"/>
        <v>99.60414703110273</v>
      </c>
      <c r="M433" s="49">
        <f t="shared" si="36"/>
        <v>99.60414703110273</v>
      </c>
    </row>
    <row r="434" spans="1:13" ht="45">
      <c r="A434" s="146"/>
      <c r="B434" s="171"/>
      <c r="C434" s="144" t="s">
        <v>478</v>
      </c>
      <c r="D434" s="172"/>
      <c r="E434" s="114" t="s">
        <v>479</v>
      </c>
      <c r="F434" s="149"/>
      <c r="G434" s="43">
        <v>1061</v>
      </c>
      <c r="H434" s="43">
        <v>1061</v>
      </c>
      <c r="I434" s="43">
        <v>1056.8</v>
      </c>
      <c r="J434" s="42">
        <f t="shared" si="30"/>
        <v>0</v>
      </c>
      <c r="K434" s="49"/>
      <c r="L434" s="49">
        <f t="shared" si="35"/>
        <v>99.60414703110273</v>
      </c>
      <c r="M434" s="49">
        <f t="shared" si="36"/>
        <v>99.60414703110273</v>
      </c>
    </row>
    <row r="435" spans="1:13" ht="45">
      <c r="A435" s="146"/>
      <c r="B435" s="171"/>
      <c r="C435" s="144" t="s">
        <v>480</v>
      </c>
      <c r="D435" s="18"/>
      <c r="E435" s="173" t="s">
        <v>481</v>
      </c>
      <c r="F435" s="149"/>
      <c r="G435" s="43">
        <v>1061</v>
      </c>
      <c r="H435" s="43">
        <v>1061</v>
      </c>
      <c r="I435" s="43">
        <v>1056.8</v>
      </c>
      <c r="J435" s="42">
        <f t="shared" si="30"/>
        <v>0</v>
      </c>
      <c r="K435" s="49"/>
      <c r="L435" s="49">
        <f t="shared" si="35"/>
        <v>99.60414703110273</v>
      </c>
      <c r="M435" s="49">
        <f t="shared" si="36"/>
        <v>99.60414703110273</v>
      </c>
    </row>
    <row r="436" spans="1:13" ht="45">
      <c r="A436" s="146"/>
      <c r="B436" s="174"/>
      <c r="C436" s="144" t="s">
        <v>482</v>
      </c>
      <c r="D436" s="18"/>
      <c r="E436" s="98" t="s">
        <v>483</v>
      </c>
      <c r="F436" s="149"/>
      <c r="G436" s="43">
        <v>1061</v>
      </c>
      <c r="H436" s="43">
        <v>1061</v>
      </c>
      <c r="I436" s="43">
        <v>1056.8</v>
      </c>
      <c r="J436" s="42">
        <f t="shared" si="30"/>
        <v>0</v>
      </c>
      <c r="K436" s="49"/>
      <c r="L436" s="49">
        <f t="shared" si="35"/>
        <v>99.60414703110273</v>
      </c>
      <c r="M436" s="49">
        <f t="shared" si="36"/>
        <v>99.60414703110273</v>
      </c>
    </row>
    <row r="437" spans="1:13" ht="45">
      <c r="A437" s="146"/>
      <c r="B437" s="174"/>
      <c r="C437" s="144" t="s">
        <v>484</v>
      </c>
      <c r="D437" s="18"/>
      <c r="E437" s="98" t="s">
        <v>485</v>
      </c>
      <c r="F437" s="149"/>
      <c r="G437" s="43">
        <v>1061</v>
      </c>
      <c r="H437" s="43">
        <v>1061</v>
      </c>
      <c r="I437" s="43">
        <v>1056.8</v>
      </c>
      <c r="J437" s="42">
        <f t="shared" si="30"/>
        <v>0</v>
      </c>
      <c r="K437" s="49"/>
      <c r="L437" s="49">
        <f t="shared" si="35"/>
        <v>99.60414703110273</v>
      </c>
      <c r="M437" s="49">
        <f t="shared" si="36"/>
        <v>99.60414703110273</v>
      </c>
    </row>
    <row r="438" spans="1:13" ht="30">
      <c r="A438" s="146"/>
      <c r="B438" s="146"/>
      <c r="C438" s="84"/>
      <c r="D438" s="18" t="s">
        <v>486</v>
      </c>
      <c r="E438" s="98" t="s">
        <v>171</v>
      </c>
      <c r="F438" s="149"/>
      <c r="G438" s="43">
        <v>1061</v>
      </c>
      <c r="H438" s="43">
        <v>1061</v>
      </c>
      <c r="I438" s="43">
        <v>1056.8</v>
      </c>
      <c r="J438" s="42">
        <f t="shared" si="30"/>
        <v>0</v>
      </c>
      <c r="K438" s="49"/>
      <c r="L438" s="49">
        <f t="shared" si="35"/>
        <v>99.60414703110273</v>
      </c>
      <c r="M438" s="49">
        <f t="shared" si="36"/>
        <v>99.60414703110273</v>
      </c>
    </row>
    <row r="439" spans="1:13" s="51" customFormat="1" ht="28.5">
      <c r="A439" s="196" t="s">
        <v>84</v>
      </c>
      <c r="B439" s="196"/>
      <c r="C439" s="196"/>
      <c r="D439" s="196"/>
      <c r="E439" s="202" t="s">
        <v>80</v>
      </c>
      <c r="F439" s="203">
        <f>F440</f>
        <v>2835.3</v>
      </c>
      <c r="G439" s="83">
        <v>2804.7000000000003</v>
      </c>
      <c r="H439" s="83">
        <v>2804.7</v>
      </c>
      <c r="I439" s="83">
        <v>2799.4</v>
      </c>
      <c r="J439" s="37">
        <f t="shared" si="30"/>
        <v>0</v>
      </c>
      <c r="K439" s="46">
        <f aca="true" t="shared" si="37" ref="K439:K452">I439*100/F439</f>
        <v>98.73382005431523</v>
      </c>
      <c r="L439" s="46">
        <f t="shared" si="31"/>
        <v>99.81103148286803</v>
      </c>
      <c r="M439" s="46">
        <f t="shared" si="32"/>
        <v>99.81103148286805</v>
      </c>
    </row>
    <row r="440" spans="1:13" s="217" customFormat="1" ht="15">
      <c r="A440" s="218"/>
      <c r="B440" s="235" t="s">
        <v>6</v>
      </c>
      <c r="C440" s="235"/>
      <c r="D440" s="235"/>
      <c r="E440" s="236" t="s">
        <v>8</v>
      </c>
      <c r="F440" s="229">
        <f>F441</f>
        <v>2835.3</v>
      </c>
      <c r="G440" s="208">
        <v>2804.7000000000003</v>
      </c>
      <c r="H440" s="208">
        <v>2804.7</v>
      </c>
      <c r="I440" s="208">
        <v>2799.4</v>
      </c>
      <c r="J440" s="210">
        <f t="shared" si="30"/>
        <v>0</v>
      </c>
      <c r="K440" s="211">
        <f t="shared" si="37"/>
        <v>98.73382005431523</v>
      </c>
      <c r="L440" s="211">
        <f t="shared" si="31"/>
        <v>99.81103148286803</v>
      </c>
      <c r="M440" s="211">
        <f t="shared" si="32"/>
        <v>99.81103148286805</v>
      </c>
    </row>
    <row r="441" spans="1:13" ht="75">
      <c r="A441" s="137"/>
      <c r="B441" s="156" t="s">
        <v>11</v>
      </c>
      <c r="C441" s="175"/>
      <c r="D441" s="175"/>
      <c r="E441" s="176" t="s">
        <v>172</v>
      </c>
      <c r="F441" s="149">
        <f>F442</f>
        <v>2835.3</v>
      </c>
      <c r="G441" s="43">
        <v>2804.7000000000003</v>
      </c>
      <c r="H441" s="43">
        <v>2804.7</v>
      </c>
      <c r="I441" s="43">
        <v>2799.4</v>
      </c>
      <c r="J441" s="42">
        <f t="shared" si="30"/>
        <v>0</v>
      </c>
      <c r="K441" s="49">
        <f t="shared" si="37"/>
        <v>98.73382005431523</v>
      </c>
      <c r="L441" s="49">
        <f t="shared" si="31"/>
        <v>99.81103148286803</v>
      </c>
      <c r="M441" s="49">
        <f t="shared" si="32"/>
        <v>99.81103148286805</v>
      </c>
    </row>
    <row r="442" spans="1:13" ht="15">
      <c r="A442" s="137"/>
      <c r="B442" s="146"/>
      <c r="C442" s="143" t="s">
        <v>208</v>
      </c>
      <c r="D442" s="144"/>
      <c r="E442" s="72" t="s">
        <v>126</v>
      </c>
      <c r="F442" s="145">
        <f>F443</f>
        <v>2835.3</v>
      </c>
      <c r="G442" s="43">
        <v>2804.7000000000003</v>
      </c>
      <c r="H442" s="43">
        <v>2804.7</v>
      </c>
      <c r="I442" s="43">
        <v>2799.4</v>
      </c>
      <c r="J442" s="42">
        <f t="shared" si="30"/>
        <v>0</v>
      </c>
      <c r="K442" s="49">
        <f t="shared" si="37"/>
        <v>98.73382005431523</v>
      </c>
      <c r="L442" s="49">
        <f t="shared" si="31"/>
        <v>99.81103148286803</v>
      </c>
      <c r="M442" s="49">
        <f t="shared" si="32"/>
        <v>99.81103148286805</v>
      </c>
    </row>
    <row r="443" spans="1:13" ht="45">
      <c r="A443" s="137"/>
      <c r="B443" s="146"/>
      <c r="C443" s="147" t="s">
        <v>247</v>
      </c>
      <c r="D443" s="144"/>
      <c r="E443" s="102" t="s">
        <v>248</v>
      </c>
      <c r="F443" s="145">
        <f>F444+F446+F449</f>
        <v>2835.3</v>
      </c>
      <c r="G443" s="43">
        <v>2804.7000000000003</v>
      </c>
      <c r="H443" s="43">
        <v>2804.7</v>
      </c>
      <c r="I443" s="43">
        <v>2799.4</v>
      </c>
      <c r="J443" s="42">
        <f t="shared" si="30"/>
        <v>0</v>
      </c>
      <c r="K443" s="49">
        <f t="shared" si="37"/>
        <v>98.73382005431523</v>
      </c>
      <c r="L443" s="49">
        <f t="shared" si="31"/>
        <v>99.81103148286803</v>
      </c>
      <c r="M443" s="49">
        <f t="shared" si="32"/>
        <v>99.81103148286805</v>
      </c>
    </row>
    <row r="444" spans="1:13" ht="30">
      <c r="A444" s="137"/>
      <c r="B444" s="146"/>
      <c r="C444" s="148" t="s">
        <v>487</v>
      </c>
      <c r="D444" s="144"/>
      <c r="E444" s="120" t="s">
        <v>49</v>
      </c>
      <c r="F444" s="149">
        <f>F445</f>
        <v>1466.2</v>
      </c>
      <c r="G444" s="43">
        <v>1534.8</v>
      </c>
      <c r="H444" s="43">
        <v>1534.8</v>
      </c>
      <c r="I444" s="43">
        <v>1534.8</v>
      </c>
      <c r="J444" s="42">
        <f t="shared" si="30"/>
        <v>0</v>
      </c>
      <c r="K444" s="49">
        <f t="shared" si="37"/>
        <v>104.67876142408949</v>
      </c>
      <c r="L444" s="49">
        <f t="shared" si="31"/>
        <v>100</v>
      </c>
      <c r="M444" s="49">
        <f t="shared" si="32"/>
        <v>100</v>
      </c>
    </row>
    <row r="445" spans="1:13" ht="90">
      <c r="A445" s="137"/>
      <c r="B445" s="146"/>
      <c r="C445" s="148"/>
      <c r="D445" s="150" t="s">
        <v>130</v>
      </c>
      <c r="E445" s="101" t="s">
        <v>214</v>
      </c>
      <c r="F445" s="149">
        <v>1466.2</v>
      </c>
      <c r="G445" s="43">
        <v>1534.8</v>
      </c>
      <c r="H445" s="43">
        <v>1534.8</v>
      </c>
      <c r="I445" s="43">
        <v>1534.8</v>
      </c>
      <c r="J445" s="42">
        <f t="shared" si="30"/>
        <v>0</v>
      </c>
      <c r="K445" s="49">
        <f t="shared" si="37"/>
        <v>104.67876142408949</v>
      </c>
      <c r="L445" s="49">
        <f t="shared" si="31"/>
        <v>100</v>
      </c>
      <c r="M445" s="49">
        <f t="shared" si="32"/>
        <v>100</v>
      </c>
    </row>
    <row r="446" spans="1:13" ht="30">
      <c r="A446" s="137"/>
      <c r="B446" s="146"/>
      <c r="C446" s="148" t="s">
        <v>488</v>
      </c>
      <c r="D446" s="84"/>
      <c r="E446" s="120" t="s">
        <v>86</v>
      </c>
      <c r="F446" s="149">
        <f>F447</f>
        <v>116.5</v>
      </c>
      <c r="G446" s="43">
        <v>120.2</v>
      </c>
      <c r="H446" s="43">
        <v>120.2</v>
      </c>
      <c r="I446" s="43">
        <v>120.2</v>
      </c>
      <c r="J446" s="42">
        <f t="shared" si="30"/>
        <v>0</v>
      </c>
      <c r="K446" s="49">
        <f t="shared" si="37"/>
        <v>103.17596566523605</v>
      </c>
      <c r="L446" s="49">
        <f t="shared" si="31"/>
        <v>100</v>
      </c>
      <c r="M446" s="49">
        <f t="shared" si="32"/>
        <v>100</v>
      </c>
    </row>
    <row r="447" spans="1:13" ht="45">
      <c r="A447" s="137"/>
      <c r="B447" s="146"/>
      <c r="C447" s="148"/>
      <c r="D447" s="150" t="s">
        <v>124</v>
      </c>
      <c r="E447" s="101" t="s">
        <v>207</v>
      </c>
      <c r="F447" s="149">
        <v>116.5</v>
      </c>
      <c r="G447" s="43">
        <v>0</v>
      </c>
      <c r="H447" s="43">
        <v>0</v>
      </c>
      <c r="I447" s="43">
        <v>0</v>
      </c>
      <c r="J447" s="42">
        <f t="shared" si="30"/>
        <v>0</v>
      </c>
      <c r="K447" s="49">
        <f t="shared" si="37"/>
        <v>0</v>
      </c>
      <c r="L447" s="49"/>
      <c r="M447" s="49"/>
    </row>
    <row r="448" spans="1:13" ht="90">
      <c r="A448" s="137"/>
      <c r="B448" s="146"/>
      <c r="C448" s="148"/>
      <c r="D448" s="150" t="s">
        <v>130</v>
      </c>
      <c r="E448" s="101" t="s">
        <v>214</v>
      </c>
      <c r="F448" s="149"/>
      <c r="G448" s="43">
        <v>120.2</v>
      </c>
      <c r="H448" s="43">
        <v>120.2</v>
      </c>
      <c r="I448" s="43">
        <v>120.2</v>
      </c>
      <c r="J448" s="42">
        <f t="shared" si="30"/>
        <v>0</v>
      </c>
      <c r="K448" s="49"/>
      <c r="L448" s="49">
        <f t="shared" si="31"/>
        <v>100</v>
      </c>
      <c r="M448" s="49">
        <f t="shared" si="32"/>
        <v>100</v>
      </c>
    </row>
    <row r="449" spans="1:13" ht="30">
      <c r="A449" s="137"/>
      <c r="B449" s="146"/>
      <c r="C449" s="148" t="s">
        <v>489</v>
      </c>
      <c r="D449" s="144"/>
      <c r="E449" s="177" t="s">
        <v>490</v>
      </c>
      <c r="F449" s="149">
        <f>F450+F451+F452</f>
        <v>1252.6000000000001</v>
      </c>
      <c r="G449" s="43">
        <v>1149.7000000000003</v>
      </c>
      <c r="H449" s="43">
        <v>1149.7</v>
      </c>
      <c r="I449" s="43">
        <v>1144.4</v>
      </c>
      <c r="J449" s="42">
        <f t="shared" si="30"/>
        <v>0</v>
      </c>
      <c r="K449" s="49">
        <f t="shared" si="37"/>
        <v>91.3619671084145</v>
      </c>
      <c r="L449" s="49">
        <f t="shared" si="31"/>
        <v>99.53901017656779</v>
      </c>
      <c r="M449" s="49">
        <f t="shared" si="32"/>
        <v>99.53901017656781</v>
      </c>
    </row>
    <row r="450" spans="1:13" ht="90">
      <c r="A450" s="146"/>
      <c r="B450" s="146"/>
      <c r="C450" s="148"/>
      <c r="D450" s="150" t="s">
        <v>130</v>
      </c>
      <c r="E450" s="101" t="s">
        <v>214</v>
      </c>
      <c r="F450" s="149">
        <v>992</v>
      </c>
      <c r="G450" s="43">
        <v>1033.8</v>
      </c>
      <c r="H450" s="43">
        <v>1033.8</v>
      </c>
      <c r="I450" s="43">
        <v>1032.6</v>
      </c>
      <c r="J450" s="42">
        <f t="shared" si="30"/>
        <v>0</v>
      </c>
      <c r="K450" s="49">
        <f t="shared" si="37"/>
        <v>104.09274193548386</v>
      </c>
      <c r="L450" s="49">
        <f t="shared" si="31"/>
        <v>99.88392338943702</v>
      </c>
      <c r="M450" s="49">
        <f t="shared" si="32"/>
        <v>99.88392338943702</v>
      </c>
    </row>
    <row r="451" spans="1:13" ht="45">
      <c r="A451" s="146"/>
      <c r="B451" s="146"/>
      <c r="C451" s="148"/>
      <c r="D451" s="150" t="s">
        <v>124</v>
      </c>
      <c r="E451" s="101" t="s">
        <v>207</v>
      </c>
      <c r="F451" s="149">
        <v>260.4</v>
      </c>
      <c r="G451" s="43">
        <v>115.79999999999997</v>
      </c>
      <c r="H451" s="43">
        <v>115.8</v>
      </c>
      <c r="I451" s="43">
        <v>111.7</v>
      </c>
      <c r="J451" s="42">
        <f t="shared" si="30"/>
        <v>0</v>
      </c>
      <c r="K451" s="49">
        <f t="shared" si="37"/>
        <v>42.895545314900154</v>
      </c>
      <c r="L451" s="49">
        <f t="shared" si="31"/>
        <v>96.45941278065634</v>
      </c>
      <c r="M451" s="49">
        <f t="shared" si="32"/>
        <v>96.45941278065631</v>
      </c>
    </row>
    <row r="452" spans="1:13" ht="15">
      <c r="A452" s="146"/>
      <c r="B452" s="146"/>
      <c r="C452" s="148"/>
      <c r="D452" s="150" t="s">
        <v>131</v>
      </c>
      <c r="E452" s="132" t="s">
        <v>132</v>
      </c>
      <c r="F452" s="149">
        <v>0.2</v>
      </c>
      <c r="G452" s="43">
        <v>0.1</v>
      </c>
      <c r="H452" s="43">
        <v>0.1</v>
      </c>
      <c r="I452" s="43">
        <v>0.1</v>
      </c>
      <c r="J452" s="42">
        <f t="shared" si="30"/>
        <v>0</v>
      </c>
      <c r="K452" s="49">
        <f t="shared" si="37"/>
        <v>50</v>
      </c>
      <c r="L452" s="49">
        <f t="shared" si="31"/>
        <v>100</v>
      </c>
      <c r="M452" s="49">
        <f t="shared" si="32"/>
        <v>100</v>
      </c>
    </row>
    <row r="453" spans="1:13" s="51" customFormat="1" ht="57">
      <c r="A453" s="196" t="s">
        <v>48</v>
      </c>
      <c r="B453" s="196"/>
      <c r="C453" s="196"/>
      <c r="D453" s="197"/>
      <c r="E453" s="200" t="s">
        <v>173</v>
      </c>
      <c r="F453" s="203">
        <f>F454+F484+F509+F502</f>
        <v>71257.3</v>
      </c>
      <c r="G453" s="83">
        <v>227378.1</v>
      </c>
      <c r="H453" s="83">
        <v>228989.4</v>
      </c>
      <c r="I453" s="83">
        <v>212318.8</v>
      </c>
      <c r="J453" s="37">
        <f t="shared" si="30"/>
        <v>1611.2999999999884</v>
      </c>
      <c r="K453" s="46">
        <f aca="true" t="shared" si="38" ref="K453:K465">I453*100/F453</f>
        <v>297.9607703351095</v>
      </c>
      <c r="L453" s="46">
        <f t="shared" si="31"/>
        <v>93.37697869759664</v>
      </c>
      <c r="M453" s="46">
        <f t="shared" si="32"/>
        <v>92.71992502709733</v>
      </c>
    </row>
    <row r="454" spans="1:13" s="217" customFormat="1" ht="15">
      <c r="A454" s="218"/>
      <c r="B454" s="235" t="s">
        <v>6</v>
      </c>
      <c r="C454" s="235"/>
      <c r="D454" s="235"/>
      <c r="E454" s="236" t="s">
        <v>8</v>
      </c>
      <c r="F454" s="229">
        <f>F455+F470</f>
        <v>22936.8</v>
      </c>
      <c r="G454" s="208">
        <v>31316.2</v>
      </c>
      <c r="H454" s="208">
        <v>31316.2</v>
      </c>
      <c r="I454" s="208">
        <v>17796.7</v>
      </c>
      <c r="J454" s="210">
        <f t="shared" si="30"/>
        <v>0</v>
      </c>
      <c r="K454" s="211">
        <f t="shared" si="38"/>
        <v>77.59016078964808</v>
      </c>
      <c r="L454" s="211">
        <f t="shared" si="31"/>
        <v>56.829053333418486</v>
      </c>
      <c r="M454" s="211">
        <f t="shared" si="32"/>
        <v>56.829053333418486</v>
      </c>
    </row>
    <row r="455" spans="1:13" ht="60">
      <c r="A455" s="137"/>
      <c r="B455" s="175" t="s">
        <v>13</v>
      </c>
      <c r="C455" s="175"/>
      <c r="D455" s="175"/>
      <c r="E455" s="176" t="s">
        <v>62</v>
      </c>
      <c r="F455" s="149">
        <f>F456</f>
        <v>6929.200000000001</v>
      </c>
      <c r="G455" s="43">
        <v>7314.900000000001</v>
      </c>
      <c r="H455" s="43">
        <v>7314.9</v>
      </c>
      <c r="I455" s="43">
        <v>7314.8</v>
      </c>
      <c r="J455" s="42">
        <f t="shared" si="30"/>
        <v>0</v>
      </c>
      <c r="K455" s="49">
        <f t="shared" si="38"/>
        <v>105.56485597182935</v>
      </c>
      <c r="L455" s="49">
        <f t="shared" si="31"/>
        <v>99.99863292731274</v>
      </c>
      <c r="M455" s="49">
        <f t="shared" si="32"/>
        <v>99.99863292731276</v>
      </c>
    </row>
    <row r="456" spans="1:13" ht="45">
      <c r="A456" s="137"/>
      <c r="B456" s="175"/>
      <c r="C456" s="148" t="s">
        <v>478</v>
      </c>
      <c r="D456" s="144"/>
      <c r="E456" s="114" t="s">
        <v>479</v>
      </c>
      <c r="F456" s="149">
        <f>F457</f>
        <v>6929.200000000001</v>
      </c>
      <c r="G456" s="43">
        <v>6929.200000000001</v>
      </c>
      <c r="H456" s="43">
        <v>6929.2</v>
      </c>
      <c r="I456" s="43">
        <v>6929.1</v>
      </c>
      <c r="J456" s="42">
        <f t="shared" si="30"/>
        <v>0</v>
      </c>
      <c r="K456" s="49">
        <f t="shared" si="38"/>
        <v>99.9985568319575</v>
      </c>
      <c r="L456" s="49">
        <f t="shared" si="31"/>
        <v>99.9985568319575</v>
      </c>
      <c r="M456" s="49">
        <f t="shared" si="32"/>
        <v>99.99855683195752</v>
      </c>
    </row>
    <row r="457" spans="1:13" ht="30">
      <c r="A457" s="137"/>
      <c r="B457" s="175"/>
      <c r="C457" s="148" t="s">
        <v>491</v>
      </c>
      <c r="D457" s="144"/>
      <c r="E457" s="178" t="s">
        <v>492</v>
      </c>
      <c r="F457" s="149">
        <f>F458</f>
        <v>6929.200000000001</v>
      </c>
      <c r="G457" s="43">
        <v>6929.200000000001</v>
      </c>
      <c r="H457" s="43">
        <v>6929.2</v>
      </c>
      <c r="I457" s="43">
        <v>6929.1</v>
      </c>
      <c r="J457" s="42">
        <f t="shared" si="30"/>
        <v>0</v>
      </c>
      <c r="K457" s="49">
        <f t="shared" si="38"/>
        <v>99.9985568319575</v>
      </c>
      <c r="L457" s="49">
        <f t="shared" si="31"/>
        <v>99.9985568319575</v>
      </c>
      <c r="M457" s="49">
        <f t="shared" si="32"/>
        <v>99.99855683195752</v>
      </c>
    </row>
    <row r="458" spans="1:13" ht="30">
      <c r="A458" s="137"/>
      <c r="B458" s="175"/>
      <c r="C458" s="148" t="s">
        <v>493</v>
      </c>
      <c r="D458" s="144"/>
      <c r="E458" s="178" t="s">
        <v>494</v>
      </c>
      <c r="F458" s="149">
        <f>F459+F462</f>
        <v>6929.200000000001</v>
      </c>
      <c r="G458" s="43">
        <v>6929.200000000001</v>
      </c>
      <c r="H458" s="43">
        <v>6929.2</v>
      </c>
      <c r="I458" s="43">
        <v>6929.1</v>
      </c>
      <c r="J458" s="42">
        <f t="shared" si="30"/>
        <v>0</v>
      </c>
      <c r="K458" s="49">
        <f t="shared" si="38"/>
        <v>99.9985568319575</v>
      </c>
      <c r="L458" s="49">
        <f t="shared" si="31"/>
        <v>99.9985568319575</v>
      </c>
      <c r="M458" s="49">
        <f t="shared" si="32"/>
        <v>99.99855683195752</v>
      </c>
    </row>
    <row r="459" spans="1:13" ht="75">
      <c r="A459" s="137"/>
      <c r="B459" s="175"/>
      <c r="C459" s="148" t="s">
        <v>495</v>
      </c>
      <c r="D459" s="144"/>
      <c r="E459" s="101" t="s">
        <v>496</v>
      </c>
      <c r="F459" s="149">
        <f>F461</f>
        <v>12.8</v>
      </c>
      <c r="G459" s="43">
        <v>12.8</v>
      </c>
      <c r="H459" s="43">
        <v>12.8</v>
      </c>
      <c r="I459" s="43">
        <v>12.8</v>
      </c>
      <c r="J459" s="42">
        <f t="shared" si="30"/>
        <v>0</v>
      </c>
      <c r="K459" s="49">
        <f t="shared" si="38"/>
        <v>100</v>
      </c>
      <c r="L459" s="49">
        <f t="shared" si="31"/>
        <v>100</v>
      </c>
      <c r="M459" s="49">
        <f t="shared" si="32"/>
        <v>100</v>
      </c>
    </row>
    <row r="460" spans="1:13" ht="90">
      <c r="A460" s="137"/>
      <c r="B460" s="175"/>
      <c r="C460" s="148"/>
      <c r="D460" s="144" t="s">
        <v>130</v>
      </c>
      <c r="E460" s="101" t="s">
        <v>214</v>
      </c>
      <c r="F460" s="149"/>
      <c r="G460" s="43">
        <v>12.8</v>
      </c>
      <c r="H460" s="43">
        <v>12.8</v>
      </c>
      <c r="I460" s="43">
        <v>12.8</v>
      </c>
      <c r="J460" s="42">
        <f t="shared" si="30"/>
        <v>0</v>
      </c>
      <c r="K460" s="49"/>
      <c r="L460" s="49">
        <f t="shared" si="31"/>
        <v>100</v>
      </c>
      <c r="M460" s="49">
        <f t="shared" si="32"/>
        <v>100</v>
      </c>
    </row>
    <row r="461" spans="1:13" ht="45">
      <c r="A461" s="137"/>
      <c r="B461" s="175"/>
      <c r="C461" s="148"/>
      <c r="D461" s="144" t="s">
        <v>124</v>
      </c>
      <c r="E461" s="101" t="s">
        <v>207</v>
      </c>
      <c r="F461" s="149">
        <v>12.8</v>
      </c>
      <c r="G461" s="43">
        <v>0</v>
      </c>
      <c r="H461" s="43">
        <v>0</v>
      </c>
      <c r="I461" s="43">
        <v>0</v>
      </c>
      <c r="J461" s="42">
        <f t="shared" si="30"/>
        <v>0</v>
      </c>
      <c r="K461" s="49">
        <f t="shared" si="38"/>
        <v>0</v>
      </c>
      <c r="L461" s="49"/>
      <c r="M461" s="49"/>
    </row>
    <row r="462" spans="1:13" ht="30">
      <c r="A462" s="137"/>
      <c r="B462" s="175"/>
      <c r="C462" s="148" t="s">
        <v>497</v>
      </c>
      <c r="D462" s="144"/>
      <c r="E462" s="120" t="s">
        <v>281</v>
      </c>
      <c r="F462" s="149">
        <f>F463+F464+F465</f>
        <v>6916.400000000001</v>
      </c>
      <c r="G462" s="43">
        <v>6916.400000000001</v>
      </c>
      <c r="H462" s="43">
        <v>6916.4</v>
      </c>
      <c r="I462" s="43">
        <v>6916.3</v>
      </c>
      <c r="J462" s="42">
        <f t="shared" si="30"/>
        <v>0</v>
      </c>
      <c r="K462" s="49">
        <f t="shared" si="38"/>
        <v>99.99855416112428</v>
      </c>
      <c r="L462" s="49">
        <f t="shared" si="31"/>
        <v>99.99855416112428</v>
      </c>
      <c r="M462" s="49">
        <f t="shared" si="32"/>
        <v>99.99855416112429</v>
      </c>
    </row>
    <row r="463" spans="1:13" ht="90">
      <c r="A463" s="137"/>
      <c r="B463" s="175"/>
      <c r="C463" s="148"/>
      <c r="D463" s="144" t="s">
        <v>130</v>
      </c>
      <c r="E463" s="101" t="s">
        <v>214</v>
      </c>
      <c r="F463" s="149">
        <v>5830.1</v>
      </c>
      <c r="G463" s="43">
        <v>6345.200000000001</v>
      </c>
      <c r="H463" s="43">
        <v>6345.2</v>
      </c>
      <c r="I463" s="43">
        <v>6345.2</v>
      </c>
      <c r="J463" s="42">
        <f t="shared" si="30"/>
        <v>0</v>
      </c>
      <c r="K463" s="49">
        <f t="shared" si="38"/>
        <v>108.83518292996689</v>
      </c>
      <c r="L463" s="49">
        <f t="shared" si="31"/>
        <v>99.99999999999999</v>
      </c>
      <c r="M463" s="49">
        <f t="shared" si="32"/>
        <v>100</v>
      </c>
    </row>
    <row r="464" spans="1:13" ht="45">
      <c r="A464" s="137"/>
      <c r="B464" s="175"/>
      <c r="C464" s="148"/>
      <c r="D464" s="144" t="s">
        <v>124</v>
      </c>
      <c r="E464" s="101" t="s">
        <v>207</v>
      </c>
      <c r="F464" s="149">
        <v>1080.8</v>
      </c>
      <c r="G464" s="43">
        <v>565.6999999999999</v>
      </c>
      <c r="H464" s="43">
        <v>565.7</v>
      </c>
      <c r="I464" s="43">
        <v>565.7</v>
      </c>
      <c r="J464" s="42">
        <f t="shared" si="30"/>
        <v>0</v>
      </c>
      <c r="K464" s="49">
        <f t="shared" si="38"/>
        <v>52.34085862324205</v>
      </c>
      <c r="L464" s="49">
        <f t="shared" si="31"/>
        <v>100.00000000000003</v>
      </c>
      <c r="M464" s="49">
        <f t="shared" si="32"/>
        <v>100</v>
      </c>
    </row>
    <row r="465" spans="1:13" ht="15">
      <c r="A465" s="137"/>
      <c r="B465" s="175"/>
      <c r="C465" s="148"/>
      <c r="D465" s="144" t="s">
        <v>131</v>
      </c>
      <c r="E465" s="101" t="s">
        <v>132</v>
      </c>
      <c r="F465" s="149">
        <v>5.5</v>
      </c>
      <c r="G465" s="43">
        <v>5.5</v>
      </c>
      <c r="H465" s="43">
        <v>5.5</v>
      </c>
      <c r="I465" s="43">
        <v>5.5</v>
      </c>
      <c r="J465" s="42">
        <f t="shared" si="30"/>
        <v>0</v>
      </c>
      <c r="K465" s="49">
        <f t="shared" si="38"/>
        <v>100</v>
      </c>
      <c r="L465" s="49">
        <f t="shared" si="31"/>
        <v>100</v>
      </c>
      <c r="M465" s="49">
        <f t="shared" si="32"/>
        <v>100</v>
      </c>
    </row>
    <row r="466" spans="1:13" ht="15">
      <c r="A466" s="137"/>
      <c r="B466" s="175"/>
      <c r="C466" s="143" t="s">
        <v>208</v>
      </c>
      <c r="D466" s="144"/>
      <c r="E466" s="72" t="s">
        <v>126</v>
      </c>
      <c r="F466" s="149"/>
      <c r="G466" s="43">
        <v>385.7</v>
      </c>
      <c r="H466" s="43">
        <v>385.7</v>
      </c>
      <c r="I466" s="43">
        <v>385.7</v>
      </c>
      <c r="J466" s="42">
        <f t="shared" si="30"/>
        <v>0</v>
      </c>
      <c r="K466" s="49"/>
      <c r="L466" s="49">
        <f t="shared" si="31"/>
        <v>100</v>
      </c>
      <c r="M466" s="49">
        <f t="shared" si="32"/>
        <v>100</v>
      </c>
    </row>
    <row r="467" spans="1:13" ht="45">
      <c r="A467" s="137"/>
      <c r="B467" s="175"/>
      <c r="C467" s="148" t="s">
        <v>247</v>
      </c>
      <c r="D467" s="144"/>
      <c r="E467" s="101" t="s">
        <v>498</v>
      </c>
      <c r="F467" s="149"/>
      <c r="G467" s="43">
        <v>385.7</v>
      </c>
      <c r="H467" s="43">
        <v>385.7</v>
      </c>
      <c r="I467" s="43">
        <v>385.7</v>
      </c>
      <c r="J467" s="42">
        <f t="shared" si="30"/>
        <v>0</v>
      </c>
      <c r="K467" s="49"/>
      <c r="L467" s="49">
        <f t="shared" si="31"/>
        <v>100</v>
      </c>
      <c r="M467" s="49">
        <f t="shared" si="32"/>
        <v>100</v>
      </c>
    </row>
    <row r="468" spans="1:13" ht="45">
      <c r="A468" s="137"/>
      <c r="B468" s="175"/>
      <c r="C468" s="148" t="s">
        <v>499</v>
      </c>
      <c r="D468" s="144"/>
      <c r="E468" s="101" t="s">
        <v>500</v>
      </c>
      <c r="F468" s="149"/>
      <c r="G468" s="43">
        <v>385.7</v>
      </c>
      <c r="H468" s="43">
        <v>385.7</v>
      </c>
      <c r="I468" s="43">
        <v>385.7</v>
      </c>
      <c r="J468" s="42">
        <f aca="true" t="shared" si="39" ref="J468:J522">H468-G468</f>
        <v>0</v>
      </c>
      <c r="K468" s="49"/>
      <c r="L468" s="49">
        <f t="shared" si="31"/>
        <v>100</v>
      </c>
      <c r="M468" s="49">
        <f t="shared" si="32"/>
        <v>100</v>
      </c>
    </row>
    <row r="469" spans="1:13" ht="90">
      <c r="A469" s="137"/>
      <c r="B469" s="175"/>
      <c r="C469" s="148"/>
      <c r="D469" s="144" t="s">
        <v>130</v>
      </c>
      <c r="E469" s="101" t="s">
        <v>214</v>
      </c>
      <c r="F469" s="149"/>
      <c r="G469" s="43">
        <v>385.7</v>
      </c>
      <c r="H469" s="43">
        <v>385.7</v>
      </c>
      <c r="I469" s="43">
        <v>385.7</v>
      </c>
      <c r="J469" s="42">
        <f t="shared" si="39"/>
        <v>0</v>
      </c>
      <c r="K469" s="49"/>
      <c r="L469" s="49">
        <f t="shared" si="31"/>
        <v>100</v>
      </c>
      <c r="M469" s="49">
        <f t="shared" si="32"/>
        <v>100</v>
      </c>
    </row>
    <row r="470" spans="1:13" ht="15">
      <c r="A470" s="173"/>
      <c r="B470" s="156" t="s">
        <v>51</v>
      </c>
      <c r="C470" s="144"/>
      <c r="D470" s="72"/>
      <c r="E470" s="179" t="s">
        <v>16</v>
      </c>
      <c r="F470" s="149">
        <f>F471</f>
        <v>16007.599999999999</v>
      </c>
      <c r="G470" s="43">
        <v>24001.3</v>
      </c>
      <c r="H470" s="43">
        <v>24001.3</v>
      </c>
      <c r="I470" s="43">
        <v>10481.9</v>
      </c>
      <c r="J470" s="42">
        <f t="shared" si="39"/>
        <v>0</v>
      </c>
      <c r="K470" s="49">
        <f aca="true" t="shared" si="40" ref="K470:K477">I470*100/F470</f>
        <v>65.4807716334741</v>
      </c>
      <c r="L470" s="49">
        <f t="shared" si="31"/>
        <v>43.67221775487161</v>
      </c>
      <c r="M470" s="49">
        <f t="shared" si="32"/>
        <v>43.67221775487161</v>
      </c>
    </row>
    <row r="471" spans="1:13" ht="15">
      <c r="A471" s="146"/>
      <c r="B471" s="175"/>
      <c r="C471" s="143" t="s">
        <v>208</v>
      </c>
      <c r="D471" s="144"/>
      <c r="E471" s="72" t="s">
        <v>126</v>
      </c>
      <c r="F471" s="149">
        <f>F475+F472</f>
        <v>16007.599999999999</v>
      </c>
      <c r="G471" s="43">
        <v>24001.3</v>
      </c>
      <c r="H471" s="43">
        <v>24001.3</v>
      </c>
      <c r="I471" s="43">
        <v>10481.9</v>
      </c>
      <c r="J471" s="42">
        <f t="shared" si="39"/>
        <v>0</v>
      </c>
      <c r="K471" s="49">
        <f t="shared" si="40"/>
        <v>65.4807716334741</v>
      </c>
      <c r="L471" s="49">
        <f t="shared" si="31"/>
        <v>43.67221775487161</v>
      </c>
      <c r="M471" s="49">
        <f t="shared" si="32"/>
        <v>43.67221775487161</v>
      </c>
    </row>
    <row r="472" spans="1:13" ht="45">
      <c r="A472" s="146"/>
      <c r="B472" s="175"/>
      <c r="C472" s="180" t="s">
        <v>314</v>
      </c>
      <c r="D472" s="180"/>
      <c r="E472" s="181" t="s">
        <v>154</v>
      </c>
      <c r="F472" s="149">
        <f>F473</f>
        <v>4329.8</v>
      </c>
      <c r="G472" s="43">
        <v>10481.9</v>
      </c>
      <c r="H472" s="43">
        <v>10481.9</v>
      </c>
      <c r="I472" s="43">
        <v>10481.9</v>
      </c>
      <c r="J472" s="42">
        <f t="shared" si="39"/>
        <v>0</v>
      </c>
      <c r="K472" s="49">
        <f t="shared" si="40"/>
        <v>242.08739433692085</v>
      </c>
      <c r="L472" s="49">
        <f aca="true" t="shared" si="41" ref="L472:L519">I472*100/G472</f>
        <v>100</v>
      </c>
      <c r="M472" s="49">
        <f aca="true" t="shared" si="42" ref="M472:M519">I472*100/H472</f>
        <v>100</v>
      </c>
    </row>
    <row r="473" spans="1:13" ht="45">
      <c r="A473" s="146"/>
      <c r="B473" s="175"/>
      <c r="C473" s="84" t="s">
        <v>315</v>
      </c>
      <c r="D473" s="84"/>
      <c r="E473" s="120" t="s">
        <v>58</v>
      </c>
      <c r="F473" s="149">
        <f>F474</f>
        <v>4329.8</v>
      </c>
      <c r="G473" s="43">
        <v>10481.9</v>
      </c>
      <c r="H473" s="43">
        <v>10481.9</v>
      </c>
      <c r="I473" s="43">
        <v>10481.9</v>
      </c>
      <c r="J473" s="42">
        <f t="shared" si="39"/>
        <v>0</v>
      </c>
      <c r="K473" s="49">
        <f t="shared" si="40"/>
        <v>242.08739433692085</v>
      </c>
      <c r="L473" s="49">
        <f t="shared" si="41"/>
        <v>100</v>
      </c>
      <c r="M473" s="49">
        <f t="shared" si="42"/>
        <v>100</v>
      </c>
    </row>
    <row r="474" spans="1:13" ht="15">
      <c r="A474" s="146"/>
      <c r="B474" s="175"/>
      <c r="C474" s="84"/>
      <c r="D474" s="128">
        <v>800</v>
      </c>
      <c r="E474" s="102" t="s">
        <v>132</v>
      </c>
      <c r="F474" s="149">
        <v>4329.8</v>
      </c>
      <c r="G474" s="43">
        <v>10481.9</v>
      </c>
      <c r="H474" s="43">
        <v>10481.9</v>
      </c>
      <c r="I474" s="43">
        <v>10481.9</v>
      </c>
      <c r="J474" s="42">
        <f t="shared" si="39"/>
        <v>0</v>
      </c>
      <c r="K474" s="49">
        <f t="shared" si="40"/>
        <v>242.08739433692085</v>
      </c>
      <c r="L474" s="49">
        <f t="shared" si="41"/>
        <v>100</v>
      </c>
      <c r="M474" s="49">
        <f t="shared" si="42"/>
        <v>100</v>
      </c>
    </row>
    <row r="475" spans="1:13" ht="105">
      <c r="A475" s="146"/>
      <c r="B475" s="146"/>
      <c r="C475" s="182" t="s">
        <v>242</v>
      </c>
      <c r="D475" s="150"/>
      <c r="E475" s="102" t="s">
        <v>243</v>
      </c>
      <c r="F475" s="149">
        <f>F476+X515</f>
        <v>11677.8</v>
      </c>
      <c r="G475" s="43">
        <v>13519.4</v>
      </c>
      <c r="H475" s="43">
        <v>13519.4</v>
      </c>
      <c r="I475" s="43">
        <v>0</v>
      </c>
      <c r="J475" s="42">
        <f t="shared" si="39"/>
        <v>0</v>
      </c>
      <c r="K475" s="49">
        <f t="shared" si="40"/>
        <v>0</v>
      </c>
      <c r="L475" s="49">
        <f t="shared" si="41"/>
        <v>0</v>
      </c>
      <c r="M475" s="49">
        <f t="shared" si="42"/>
        <v>0</v>
      </c>
    </row>
    <row r="476" spans="1:13" ht="75">
      <c r="A476" s="146"/>
      <c r="B476" s="146"/>
      <c r="C476" s="182" t="s">
        <v>469</v>
      </c>
      <c r="D476" s="150"/>
      <c r="E476" s="101" t="s">
        <v>127</v>
      </c>
      <c r="F476" s="149">
        <f>F477</f>
        <v>11677.8</v>
      </c>
      <c r="G476" s="43">
        <v>13519.4</v>
      </c>
      <c r="H476" s="43">
        <v>13519.4</v>
      </c>
      <c r="I476" s="43">
        <v>0</v>
      </c>
      <c r="J476" s="42">
        <f t="shared" si="39"/>
        <v>0</v>
      </c>
      <c r="K476" s="49">
        <f t="shared" si="40"/>
        <v>0</v>
      </c>
      <c r="L476" s="49">
        <f t="shared" si="41"/>
        <v>0</v>
      </c>
      <c r="M476" s="49">
        <f t="shared" si="42"/>
        <v>0</v>
      </c>
    </row>
    <row r="477" spans="1:13" ht="45">
      <c r="A477" s="137"/>
      <c r="B477" s="175"/>
      <c r="C477" s="183"/>
      <c r="D477" s="84" t="s">
        <v>124</v>
      </c>
      <c r="E477" s="101" t="s">
        <v>207</v>
      </c>
      <c r="F477" s="149">
        <v>11677.8</v>
      </c>
      <c r="G477" s="43">
        <v>13519.4</v>
      </c>
      <c r="H477" s="43">
        <v>13519.4</v>
      </c>
      <c r="I477" s="43">
        <v>0</v>
      </c>
      <c r="J477" s="42">
        <f t="shared" si="39"/>
        <v>0</v>
      </c>
      <c r="K477" s="49">
        <f t="shared" si="40"/>
        <v>0</v>
      </c>
      <c r="L477" s="49">
        <f t="shared" si="41"/>
        <v>0</v>
      </c>
      <c r="M477" s="49">
        <f t="shared" si="42"/>
        <v>0</v>
      </c>
    </row>
    <row r="478" spans="1:13" s="217" customFormat="1" ht="15">
      <c r="A478" s="218"/>
      <c r="B478" s="237" t="s">
        <v>17</v>
      </c>
      <c r="C478" s="238"/>
      <c r="D478" s="234"/>
      <c r="E478" s="239" t="s">
        <v>18</v>
      </c>
      <c r="F478" s="229"/>
      <c r="G478" s="208">
        <v>134924.1</v>
      </c>
      <c r="H478" s="208">
        <v>136535.4</v>
      </c>
      <c r="I478" s="208">
        <v>134924.1</v>
      </c>
      <c r="J478" s="210">
        <f aca="true" t="shared" si="43" ref="J478:J483">H478-G478</f>
        <v>1611.2999999999884</v>
      </c>
      <c r="K478" s="211"/>
      <c r="L478" s="211">
        <f aca="true" t="shared" si="44" ref="L478:L483">I478*100/G478</f>
        <v>100</v>
      </c>
      <c r="M478" s="211">
        <f aca="true" t="shared" si="45" ref="M478:M483">I478*100/H478</f>
        <v>98.81986649616144</v>
      </c>
    </row>
    <row r="479" spans="1:13" ht="15">
      <c r="A479" s="137"/>
      <c r="B479" s="184" t="s">
        <v>21</v>
      </c>
      <c r="C479" s="115"/>
      <c r="D479" s="128"/>
      <c r="E479" s="99" t="s">
        <v>65</v>
      </c>
      <c r="F479" s="149"/>
      <c r="G479" s="43">
        <v>134924.1</v>
      </c>
      <c r="H479" s="43">
        <v>136535.4</v>
      </c>
      <c r="I479" s="43">
        <v>134924.1</v>
      </c>
      <c r="J479" s="42">
        <f t="shared" si="43"/>
        <v>1611.2999999999884</v>
      </c>
      <c r="K479" s="49"/>
      <c r="L479" s="49">
        <f t="shared" si="44"/>
        <v>100</v>
      </c>
      <c r="M479" s="49">
        <f t="shared" si="45"/>
        <v>98.81986649616144</v>
      </c>
    </row>
    <row r="480" spans="1:13" ht="15">
      <c r="A480" s="137"/>
      <c r="B480" s="146"/>
      <c r="C480" s="143" t="s">
        <v>208</v>
      </c>
      <c r="D480" s="144"/>
      <c r="E480" s="72" t="s">
        <v>126</v>
      </c>
      <c r="F480" s="149"/>
      <c r="G480" s="43">
        <v>134924.1</v>
      </c>
      <c r="H480" s="43">
        <v>136535.4</v>
      </c>
      <c r="I480" s="43">
        <v>134924.1</v>
      </c>
      <c r="J480" s="42">
        <f t="shared" si="43"/>
        <v>1611.2999999999884</v>
      </c>
      <c r="K480" s="49"/>
      <c r="L480" s="49">
        <f t="shared" si="44"/>
        <v>100</v>
      </c>
      <c r="M480" s="49">
        <f t="shared" si="45"/>
        <v>98.81986649616144</v>
      </c>
    </row>
    <row r="481" spans="1:13" ht="15">
      <c r="A481" s="137"/>
      <c r="B481" s="146"/>
      <c r="C481" s="143" t="s">
        <v>383</v>
      </c>
      <c r="D481" s="144"/>
      <c r="E481" s="185" t="s">
        <v>161</v>
      </c>
      <c r="F481" s="149"/>
      <c r="G481" s="43">
        <v>134924.1</v>
      </c>
      <c r="H481" s="43">
        <v>136535.4</v>
      </c>
      <c r="I481" s="43">
        <v>134924.1</v>
      </c>
      <c r="J481" s="42">
        <f t="shared" si="43"/>
        <v>1611.2999999999884</v>
      </c>
      <c r="K481" s="49"/>
      <c r="L481" s="49">
        <f t="shared" si="44"/>
        <v>100</v>
      </c>
      <c r="M481" s="49">
        <f t="shared" si="45"/>
        <v>98.81986649616144</v>
      </c>
    </row>
    <row r="482" spans="1:13" ht="60">
      <c r="A482" s="137"/>
      <c r="B482" s="146"/>
      <c r="C482" s="143" t="s">
        <v>503</v>
      </c>
      <c r="D482" s="144"/>
      <c r="E482" s="185" t="s">
        <v>504</v>
      </c>
      <c r="F482" s="149"/>
      <c r="G482" s="43">
        <v>134924.1</v>
      </c>
      <c r="H482" s="43">
        <v>136535.4</v>
      </c>
      <c r="I482" s="43">
        <v>134924.1</v>
      </c>
      <c r="J482" s="42">
        <f t="shared" si="43"/>
        <v>1611.2999999999884</v>
      </c>
      <c r="K482" s="49"/>
      <c r="L482" s="49">
        <f t="shared" si="44"/>
        <v>100</v>
      </c>
      <c r="M482" s="49">
        <f t="shared" si="45"/>
        <v>98.81986649616144</v>
      </c>
    </row>
    <row r="483" spans="1:13" ht="15">
      <c r="A483" s="137"/>
      <c r="B483" s="146"/>
      <c r="C483" s="115"/>
      <c r="D483" s="128">
        <v>500</v>
      </c>
      <c r="E483" s="99" t="s">
        <v>174</v>
      </c>
      <c r="F483" s="149"/>
      <c r="G483" s="43">
        <v>134924.1</v>
      </c>
      <c r="H483" s="43">
        <v>136535.4</v>
      </c>
      <c r="I483" s="43">
        <v>134924.1</v>
      </c>
      <c r="J483" s="42">
        <f t="shared" si="43"/>
        <v>1611.2999999999884</v>
      </c>
      <c r="K483" s="49"/>
      <c r="L483" s="49">
        <f t="shared" si="44"/>
        <v>100</v>
      </c>
      <c r="M483" s="49">
        <f t="shared" si="45"/>
        <v>98.81986649616144</v>
      </c>
    </row>
    <row r="484" spans="1:13" s="217" customFormat="1" ht="15">
      <c r="A484" s="218"/>
      <c r="B484" s="240" t="s">
        <v>22</v>
      </c>
      <c r="C484" s="241"/>
      <c r="D484" s="205"/>
      <c r="E484" s="227" t="s">
        <v>23</v>
      </c>
      <c r="F484" s="229">
        <f>F485</f>
        <v>4361</v>
      </c>
      <c r="G484" s="208">
        <v>11724.9</v>
      </c>
      <c r="H484" s="208">
        <v>11724.9</v>
      </c>
      <c r="I484" s="208">
        <v>10955.9</v>
      </c>
      <c r="J484" s="210">
        <f t="shared" si="39"/>
        <v>0</v>
      </c>
      <c r="K484" s="211">
        <f aca="true" t="shared" si="46" ref="K484:K489">I484*100/F484</f>
        <v>251.22448979591837</v>
      </c>
      <c r="L484" s="211">
        <f t="shared" si="41"/>
        <v>93.44130866787776</v>
      </c>
      <c r="M484" s="211">
        <f t="shared" si="42"/>
        <v>93.44130866787776</v>
      </c>
    </row>
    <row r="485" spans="1:13" ht="15">
      <c r="A485" s="137"/>
      <c r="B485" s="175" t="s">
        <v>88</v>
      </c>
      <c r="C485" s="182"/>
      <c r="D485" s="84"/>
      <c r="E485" s="176" t="s">
        <v>89</v>
      </c>
      <c r="F485" s="149">
        <f>F486</f>
        <v>4361</v>
      </c>
      <c r="G485" s="43">
        <v>11724.9</v>
      </c>
      <c r="H485" s="43">
        <v>11724.9</v>
      </c>
      <c r="I485" s="43">
        <v>10955.9</v>
      </c>
      <c r="J485" s="42">
        <f t="shared" si="39"/>
        <v>0</v>
      </c>
      <c r="K485" s="48">
        <f t="shared" si="46"/>
        <v>251.22448979591837</v>
      </c>
      <c r="L485" s="49">
        <f t="shared" si="41"/>
        <v>93.44130866787776</v>
      </c>
      <c r="M485" s="49">
        <f t="shared" si="42"/>
        <v>93.44130866787776</v>
      </c>
    </row>
    <row r="486" spans="1:13" ht="15">
      <c r="A486" s="137"/>
      <c r="B486" s="175"/>
      <c r="C486" s="143" t="s">
        <v>208</v>
      </c>
      <c r="D486" s="144"/>
      <c r="E486" s="72" t="s">
        <v>126</v>
      </c>
      <c r="F486" s="149">
        <f>F487</f>
        <v>4361</v>
      </c>
      <c r="G486" s="43">
        <v>11724.9</v>
      </c>
      <c r="H486" s="43">
        <v>11724.9</v>
      </c>
      <c r="I486" s="43">
        <v>10955.9</v>
      </c>
      <c r="J486" s="42">
        <f t="shared" si="39"/>
        <v>0</v>
      </c>
      <c r="K486" s="48">
        <f t="shared" si="46"/>
        <v>251.22448979591837</v>
      </c>
      <c r="L486" s="49">
        <f t="shared" si="41"/>
        <v>93.44130866787776</v>
      </c>
      <c r="M486" s="49">
        <f t="shared" si="42"/>
        <v>93.44130866787776</v>
      </c>
    </row>
    <row r="487" spans="1:13" ht="105">
      <c r="A487" s="137"/>
      <c r="B487" s="175"/>
      <c r="C487" s="182" t="s">
        <v>242</v>
      </c>
      <c r="D487" s="150"/>
      <c r="E487" s="102" t="s">
        <v>243</v>
      </c>
      <c r="F487" s="149">
        <f>F488</f>
        <v>4361</v>
      </c>
      <c r="G487" s="43">
        <v>11724.9</v>
      </c>
      <c r="H487" s="43">
        <v>11724.9</v>
      </c>
      <c r="I487" s="43">
        <v>10955.9</v>
      </c>
      <c r="J487" s="42">
        <f t="shared" si="39"/>
        <v>0</v>
      </c>
      <c r="K487" s="48">
        <f t="shared" si="46"/>
        <v>251.22448979591837</v>
      </c>
      <c r="L487" s="49">
        <f t="shared" si="41"/>
        <v>93.44130866787776</v>
      </c>
      <c r="M487" s="49">
        <f t="shared" si="42"/>
        <v>93.44130866787776</v>
      </c>
    </row>
    <row r="488" spans="1:13" ht="45">
      <c r="A488" s="137"/>
      <c r="B488" s="146"/>
      <c r="C488" s="115" t="s">
        <v>502</v>
      </c>
      <c r="D488" s="128"/>
      <c r="E488" s="101" t="s">
        <v>501</v>
      </c>
      <c r="F488" s="149">
        <f>F489</f>
        <v>4361</v>
      </c>
      <c r="G488" s="43">
        <v>9035.7</v>
      </c>
      <c r="H488" s="43">
        <v>9035.7</v>
      </c>
      <c r="I488" s="43">
        <v>8266.7</v>
      </c>
      <c r="J488" s="42">
        <f t="shared" si="39"/>
        <v>0</v>
      </c>
      <c r="K488" s="49">
        <f t="shared" si="46"/>
        <v>189.55973400596196</v>
      </c>
      <c r="L488" s="49">
        <f t="shared" si="41"/>
        <v>91.48931460761203</v>
      </c>
      <c r="M488" s="49">
        <f t="shared" si="42"/>
        <v>91.48931460761203</v>
      </c>
    </row>
    <row r="489" spans="1:13" ht="15">
      <c r="A489" s="137"/>
      <c r="B489" s="146"/>
      <c r="C489" s="115"/>
      <c r="D489" s="128">
        <v>500</v>
      </c>
      <c r="E489" s="99" t="s">
        <v>174</v>
      </c>
      <c r="F489" s="149">
        <v>4361</v>
      </c>
      <c r="G489" s="43">
        <v>9035.7</v>
      </c>
      <c r="H489" s="43">
        <v>9035.7</v>
      </c>
      <c r="I489" s="43">
        <v>8266.7</v>
      </c>
      <c r="J489" s="42">
        <f t="shared" si="39"/>
        <v>0</v>
      </c>
      <c r="K489" s="49">
        <f t="shared" si="46"/>
        <v>189.55973400596196</v>
      </c>
      <c r="L489" s="49">
        <f t="shared" si="41"/>
        <v>91.48931460761203</v>
      </c>
      <c r="M489" s="49">
        <f t="shared" si="42"/>
        <v>91.48931460761203</v>
      </c>
    </row>
    <row r="490" spans="1:13" ht="60">
      <c r="A490" s="137"/>
      <c r="B490" s="146"/>
      <c r="C490" s="115" t="s">
        <v>533</v>
      </c>
      <c r="D490" s="128"/>
      <c r="E490" s="99" t="s">
        <v>532</v>
      </c>
      <c r="F490" s="149"/>
      <c r="G490" s="43">
        <v>2689.2</v>
      </c>
      <c r="H490" s="43">
        <v>2689.2</v>
      </c>
      <c r="I490" s="43">
        <v>2689.2</v>
      </c>
      <c r="J490" s="42">
        <f t="shared" si="39"/>
        <v>0</v>
      </c>
      <c r="K490" s="49"/>
      <c r="L490" s="49">
        <f t="shared" si="41"/>
        <v>100</v>
      </c>
      <c r="M490" s="49">
        <f t="shared" si="42"/>
        <v>100</v>
      </c>
    </row>
    <row r="491" spans="1:13" ht="15">
      <c r="A491" s="137"/>
      <c r="B491" s="146"/>
      <c r="C491" s="115"/>
      <c r="D491" s="128">
        <v>500</v>
      </c>
      <c r="E491" s="99" t="s">
        <v>174</v>
      </c>
      <c r="F491" s="149"/>
      <c r="G491" s="43">
        <v>2689.2</v>
      </c>
      <c r="H491" s="43">
        <v>2689.2</v>
      </c>
      <c r="I491" s="43">
        <v>2689.2</v>
      </c>
      <c r="J491" s="42">
        <f t="shared" si="39"/>
        <v>0</v>
      </c>
      <c r="K491" s="49"/>
      <c r="L491" s="49">
        <f t="shared" si="41"/>
        <v>100</v>
      </c>
      <c r="M491" s="49">
        <f t="shared" si="42"/>
        <v>100</v>
      </c>
    </row>
    <row r="492" spans="1:13" s="217" customFormat="1" ht="15">
      <c r="A492" s="218"/>
      <c r="B492" s="237" t="s">
        <v>59</v>
      </c>
      <c r="C492" s="238"/>
      <c r="D492" s="234"/>
      <c r="E492" s="239" t="s">
        <v>85</v>
      </c>
      <c r="F492" s="229"/>
      <c r="G492" s="208">
        <v>408.7</v>
      </c>
      <c r="H492" s="208">
        <v>408.7</v>
      </c>
      <c r="I492" s="208">
        <v>408.7</v>
      </c>
      <c r="J492" s="210">
        <f t="shared" si="39"/>
        <v>0</v>
      </c>
      <c r="K492" s="211"/>
      <c r="L492" s="211">
        <f t="shared" si="41"/>
        <v>100</v>
      </c>
      <c r="M492" s="211">
        <f t="shared" si="42"/>
        <v>100</v>
      </c>
    </row>
    <row r="493" spans="1:13" ht="15">
      <c r="A493" s="137"/>
      <c r="B493" s="184" t="s">
        <v>60</v>
      </c>
      <c r="C493" s="115"/>
      <c r="D493" s="128"/>
      <c r="E493" s="99" t="s">
        <v>175</v>
      </c>
      <c r="F493" s="149"/>
      <c r="G493" s="43">
        <v>408.7</v>
      </c>
      <c r="H493" s="43">
        <v>408.7</v>
      </c>
      <c r="I493" s="43">
        <v>408.7</v>
      </c>
      <c r="J493" s="42">
        <f t="shared" si="39"/>
        <v>0</v>
      </c>
      <c r="K493" s="49"/>
      <c r="L493" s="49">
        <f t="shared" si="41"/>
        <v>100</v>
      </c>
      <c r="M493" s="49">
        <f t="shared" si="42"/>
        <v>100</v>
      </c>
    </row>
    <row r="494" spans="1:13" ht="15">
      <c r="A494" s="137"/>
      <c r="B494" s="146"/>
      <c r="C494" s="143" t="s">
        <v>208</v>
      </c>
      <c r="D494" s="144"/>
      <c r="E494" s="72" t="s">
        <v>126</v>
      </c>
      <c r="F494" s="149"/>
      <c r="G494" s="43">
        <v>8.7</v>
      </c>
      <c r="H494" s="43">
        <v>8.7</v>
      </c>
      <c r="I494" s="43">
        <v>8.7</v>
      </c>
      <c r="J494" s="42">
        <f t="shared" si="39"/>
        <v>0</v>
      </c>
      <c r="K494" s="49"/>
      <c r="L494" s="49">
        <f t="shared" si="41"/>
        <v>100</v>
      </c>
      <c r="M494" s="49">
        <f t="shared" si="42"/>
        <v>100</v>
      </c>
    </row>
    <row r="495" spans="1:13" ht="15">
      <c r="A495" s="137"/>
      <c r="B495" s="146"/>
      <c r="C495" s="143" t="s">
        <v>505</v>
      </c>
      <c r="D495" s="144"/>
      <c r="E495" s="185" t="s">
        <v>176</v>
      </c>
      <c r="F495" s="149"/>
      <c r="G495" s="43">
        <v>8.7</v>
      </c>
      <c r="H495" s="43">
        <v>8.7</v>
      </c>
      <c r="I495" s="43">
        <v>8.7</v>
      </c>
      <c r="J495" s="42">
        <f t="shared" si="39"/>
        <v>0</v>
      </c>
      <c r="K495" s="49"/>
      <c r="L495" s="49">
        <f t="shared" si="41"/>
        <v>100</v>
      </c>
      <c r="M495" s="49">
        <f t="shared" si="42"/>
        <v>100</v>
      </c>
    </row>
    <row r="496" spans="1:13" ht="30">
      <c r="A496" s="137"/>
      <c r="B496" s="146"/>
      <c r="C496" s="143" t="s">
        <v>506</v>
      </c>
      <c r="D496" s="144"/>
      <c r="E496" s="185" t="s">
        <v>177</v>
      </c>
      <c r="F496" s="149"/>
      <c r="G496" s="43">
        <v>8.7</v>
      </c>
      <c r="H496" s="43">
        <v>8.7</v>
      </c>
      <c r="I496" s="43">
        <v>8.7</v>
      </c>
      <c r="J496" s="42">
        <f t="shared" si="39"/>
        <v>0</v>
      </c>
      <c r="K496" s="49"/>
      <c r="L496" s="49">
        <f t="shared" si="41"/>
        <v>100</v>
      </c>
      <c r="M496" s="49">
        <f t="shared" si="42"/>
        <v>100</v>
      </c>
    </row>
    <row r="497" spans="1:13" ht="15">
      <c r="A497" s="137"/>
      <c r="B497" s="146"/>
      <c r="C497" s="115"/>
      <c r="D497" s="128">
        <v>500</v>
      </c>
      <c r="E497" s="99" t="s">
        <v>174</v>
      </c>
      <c r="F497" s="149"/>
      <c r="G497" s="43">
        <v>8.7</v>
      </c>
      <c r="H497" s="43">
        <v>8.7</v>
      </c>
      <c r="I497" s="43">
        <v>8.7</v>
      </c>
      <c r="J497" s="42">
        <f t="shared" si="39"/>
        <v>0</v>
      </c>
      <c r="K497" s="49"/>
      <c r="L497" s="49">
        <f t="shared" si="41"/>
        <v>100</v>
      </c>
      <c r="M497" s="49">
        <f t="shared" si="42"/>
        <v>100</v>
      </c>
    </row>
    <row r="498" spans="1:13" ht="75">
      <c r="A498" s="137"/>
      <c r="B498" s="146"/>
      <c r="C498" s="115" t="s">
        <v>507</v>
      </c>
      <c r="D498" s="128"/>
      <c r="E498" s="99" t="s">
        <v>508</v>
      </c>
      <c r="F498" s="149"/>
      <c r="G498" s="43">
        <v>400</v>
      </c>
      <c r="H498" s="43">
        <v>400</v>
      </c>
      <c r="I498" s="43">
        <v>400</v>
      </c>
      <c r="J498" s="42">
        <f t="shared" si="39"/>
        <v>0</v>
      </c>
      <c r="K498" s="49"/>
      <c r="L498" s="49">
        <f t="shared" si="41"/>
        <v>100</v>
      </c>
      <c r="M498" s="49">
        <f t="shared" si="42"/>
        <v>100</v>
      </c>
    </row>
    <row r="499" spans="1:13" ht="60">
      <c r="A499" s="137"/>
      <c r="B499" s="146"/>
      <c r="C499" s="115" t="s">
        <v>509</v>
      </c>
      <c r="D499" s="128"/>
      <c r="E499" s="99" t="s">
        <v>510</v>
      </c>
      <c r="F499" s="149"/>
      <c r="G499" s="43">
        <v>400</v>
      </c>
      <c r="H499" s="43">
        <v>400</v>
      </c>
      <c r="I499" s="43">
        <v>400</v>
      </c>
      <c r="J499" s="42">
        <f t="shared" si="39"/>
        <v>0</v>
      </c>
      <c r="K499" s="49"/>
      <c r="L499" s="49">
        <f t="shared" si="41"/>
        <v>100</v>
      </c>
      <c r="M499" s="49">
        <f t="shared" si="42"/>
        <v>100</v>
      </c>
    </row>
    <row r="500" spans="1:13" ht="45">
      <c r="A500" s="137"/>
      <c r="B500" s="146"/>
      <c r="C500" s="115" t="s">
        <v>511</v>
      </c>
      <c r="D500" s="128"/>
      <c r="E500" s="99" t="s">
        <v>512</v>
      </c>
      <c r="F500" s="149"/>
      <c r="G500" s="43">
        <v>400</v>
      </c>
      <c r="H500" s="43">
        <v>400</v>
      </c>
      <c r="I500" s="43">
        <v>400</v>
      </c>
      <c r="J500" s="42">
        <f t="shared" si="39"/>
        <v>0</v>
      </c>
      <c r="K500" s="49"/>
      <c r="L500" s="49">
        <f t="shared" si="41"/>
        <v>100</v>
      </c>
      <c r="M500" s="49">
        <f t="shared" si="42"/>
        <v>100</v>
      </c>
    </row>
    <row r="501" spans="1:13" ht="15">
      <c r="A501" s="137"/>
      <c r="B501" s="146"/>
      <c r="C501" s="115"/>
      <c r="D501" s="128">
        <v>500</v>
      </c>
      <c r="E501" s="99" t="s">
        <v>174</v>
      </c>
      <c r="F501" s="149"/>
      <c r="G501" s="43">
        <v>400</v>
      </c>
      <c r="H501" s="43">
        <v>400</v>
      </c>
      <c r="I501" s="43">
        <v>400</v>
      </c>
      <c r="J501" s="42">
        <f t="shared" si="39"/>
        <v>0</v>
      </c>
      <c r="K501" s="49"/>
      <c r="L501" s="49">
        <f t="shared" si="41"/>
        <v>100</v>
      </c>
      <c r="M501" s="49">
        <f t="shared" si="42"/>
        <v>100</v>
      </c>
    </row>
    <row r="502" spans="1:13" s="217" customFormat="1" ht="30">
      <c r="A502" s="218"/>
      <c r="B502" s="242" t="s">
        <v>167</v>
      </c>
      <c r="C502" s="242"/>
      <c r="D502" s="242"/>
      <c r="E502" s="243" t="s">
        <v>168</v>
      </c>
      <c r="F502" s="229">
        <f aca="true" t="shared" si="47" ref="F502:F507">F503</f>
        <v>1256</v>
      </c>
      <c r="G502" s="208">
        <v>0</v>
      </c>
      <c r="H502" s="208">
        <v>0</v>
      </c>
      <c r="I502" s="208">
        <v>0</v>
      </c>
      <c r="J502" s="210">
        <f t="shared" si="39"/>
        <v>0</v>
      </c>
      <c r="K502" s="211">
        <f>I502*100/F502</f>
        <v>0</v>
      </c>
      <c r="L502" s="211"/>
      <c r="M502" s="211"/>
    </row>
    <row r="503" spans="1:13" ht="30">
      <c r="A503" s="137"/>
      <c r="B503" s="18" t="s">
        <v>169</v>
      </c>
      <c r="C503" s="18"/>
      <c r="D503" s="18"/>
      <c r="E503" s="98" t="s">
        <v>170</v>
      </c>
      <c r="F503" s="149">
        <f t="shared" si="47"/>
        <v>1256</v>
      </c>
      <c r="G503" s="43">
        <v>0</v>
      </c>
      <c r="H503" s="43">
        <v>0</v>
      </c>
      <c r="I503" s="43">
        <v>0</v>
      </c>
      <c r="J503" s="42">
        <f t="shared" si="39"/>
        <v>0</v>
      </c>
      <c r="K503" s="49">
        <f>I503*100/F503</f>
        <v>0</v>
      </c>
      <c r="L503" s="49"/>
      <c r="M503" s="49"/>
    </row>
    <row r="504" spans="1:13" ht="45">
      <c r="A504" s="137"/>
      <c r="B504" s="171"/>
      <c r="C504" s="144" t="s">
        <v>478</v>
      </c>
      <c r="D504" s="172"/>
      <c r="E504" s="114" t="s">
        <v>479</v>
      </c>
      <c r="F504" s="149">
        <f t="shared" si="47"/>
        <v>1256</v>
      </c>
      <c r="G504" s="43">
        <v>0</v>
      </c>
      <c r="H504" s="43">
        <v>0</v>
      </c>
      <c r="I504" s="43">
        <v>0</v>
      </c>
      <c r="J504" s="42">
        <f t="shared" si="39"/>
        <v>0</v>
      </c>
      <c r="K504" s="49">
        <f>I504*100/F504</f>
        <v>0</v>
      </c>
      <c r="L504" s="49"/>
      <c r="M504" s="49"/>
    </row>
    <row r="505" spans="1:13" ht="45">
      <c r="A505" s="137"/>
      <c r="B505" s="171"/>
      <c r="C505" s="144" t="s">
        <v>480</v>
      </c>
      <c r="D505" s="18"/>
      <c r="E505" s="173" t="s">
        <v>481</v>
      </c>
      <c r="F505" s="149">
        <f t="shared" si="47"/>
        <v>1256</v>
      </c>
      <c r="G505" s="43">
        <v>0</v>
      </c>
      <c r="H505" s="43">
        <v>0</v>
      </c>
      <c r="I505" s="43">
        <v>0</v>
      </c>
      <c r="J505" s="42">
        <f t="shared" si="39"/>
        <v>0</v>
      </c>
      <c r="K505" s="49">
        <f aca="true" t="shared" si="48" ref="K505:K515">I505*100/F505</f>
        <v>0</v>
      </c>
      <c r="L505" s="49"/>
      <c r="M505" s="49"/>
    </row>
    <row r="506" spans="1:13" s="77" customFormat="1" ht="45">
      <c r="A506" s="137"/>
      <c r="B506" s="174"/>
      <c r="C506" s="144" t="s">
        <v>482</v>
      </c>
      <c r="D506" s="18"/>
      <c r="E506" s="98" t="s">
        <v>483</v>
      </c>
      <c r="F506" s="149">
        <f t="shared" si="47"/>
        <v>1256</v>
      </c>
      <c r="G506" s="82">
        <v>0</v>
      </c>
      <c r="H506" s="43">
        <v>0</v>
      </c>
      <c r="I506" s="43">
        <v>0</v>
      </c>
      <c r="J506" s="76">
        <f t="shared" si="39"/>
        <v>0</v>
      </c>
      <c r="K506" s="78">
        <f t="shared" si="48"/>
        <v>0</v>
      </c>
      <c r="L506" s="78"/>
      <c r="M506" s="78"/>
    </row>
    <row r="507" spans="1:13" ht="45">
      <c r="A507" s="137"/>
      <c r="B507" s="174"/>
      <c r="C507" s="144" t="s">
        <v>484</v>
      </c>
      <c r="D507" s="18"/>
      <c r="E507" s="98" t="s">
        <v>485</v>
      </c>
      <c r="F507" s="149">
        <f t="shared" si="47"/>
        <v>1256</v>
      </c>
      <c r="G507" s="43">
        <v>0</v>
      </c>
      <c r="H507" s="43">
        <v>0</v>
      </c>
      <c r="I507" s="43">
        <v>0</v>
      </c>
      <c r="J507" s="42">
        <f t="shared" si="39"/>
        <v>0</v>
      </c>
      <c r="K507" s="49">
        <f t="shared" si="48"/>
        <v>0</v>
      </c>
      <c r="L507" s="49"/>
      <c r="M507" s="49"/>
    </row>
    <row r="508" spans="1:13" ht="30">
      <c r="A508" s="137"/>
      <c r="B508" s="174"/>
      <c r="C508" s="186"/>
      <c r="D508" s="18" t="s">
        <v>486</v>
      </c>
      <c r="E508" s="98" t="s">
        <v>171</v>
      </c>
      <c r="F508" s="145">
        <v>1256</v>
      </c>
      <c r="G508" s="43">
        <v>0</v>
      </c>
      <c r="H508" s="43">
        <v>0</v>
      </c>
      <c r="I508" s="43">
        <v>0</v>
      </c>
      <c r="J508" s="42">
        <f t="shared" si="39"/>
        <v>0</v>
      </c>
      <c r="K508" s="49">
        <f t="shared" si="48"/>
        <v>0</v>
      </c>
      <c r="L508" s="49"/>
      <c r="M508" s="49"/>
    </row>
    <row r="509" spans="1:13" s="217" customFormat="1" ht="60">
      <c r="A509" s="218"/>
      <c r="B509" s="240" t="s">
        <v>57</v>
      </c>
      <c r="C509" s="244"/>
      <c r="D509" s="245"/>
      <c r="E509" s="246" t="s">
        <v>513</v>
      </c>
      <c r="F509" s="229">
        <f>F510</f>
        <v>42703.5</v>
      </c>
      <c r="G509" s="208">
        <v>49004.200000000004</v>
      </c>
      <c r="H509" s="208">
        <v>49004.2</v>
      </c>
      <c r="I509" s="208">
        <v>48233.4</v>
      </c>
      <c r="J509" s="210">
        <f t="shared" si="39"/>
        <v>0</v>
      </c>
      <c r="K509" s="211">
        <f t="shared" si="48"/>
        <v>112.94952404369666</v>
      </c>
      <c r="L509" s="211">
        <f t="shared" si="41"/>
        <v>98.42707359777324</v>
      </c>
      <c r="M509" s="211">
        <f t="shared" si="42"/>
        <v>98.42707359777326</v>
      </c>
    </row>
    <row r="510" spans="1:13" ht="45">
      <c r="A510" s="137"/>
      <c r="B510" s="175" t="s">
        <v>54</v>
      </c>
      <c r="C510" s="187"/>
      <c r="D510" s="175"/>
      <c r="E510" s="188" t="s">
        <v>66</v>
      </c>
      <c r="F510" s="149">
        <f>F511</f>
        <v>42703.5</v>
      </c>
      <c r="G510" s="43">
        <v>42703.5</v>
      </c>
      <c r="H510" s="43">
        <v>42703.5</v>
      </c>
      <c r="I510" s="43">
        <v>42703.5</v>
      </c>
      <c r="J510" s="42">
        <f t="shared" si="39"/>
        <v>0</v>
      </c>
      <c r="K510" s="49">
        <f t="shared" si="48"/>
        <v>100</v>
      </c>
      <c r="L510" s="49">
        <f t="shared" si="41"/>
        <v>100</v>
      </c>
      <c r="M510" s="49">
        <f t="shared" si="42"/>
        <v>100</v>
      </c>
    </row>
    <row r="511" spans="1:13" ht="45">
      <c r="A511" s="146"/>
      <c r="B511" s="146"/>
      <c r="C511" s="148" t="s">
        <v>478</v>
      </c>
      <c r="D511" s="144"/>
      <c r="E511" s="114" t="s">
        <v>479</v>
      </c>
      <c r="F511" s="149">
        <f>F512</f>
        <v>42703.5</v>
      </c>
      <c r="G511" s="43">
        <v>42703.5</v>
      </c>
      <c r="H511" s="43">
        <v>42703.5</v>
      </c>
      <c r="I511" s="43">
        <v>42703.5</v>
      </c>
      <c r="J511" s="42">
        <f t="shared" si="39"/>
        <v>0</v>
      </c>
      <c r="K511" s="49">
        <f t="shared" si="48"/>
        <v>100</v>
      </c>
      <c r="L511" s="49">
        <f t="shared" si="41"/>
        <v>100</v>
      </c>
      <c r="M511" s="49">
        <f t="shared" si="42"/>
        <v>100</v>
      </c>
    </row>
    <row r="512" spans="1:13" ht="30">
      <c r="A512" s="146"/>
      <c r="B512" s="146"/>
      <c r="C512" s="148" t="s">
        <v>514</v>
      </c>
      <c r="D512" s="144"/>
      <c r="E512" s="189" t="s">
        <v>178</v>
      </c>
      <c r="F512" s="149">
        <f>F514</f>
        <v>42703.5</v>
      </c>
      <c r="G512" s="43">
        <v>42703.5</v>
      </c>
      <c r="H512" s="43">
        <v>42703.5</v>
      </c>
      <c r="I512" s="43">
        <v>42703.5</v>
      </c>
      <c r="J512" s="42">
        <f t="shared" si="39"/>
        <v>0</v>
      </c>
      <c r="K512" s="49">
        <f t="shared" si="48"/>
        <v>100</v>
      </c>
      <c r="L512" s="49">
        <f t="shared" si="41"/>
        <v>100</v>
      </c>
      <c r="M512" s="49">
        <f t="shared" si="42"/>
        <v>100</v>
      </c>
    </row>
    <row r="513" spans="1:13" ht="30">
      <c r="A513" s="146"/>
      <c r="B513" s="146"/>
      <c r="C513" s="148" t="s">
        <v>515</v>
      </c>
      <c r="D513" s="144"/>
      <c r="E513" s="101" t="s">
        <v>516</v>
      </c>
      <c r="F513" s="149">
        <f>F514</f>
        <v>42703.5</v>
      </c>
      <c r="G513" s="43">
        <v>42703.5</v>
      </c>
      <c r="H513" s="43">
        <v>42703.5</v>
      </c>
      <c r="I513" s="43">
        <v>42703.5</v>
      </c>
      <c r="J513" s="42">
        <f t="shared" si="39"/>
        <v>0</v>
      </c>
      <c r="K513" s="49">
        <f t="shared" si="48"/>
        <v>100</v>
      </c>
      <c r="L513" s="49">
        <f t="shared" si="41"/>
        <v>100</v>
      </c>
      <c r="M513" s="49">
        <f t="shared" si="42"/>
        <v>100</v>
      </c>
    </row>
    <row r="514" spans="1:13" ht="45">
      <c r="A514" s="146"/>
      <c r="B514" s="146"/>
      <c r="C514" s="190" t="s">
        <v>517</v>
      </c>
      <c r="D514" s="150"/>
      <c r="E514" s="101" t="s">
        <v>518</v>
      </c>
      <c r="F514" s="149">
        <f>F515</f>
        <v>42703.5</v>
      </c>
      <c r="G514" s="43">
        <v>42703.5</v>
      </c>
      <c r="H514" s="43">
        <v>42703.5</v>
      </c>
      <c r="I514" s="43">
        <v>42703.5</v>
      </c>
      <c r="J514" s="42">
        <f t="shared" si="39"/>
        <v>0</v>
      </c>
      <c r="K514" s="49">
        <f t="shared" si="48"/>
        <v>100</v>
      </c>
      <c r="L514" s="49">
        <f t="shared" si="41"/>
        <v>100</v>
      </c>
      <c r="M514" s="49">
        <f t="shared" si="42"/>
        <v>100</v>
      </c>
    </row>
    <row r="515" spans="1:13" ht="15">
      <c r="A515" s="146"/>
      <c r="B515" s="146"/>
      <c r="C515" s="190"/>
      <c r="D515" s="191" t="s">
        <v>179</v>
      </c>
      <c r="E515" s="192" t="s">
        <v>174</v>
      </c>
      <c r="F515" s="149">
        <v>42703.5</v>
      </c>
      <c r="G515" s="43">
        <v>42703.5</v>
      </c>
      <c r="H515" s="43">
        <v>42703.5</v>
      </c>
      <c r="I515" s="43">
        <v>42703.5</v>
      </c>
      <c r="J515" s="42">
        <f t="shared" si="39"/>
        <v>0</v>
      </c>
      <c r="K515" s="49">
        <f t="shared" si="48"/>
        <v>100</v>
      </c>
      <c r="L515" s="49">
        <f t="shared" si="41"/>
        <v>100</v>
      </c>
      <c r="M515" s="49">
        <f t="shared" si="42"/>
        <v>100</v>
      </c>
    </row>
    <row r="516" spans="1:13" ht="15">
      <c r="A516" s="146"/>
      <c r="B516" s="146">
        <v>1402</v>
      </c>
      <c r="C516" s="190"/>
      <c r="D516" s="191"/>
      <c r="E516" s="192" t="s">
        <v>112</v>
      </c>
      <c r="F516" s="149"/>
      <c r="G516" s="43">
        <v>6300.7</v>
      </c>
      <c r="H516" s="43">
        <v>6300.7</v>
      </c>
      <c r="I516" s="43">
        <v>5529.9</v>
      </c>
      <c r="J516" s="42">
        <f t="shared" si="39"/>
        <v>0</v>
      </c>
      <c r="K516" s="49"/>
      <c r="L516" s="49">
        <f t="shared" si="41"/>
        <v>87.76643864967384</v>
      </c>
      <c r="M516" s="49">
        <f t="shared" si="42"/>
        <v>87.76643864967384</v>
      </c>
    </row>
    <row r="517" spans="1:13" ht="45">
      <c r="A517" s="146"/>
      <c r="B517" s="146"/>
      <c r="C517" s="148" t="s">
        <v>478</v>
      </c>
      <c r="D517" s="144"/>
      <c r="E517" s="114" t="s">
        <v>479</v>
      </c>
      <c r="F517" s="149"/>
      <c r="G517" s="43">
        <v>3656.3</v>
      </c>
      <c r="H517" s="43">
        <v>3656.3</v>
      </c>
      <c r="I517" s="43">
        <v>3656.3</v>
      </c>
      <c r="J517" s="42">
        <f t="shared" si="39"/>
        <v>0</v>
      </c>
      <c r="K517" s="49"/>
      <c r="L517" s="49">
        <f t="shared" si="41"/>
        <v>100</v>
      </c>
      <c r="M517" s="49">
        <f t="shared" si="42"/>
        <v>100</v>
      </c>
    </row>
    <row r="518" spans="1:13" ht="30">
      <c r="A518" s="146"/>
      <c r="B518" s="146"/>
      <c r="C518" s="148" t="s">
        <v>514</v>
      </c>
      <c r="D518" s="144"/>
      <c r="E518" s="189" t="s">
        <v>178</v>
      </c>
      <c r="F518" s="149"/>
      <c r="G518" s="43">
        <v>3656.3</v>
      </c>
      <c r="H518" s="43">
        <v>3656.3</v>
      </c>
      <c r="I518" s="43">
        <v>3656.3</v>
      </c>
      <c r="J518" s="42">
        <f t="shared" si="39"/>
        <v>0</v>
      </c>
      <c r="K518" s="49"/>
      <c r="L518" s="49">
        <f t="shared" si="41"/>
        <v>100</v>
      </c>
      <c r="M518" s="49">
        <f t="shared" si="42"/>
        <v>100</v>
      </c>
    </row>
    <row r="519" spans="1:13" ht="30">
      <c r="A519" s="146"/>
      <c r="B519" s="146"/>
      <c r="C519" s="148" t="s">
        <v>515</v>
      </c>
      <c r="D519" s="144"/>
      <c r="E519" s="101" t="s">
        <v>516</v>
      </c>
      <c r="F519" s="149"/>
      <c r="G519" s="43">
        <v>3656.3</v>
      </c>
      <c r="H519" s="43">
        <v>3656.3</v>
      </c>
      <c r="I519" s="43">
        <v>3656.3</v>
      </c>
      <c r="J519" s="42">
        <f t="shared" si="39"/>
        <v>0</v>
      </c>
      <c r="K519" s="49"/>
      <c r="L519" s="49">
        <f t="shared" si="41"/>
        <v>100</v>
      </c>
      <c r="M519" s="49">
        <f t="shared" si="42"/>
        <v>100</v>
      </c>
    </row>
    <row r="520" spans="1:13" ht="45">
      <c r="A520" s="146"/>
      <c r="B520" s="146"/>
      <c r="C520" s="190" t="s">
        <v>519</v>
      </c>
      <c r="D520" s="191"/>
      <c r="E520" s="192" t="s">
        <v>520</v>
      </c>
      <c r="F520" s="149"/>
      <c r="G520" s="43">
        <v>3656.3</v>
      </c>
      <c r="H520" s="43">
        <v>3656.3</v>
      </c>
      <c r="I520" s="43">
        <v>3656.3</v>
      </c>
      <c r="J520" s="42">
        <f t="shared" si="39"/>
        <v>0</v>
      </c>
      <c r="K520" s="49"/>
      <c r="L520" s="49">
        <f aca="true" t="shared" si="49" ref="L520:L526">I520*100/G520</f>
        <v>100</v>
      </c>
      <c r="M520" s="49">
        <f aca="true" t="shared" si="50" ref="M520:M526">I520*100/H520</f>
        <v>100</v>
      </c>
    </row>
    <row r="521" spans="1:13" ht="15">
      <c r="A521" s="146"/>
      <c r="B521" s="146"/>
      <c r="C521" s="190"/>
      <c r="D521" s="191" t="s">
        <v>179</v>
      </c>
      <c r="E521" s="192" t="s">
        <v>174</v>
      </c>
      <c r="F521" s="149"/>
      <c r="G521" s="43">
        <v>3656.3</v>
      </c>
      <c r="H521" s="43">
        <v>3656.3</v>
      </c>
      <c r="I521" s="43">
        <v>3656.3</v>
      </c>
      <c r="J521" s="42">
        <f t="shared" si="39"/>
        <v>0</v>
      </c>
      <c r="K521" s="49"/>
      <c r="L521" s="49">
        <f t="shared" si="49"/>
        <v>100</v>
      </c>
      <c r="M521" s="49">
        <f t="shared" si="50"/>
        <v>100</v>
      </c>
    </row>
    <row r="522" spans="1:13" ht="15">
      <c r="A522" s="146"/>
      <c r="B522" s="146"/>
      <c r="C522" s="143" t="s">
        <v>208</v>
      </c>
      <c r="D522" s="144"/>
      <c r="E522" s="72" t="s">
        <v>126</v>
      </c>
      <c r="F522" s="149"/>
      <c r="G522" s="43">
        <v>2644.4</v>
      </c>
      <c r="H522" s="43">
        <v>2644.4</v>
      </c>
      <c r="I522" s="43">
        <v>1873.6</v>
      </c>
      <c r="J522" s="42">
        <f t="shared" si="39"/>
        <v>0</v>
      </c>
      <c r="K522" s="49"/>
      <c r="L522" s="49">
        <f t="shared" si="49"/>
        <v>70.85161095144456</v>
      </c>
      <c r="M522" s="49">
        <f t="shared" si="50"/>
        <v>70.85161095144456</v>
      </c>
    </row>
    <row r="523" spans="1:13" ht="30">
      <c r="A523" s="146"/>
      <c r="B523" s="146"/>
      <c r="C523" s="190" t="s">
        <v>521</v>
      </c>
      <c r="D523" s="191"/>
      <c r="E523" s="192" t="s">
        <v>180</v>
      </c>
      <c r="F523" s="149"/>
      <c r="G523" s="43">
        <v>2644.4</v>
      </c>
      <c r="H523" s="43">
        <v>2644.4</v>
      </c>
      <c r="I523" s="43">
        <v>1873.6</v>
      </c>
      <c r="J523" s="42">
        <f>H523-G523</f>
        <v>0</v>
      </c>
      <c r="K523" s="49"/>
      <c r="L523" s="49">
        <f t="shared" si="49"/>
        <v>70.85161095144456</v>
      </c>
      <c r="M523" s="49">
        <f t="shared" si="50"/>
        <v>70.85161095144456</v>
      </c>
    </row>
    <row r="524" spans="1:13" ht="45">
      <c r="A524" s="146"/>
      <c r="B524" s="146"/>
      <c r="C524" s="190" t="s">
        <v>522</v>
      </c>
      <c r="D524" s="191"/>
      <c r="E524" s="192" t="s">
        <v>87</v>
      </c>
      <c r="F524" s="149"/>
      <c r="G524" s="43">
        <v>2644.4</v>
      </c>
      <c r="H524" s="43">
        <v>2644.4</v>
      </c>
      <c r="I524" s="43">
        <v>1873.6</v>
      </c>
      <c r="J524" s="42">
        <f>H524-G524</f>
        <v>0</v>
      </c>
      <c r="K524" s="49"/>
      <c r="L524" s="49">
        <f t="shared" si="49"/>
        <v>70.85161095144456</v>
      </c>
      <c r="M524" s="49">
        <f t="shared" si="50"/>
        <v>70.85161095144456</v>
      </c>
    </row>
    <row r="525" spans="1:13" ht="15">
      <c r="A525" s="146"/>
      <c r="B525" s="146"/>
      <c r="C525" s="190"/>
      <c r="D525" s="191" t="s">
        <v>179</v>
      </c>
      <c r="E525" s="192" t="s">
        <v>174</v>
      </c>
      <c r="F525" s="149"/>
      <c r="G525" s="43">
        <v>2644.4</v>
      </c>
      <c r="H525" s="43">
        <v>2644.4</v>
      </c>
      <c r="I525" s="43">
        <v>1873.6</v>
      </c>
      <c r="J525" s="42">
        <f>H525-G525</f>
        <v>0</v>
      </c>
      <c r="K525" s="49"/>
      <c r="L525" s="49">
        <f t="shared" si="49"/>
        <v>70.85161095144456</v>
      </c>
      <c r="M525" s="49">
        <f t="shared" si="50"/>
        <v>70.85161095144456</v>
      </c>
    </row>
    <row r="526" spans="1:13" s="29" customFormat="1" ht="12.75">
      <c r="A526" s="73"/>
      <c r="B526" s="71"/>
      <c r="C526" s="81"/>
      <c r="D526" s="81"/>
      <c r="E526" s="79" t="s">
        <v>181</v>
      </c>
      <c r="F526" s="80">
        <f>F8+F150+F160+F439+F453</f>
        <v>563228.3</v>
      </c>
      <c r="G526" s="80">
        <f>G8+G150+G160+G439+G453</f>
        <v>753173.4</v>
      </c>
      <c r="H526" s="80">
        <f>H8+H150+H160+H439+H453</f>
        <v>756077.4</v>
      </c>
      <c r="I526" s="80">
        <f>I8+I150+I160+I439+I453</f>
        <v>720855.7</v>
      </c>
      <c r="J526" s="36">
        <f>H526-G526</f>
        <v>2904</v>
      </c>
      <c r="K526" s="47">
        <f>I526*100/F526</f>
        <v>127.98641332475657</v>
      </c>
      <c r="L526" s="47">
        <f t="shared" si="49"/>
        <v>95.70912886727014</v>
      </c>
      <c r="M526" s="47">
        <f t="shared" si="50"/>
        <v>95.34152191296816</v>
      </c>
    </row>
  </sheetData>
  <sheetProtection/>
  <printOptions/>
  <pageMargins left="0.9055118110236221" right="0.3937007874015748" top="0.3937007874015748" bottom="0.3937007874015748" header="0.31496062992125984" footer="0.31496062992125984"/>
  <pageSetup fitToHeight="22" fitToWidth="1" horizontalDpi="600" verticalDpi="600" orientation="portrait" paperSize="9" scale="42" r:id="rId1"/>
  <rowBreaks count="1" manualBreakCount="1"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PageLayoutView="0" workbookViewId="0" topLeftCell="A1">
      <pane xSplit="2" topLeftCell="G1" activePane="topRight" state="frozen"/>
      <selection pane="topLeft" activeCell="A1" sqref="A1"/>
      <selection pane="topRight" activeCell="N9" sqref="N9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6.875" style="57" customWidth="1"/>
    <col min="5" max="5" width="14.75390625" style="3" customWidth="1"/>
    <col min="6" max="6" width="15.625" style="59" customWidth="1"/>
    <col min="7" max="7" width="15.25390625" style="57" customWidth="1"/>
    <col min="8" max="8" width="13.375" style="53" customWidth="1"/>
    <col min="9" max="10" width="13.375" style="61" customWidth="1"/>
    <col min="11" max="11" width="13.375" style="53" customWidth="1"/>
    <col min="12" max="12" width="15.75390625" style="7" customWidth="1"/>
    <col min="13" max="13" width="15.625" style="53" customWidth="1"/>
    <col min="14" max="14" width="18.375" style="62" customWidth="1"/>
    <col min="15" max="15" width="19.00390625" style="67" customWidth="1"/>
    <col min="16" max="16384" width="9.125" style="5" customWidth="1"/>
  </cols>
  <sheetData>
    <row r="2" ht="15">
      <c r="M2" s="56" t="s">
        <v>192</v>
      </c>
    </row>
    <row r="3" spans="7:13" ht="15">
      <c r="G3" s="60"/>
      <c r="H3" s="54"/>
      <c r="I3" s="60"/>
      <c r="J3" s="60"/>
      <c r="K3" s="54"/>
      <c r="L3" s="4"/>
      <c r="M3" s="54"/>
    </row>
    <row r="4" ht="18.75">
      <c r="A4" s="6" t="s">
        <v>191</v>
      </c>
    </row>
    <row r="5" ht="18.75">
      <c r="A5" s="6"/>
    </row>
    <row r="6" ht="18.75">
      <c r="A6" s="6"/>
    </row>
    <row r="7" spans="1:15" ht="16.5" customHeight="1">
      <c r="A7" s="248" t="s">
        <v>103</v>
      </c>
      <c r="B7" s="250" t="s">
        <v>2</v>
      </c>
      <c r="C7" s="251">
        <v>2014</v>
      </c>
      <c r="D7" s="252"/>
      <c r="E7" s="253"/>
      <c r="F7" s="251">
        <v>2015</v>
      </c>
      <c r="G7" s="252"/>
      <c r="H7" s="253"/>
      <c r="I7" s="251">
        <v>2016</v>
      </c>
      <c r="J7" s="252"/>
      <c r="K7" s="253"/>
      <c r="L7" s="251" t="s">
        <v>108</v>
      </c>
      <c r="M7" s="252"/>
      <c r="N7" s="252"/>
      <c r="O7" s="253"/>
    </row>
    <row r="8" spans="1:15" ht="99.75">
      <c r="A8" s="249"/>
      <c r="B8" s="249"/>
      <c r="C8" s="58" t="s">
        <v>116</v>
      </c>
      <c r="D8" s="58" t="s">
        <v>117</v>
      </c>
      <c r="E8" s="55" t="s">
        <v>118</v>
      </c>
      <c r="F8" s="58" t="s">
        <v>182</v>
      </c>
      <c r="G8" s="58" t="s">
        <v>183</v>
      </c>
      <c r="H8" s="55" t="s">
        <v>184</v>
      </c>
      <c r="I8" s="58" t="s">
        <v>185</v>
      </c>
      <c r="J8" s="58" t="s">
        <v>186</v>
      </c>
      <c r="K8" s="55" t="s">
        <v>187</v>
      </c>
      <c r="L8" s="8" t="s">
        <v>188</v>
      </c>
      <c r="M8" s="55" t="s">
        <v>535</v>
      </c>
      <c r="N8" s="58" t="s">
        <v>536</v>
      </c>
      <c r="O8" s="55" t="s">
        <v>189</v>
      </c>
    </row>
    <row r="9" spans="1:15" s="66" customFormat="1" ht="15">
      <c r="A9" s="63" t="s">
        <v>3</v>
      </c>
      <c r="B9" s="64">
        <v>2</v>
      </c>
      <c r="C9" s="65">
        <v>6</v>
      </c>
      <c r="D9" s="65">
        <v>7</v>
      </c>
      <c r="E9" s="65">
        <v>8</v>
      </c>
      <c r="F9" s="65">
        <v>9</v>
      </c>
      <c r="G9" s="65">
        <v>10</v>
      </c>
      <c r="H9" s="65">
        <v>11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</row>
    <row r="10" spans="1:15" s="12" customFormat="1" ht="30">
      <c r="A10" s="9"/>
      <c r="B10" s="10" t="s">
        <v>44</v>
      </c>
      <c r="C10" s="24">
        <v>189301.6</v>
      </c>
      <c r="D10" s="24">
        <v>166012.3</v>
      </c>
      <c r="E10" s="11">
        <f aca="true" t="shared" si="0" ref="E10:E20">D10*100/C10</f>
        <v>87.69725137030008</v>
      </c>
      <c r="F10" s="24">
        <v>110604</v>
      </c>
      <c r="G10" s="24">
        <v>103221.3</v>
      </c>
      <c r="H10" s="11">
        <f>G10*100/F10</f>
        <v>93.32510578279266</v>
      </c>
      <c r="I10" s="24">
        <v>105644.5</v>
      </c>
      <c r="J10" s="24">
        <v>91409.8</v>
      </c>
      <c r="K10" s="11">
        <f>J10*100/I10</f>
        <v>86.52584848241035</v>
      </c>
      <c r="L10" s="24">
        <f>J10-D10</f>
        <v>-74602.49999999999</v>
      </c>
      <c r="M10" s="11">
        <f>K10-E10</f>
        <v>-1.1714028878897267</v>
      </c>
      <c r="N10" s="24">
        <f>J10-G10</f>
        <v>-11811.5</v>
      </c>
      <c r="O10" s="11">
        <f>K10-H10</f>
        <v>-6.799257300382308</v>
      </c>
    </row>
    <row r="11" spans="1:15" ht="15">
      <c r="A11" s="13" t="s">
        <v>6</v>
      </c>
      <c r="B11" s="14" t="s">
        <v>8</v>
      </c>
      <c r="C11" s="25">
        <v>57728.3</v>
      </c>
      <c r="D11" s="25">
        <v>54472.1</v>
      </c>
      <c r="E11" s="15">
        <f t="shared" si="0"/>
        <v>94.35943895801539</v>
      </c>
      <c r="F11" s="25">
        <v>53167.5</v>
      </c>
      <c r="G11" s="25">
        <v>51623.8</v>
      </c>
      <c r="H11" s="15">
        <f aca="true" t="shared" si="1" ref="H11:H16">G11*100/F11</f>
        <v>97.09653453707622</v>
      </c>
      <c r="I11" s="25">
        <v>55910.4</v>
      </c>
      <c r="J11" s="25">
        <v>54729</v>
      </c>
      <c r="K11" s="15">
        <f aca="true" t="shared" si="2" ref="K11:K21">J11*100/I11</f>
        <v>97.88697630494505</v>
      </c>
      <c r="L11" s="25">
        <f aca="true" t="shared" si="3" ref="L11:L39">J11-D11</f>
        <v>256.90000000000146</v>
      </c>
      <c r="M11" s="15">
        <f>K11-E11</f>
        <v>3.5275373469296625</v>
      </c>
      <c r="N11" s="25">
        <f aca="true" t="shared" si="4" ref="N11:N40">J11-G11</f>
        <v>3105.199999999997</v>
      </c>
      <c r="O11" s="15">
        <f aca="true" t="shared" si="5" ref="O11:O40">K11-H11</f>
        <v>0.7904417678688276</v>
      </c>
    </row>
    <row r="12" spans="1:15" s="7" customFormat="1" ht="30">
      <c r="A12" s="13" t="s">
        <v>93</v>
      </c>
      <c r="B12" s="14" t="s">
        <v>94</v>
      </c>
      <c r="C12" s="25">
        <v>3461.4</v>
      </c>
      <c r="D12" s="25">
        <v>2134.7</v>
      </c>
      <c r="E12" s="15">
        <f t="shared" si="0"/>
        <v>61.67157797423007</v>
      </c>
      <c r="F12" s="25">
        <v>2253</v>
      </c>
      <c r="G12" s="25">
        <v>2119.3</v>
      </c>
      <c r="H12" s="15">
        <f t="shared" si="1"/>
        <v>94.06569019085664</v>
      </c>
      <c r="I12" s="25">
        <v>2374.8</v>
      </c>
      <c r="J12" s="25">
        <v>2168.5</v>
      </c>
      <c r="K12" s="15">
        <f t="shared" si="2"/>
        <v>91.31295266969849</v>
      </c>
      <c r="L12" s="25">
        <f t="shared" si="3"/>
        <v>33.80000000000018</v>
      </c>
      <c r="M12" s="15">
        <f aca="true" t="shared" si="6" ref="M12:M40">K12-E12</f>
        <v>29.64137469546842</v>
      </c>
      <c r="N12" s="25">
        <f t="shared" si="4"/>
        <v>49.19999999999982</v>
      </c>
      <c r="O12" s="15">
        <f t="shared" si="5"/>
        <v>-2.752737521158153</v>
      </c>
    </row>
    <row r="13" spans="1:15" s="7" customFormat="1" ht="15">
      <c r="A13" s="13" t="s">
        <v>17</v>
      </c>
      <c r="B13" s="14" t="s">
        <v>18</v>
      </c>
      <c r="C13" s="25">
        <v>20310.4</v>
      </c>
      <c r="D13" s="25">
        <v>16541.6</v>
      </c>
      <c r="E13" s="15">
        <f t="shared" si="0"/>
        <v>81.44398928627696</v>
      </c>
      <c r="F13" s="25">
        <v>19212</v>
      </c>
      <c r="G13" s="25">
        <v>17645.4</v>
      </c>
      <c r="H13" s="15">
        <f t="shared" si="1"/>
        <v>91.84572142410994</v>
      </c>
      <c r="I13" s="25">
        <v>24517.8</v>
      </c>
      <c r="J13" s="25">
        <v>17911.6</v>
      </c>
      <c r="K13" s="15">
        <f t="shared" si="2"/>
        <v>73.05549437551493</v>
      </c>
      <c r="L13" s="25">
        <f t="shared" si="3"/>
        <v>1370</v>
      </c>
      <c r="M13" s="15">
        <f t="shared" si="6"/>
        <v>-8.388494910762034</v>
      </c>
      <c r="N13" s="25">
        <f t="shared" si="4"/>
        <v>266.1999999999971</v>
      </c>
      <c r="O13" s="15">
        <f t="shared" si="5"/>
        <v>-18.790227048595014</v>
      </c>
    </row>
    <row r="14" spans="1:15" ht="15">
      <c r="A14" s="13" t="s">
        <v>22</v>
      </c>
      <c r="B14" s="14" t="s">
        <v>23</v>
      </c>
      <c r="C14" s="25">
        <v>607.6</v>
      </c>
      <c r="D14" s="25">
        <v>203.9</v>
      </c>
      <c r="E14" s="15">
        <f t="shared" si="0"/>
        <v>33.55826201448321</v>
      </c>
      <c r="F14" s="25">
        <v>403.7</v>
      </c>
      <c r="G14" s="25">
        <v>0</v>
      </c>
      <c r="H14" s="15">
        <f t="shared" si="1"/>
        <v>0</v>
      </c>
      <c r="I14" s="25">
        <v>473.5</v>
      </c>
      <c r="J14" s="25">
        <v>223.5</v>
      </c>
      <c r="K14" s="15">
        <f t="shared" si="2"/>
        <v>47.20168954593453</v>
      </c>
      <c r="L14" s="25">
        <f t="shared" si="3"/>
        <v>19.599999999999994</v>
      </c>
      <c r="M14" s="15">
        <f t="shared" si="6"/>
        <v>13.643427531451316</v>
      </c>
      <c r="N14" s="25">
        <f t="shared" si="4"/>
        <v>223.5</v>
      </c>
      <c r="O14" s="15">
        <f t="shared" si="5"/>
        <v>47.20168954593453</v>
      </c>
    </row>
    <row r="15" spans="1:15" ht="15">
      <c r="A15" s="13" t="s">
        <v>74</v>
      </c>
      <c r="B15" s="14" t="s">
        <v>75</v>
      </c>
      <c r="C15" s="25">
        <v>942.6</v>
      </c>
      <c r="D15" s="25">
        <v>651.1</v>
      </c>
      <c r="E15" s="15">
        <f t="shared" si="0"/>
        <v>69.0748992149374</v>
      </c>
      <c r="F15" s="25">
        <v>643</v>
      </c>
      <c r="G15" s="25">
        <v>494.4</v>
      </c>
      <c r="H15" s="15">
        <f t="shared" si="1"/>
        <v>76.8895800933126</v>
      </c>
      <c r="I15" s="25">
        <v>1336</v>
      </c>
      <c r="J15" s="25">
        <v>823.6</v>
      </c>
      <c r="K15" s="15">
        <f t="shared" si="2"/>
        <v>61.64670658682635</v>
      </c>
      <c r="L15" s="25">
        <f t="shared" si="3"/>
        <v>172.5</v>
      </c>
      <c r="M15" s="15">
        <f t="shared" si="6"/>
        <v>-7.428192628111056</v>
      </c>
      <c r="N15" s="25">
        <f t="shared" si="4"/>
        <v>329.20000000000005</v>
      </c>
      <c r="O15" s="15">
        <f t="shared" si="5"/>
        <v>-15.242873506486255</v>
      </c>
    </row>
    <row r="16" spans="1:15" s="7" customFormat="1" ht="15">
      <c r="A16" s="17" t="s">
        <v>59</v>
      </c>
      <c r="B16" s="14" t="s">
        <v>85</v>
      </c>
      <c r="C16" s="25">
        <v>2110</v>
      </c>
      <c r="D16" s="25">
        <v>1979</v>
      </c>
      <c r="E16" s="15">
        <f t="shared" si="0"/>
        <v>93.7914691943128</v>
      </c>
      <c r="F16" s="25">
        <v>1686.2</v>
      </c>
      <c r="G16" s="25">
        <v>1610.5</v>
      </c>
      <c r="H16" s="15">
        <f t="shared" si="1"/>
        <v>95.51061558533982</v>
      </c>
      <c r="I16" s="25">
        <v>2173.5</v>
      </c>
      <c r="J16" s="25">
        <v>2044.9</v>
      </c>
      <c r="K16" s="15">
        <f t="shared" si="2"/>
        <v>94.08327582240625</v>
      </c>
      <c r="L16" s="25">
        <f t="shared" si="3"/>
        <v>65.90000000000009</v>
      </c>
      <c r="M16" s="15">
        <f t="shared" si="6"/>
        <v>0.2918066280934539</v>
      </c>
      <c r="N16" s="25">
        <f t="shared" si="4"/>
        <v>434.4000000000001</v>
      </c>
      <c r="O16" s="15">
        <f t="shared" si="5"/>
        <v>-1.4273397629335705</v>
      </c>
    </row>
    <row r="17" spans="1:15" ht="15">
      <c r="A17" s="13" t="s">
        <v>31</v>
      </c>
      <c r="B17" s="14" t="s">
        <v>52</v>
      </c>
      <c r="C17" s="25">
        <v>2029.2</v>
      </c>
      <c r="D17" s="25">
        <v>97.5</v>
      </c>
      <c r="E17" s="15">
        <f t="shared" si="0"/>
        <v>4.804849201655824</v>
      </c>
      <c r="F17" s="25"/>
      <c r="G17" s="25"/>
      <c r="H17" s="15"/>
      <c r="I17" s="25"/>
      <c r="J17" s="25"/>
      <c r="K17" s="15"/>
      <c r="L17" s="25">
        <f t="shared" si="3"/>
        <v>-97.5</v>
      </c>
      <c r="M17" s="15">
        <f t="shared" si="6"/>
        <v>-4.804849201655824</v>
      </c>
      <c r="N17" s="25">
        <f t="shared" si="4"/>
        <v>0</v>
      </c>
      <c r="O17" s="15">
        <f t="shared" si="5"/>
        <v>0</v>
      </c>
    </row>
    <row r="18" spans="1:15" ht="15">
      <c r="A18" s="13">
        <v>1000</v>
      </c>
      <c r="B18" s="14" t="s">
        <v>34</v>
      </c>
      <c r="C18" s="25">
        <v>10741</v>
      </c>
      <c r="D18" s="25">
        <v>9796.9</v>
      </c>
      <c r="E18" s="15">
        <f t="shared" si="0"/>
        <v>91.21031561307142</v>
      </c>
      <c r="F18" s="25">
        <v>16803.2</v>
      </c>
      <c r="G18" s="25">
        <v>13680.1</v>
      </c>
      <c r="H18" s="15">
        <f>G18*100/F18</f>
        <v>81.4136593029899</v>
      </c>
      <c r="I18" s="25">
        <v>10836.2</v>
      </c>
      <c r="J18" s="25">
        <v>9183.9</v>
      </c>
      <c r="K18" s="15">
        <f t="shared" si="2"/>
        <v>84.75203484616378</v>
      </c>
      <c r="L18" s="25">
        <f t="shared" si="3"/>
        <v>-613</v>
      </c>
      <c r="M18" s="15">
        <f t="shared" si="6"/>
        <v>-6.4582807669076345</v>
      </c>
      <c r="N18" s="25">
        <f t="shared" si="4"/>
        <v>-4496.200000000001</v>
      </c>
      <c r="O18" s="15">
        <f t="shared" si="5"/>
        <v>3.338375543173882</v>
      </c>
    </row>
    <row r="19" spans="1:15" ht="15">
      <c r="A19" s="13" t="s">
        <v>39</v>
      </c>
      <c r="B19" s="14" t="s">
        <v>32</v>
      </c>
      <c r="C19" s="25">
        <v>65244</v>
      </c>
      <c r="D19" s="25">
        <v>54090.5</v>
      </c>
      <c r="E19" s="15">
        <f t="shared" si="0"/>
        <v>82.90494145055484</v>
      </c>
      <c r="F19" s="25">
        <v>14948.2</v>
      </c>
      <c r="G19" s="25">
        <v>14615.9</v>
      </c>
      <c r="H19" s="15">
        <f>G19*100/F19</f>
        <v>97.77698987169023</v>
      </c>
      <c r="I19" s="25">
        <v>5706.3</v>
      </c>
      <c r="J19" s="25">
        <v>2013</v>
      </c>
      <c r="K19" s="15">
        <f t="shared" si="2"/>
        <v>35.276799327059564</v>
      </c>
      <c r="L19" s="25">
        <f t="shared" si="3"/>
        <v>-52077.5</v>
      </c>
      <c r="M19" s="15">
        <f t="shared" si="6"/>
        <v>-47.62814212349528</v>
      </c>
      <c r="N19" s="25">
        <f t="shared" si="4"/>
        <v>-12602.9</v>
      </c>
      <c r="O19" s="15">
        <f t="shared" si="5"/>
        <v>-62.50019054463067</v>
      </c>
    </row>
    <row r="20" spans="1:15" ht="15">
      <c r="A20" s="13" t="s">
        <v>70</v>
      </c>
      <c r="B20" s="14" t="s">
        <v>71</v>
      </c>
      <c r="C20" s="25">
        <v>1644</v>
      </c>
      <c r="D20" s="25">
        <v>1561.8</v>
      </c>
      <c r="E20" s="15">
        <f t="shared" si="0"/>
        <v>95</v>
      </c>
      <c r="F20" s="25">
        <v>1367.2</v>
      </c>
      <c r="G20" s="25">
        <v>1367.2</v>
      </c>
      <c r="H20" s="15">
        <f>G20*100/F20</f>
        <v>100</v>
      </c>
      <c r="I20" s="25">
        <v>1255</v>
      </c>
      <c r="J20" s="25">
        <v>1255</v>
      </c>
      <c r="K20" s="15">
        <f t="shared" si="2"/>
        <v>100</v>
      </c>
      <c r="L20" s="25">
        <f t="shared" si="3"/>
        <v>-306.79999999999995</v>
      </c>
      <c r="M20" s="15">
        <f t="shared" si="6"/>
        <v>5</v>
      </c>
      <c r="N20" s="25">
        <f t="shared" si="4"/>
        <v>-112.20000000000005</v>
      </c>
      <c r="O20" s="15">
        <f t="shared" si="5"/>
        <v>0</v>
      </c>
    </row>
    <row r="21" spans="1:15" ht="30">
      <c r="A21" s="13" t="s">
        <v>167</v>
      </c>
      <c r="B21" s="14" t="s">
        <v>168</v>
      </c>
      <c r="C21" s="25"/>
      <c r="D21" s="25"/>
      <c r="E21" s="15"/>
      <c r="F21" s="25">
        <v>120</v>
      </c>
      <c r="G21" s="25">
        <v>64.7</v>
      </c>
      <c r="H21" s="15">
        <f>G21*100/F21</f>
        <v>53.916666666666664</v>
      </c>
      <c r="I21" s="25">
        <v>1061</v>
      </c>
      <c r="J21" s="25">
        <v>1056.8</v>
      </c>
      <c r="K21" s="15">
        <f t="shared" si="2"/>
        <v>99.60414703110273</v>
      </c>
      <c r="L21" s="25">
        <f>J21-D21</f>
        <v>1056.8</v>
      </c>
      <c r="M21" s="15">
        <f>K21-E21</f>
        <v>99.60414703110273</v>
      </c>
      <c r="N21" s="25">
        <f>J21-G21</f>
        <v>992.0999999999999</v>
      </c>
      <c r="O21" s="15">
        <f>K21-H21</f>
        <v>45.68748036443606</v>
      </c>
    </row>
    <row r="22" spans="1:15" ht="45">
      <c r="A22" s="13" t="s">
        <v>57</v>
      </c>
      <c r="B22" s="14" t="s">
        <v>119</v>
      </c>
      <c r="C22" s="25">
        <v>24483.2</v>
      </c>
      <c r="D22" s="25">
        <v>24483.2</v>
      </c>
      <c r="E22" s="15">
        <f aca="true" t="shared" si="7" ref="E22:E28">D22*100/C22</f>
        <v>100</v>
      </c>
      <c r="F22" s="25"/>
      <c r="G22" s="25"/>
      <c r="H22" s="15"/>
      <c r="I22" s="25"/>
      <c r="J22" s="25"/>
      <c r="K22" s="15"/>
      <c r="L22" s="25"/>
      <c r="M22" s="15"/>
      <c r="N22" s="25">
        <f>J22-G22</f>
        <v>0</v>
      </c>
      <c r="O22" s="15">
        <f>K22-H22</f>
        <v>0</v>
      </c>
    </row>
    <row r="23" spans="1:15" s="12" customFormat="1" ht="30">
      <c r="A23" s="9"/>
      <c r="B23" s="10" t="s">
        <v>45</v>
      </c>
      <c r="C23" s="24">
        <v>74045.5</v>
      </c>
      <c r="D23" s="24">
        <v>65694.9</v>
      </c>
      <c r="E23" s="11">
        <f t="shared" si="7"/>
        <v>88.72233964251708</v>
      </c>
      <c r="F23" s="24">
        <v>152773.4</v>
      </c>
      <c r="G23" s="24">
        <v>131532.5</v>
      </c>
      <c r="H23" s="11">
        <f>G23*100/F23</f>
        <v>86.09646705512871</v>
      </c>
      <c r="I23" s="24">
        <v>228989.4</v>
      </c>
      <c r="J23" s="24">
        <v>212318.8</v>
      </c>
      <c r="K23" s="11">
        <f>J23*100/I23</f>
        <v>92.71992502709733</v>
      </c>
      <c r="L23" s="24">
        <f t="shared" si="3"/>
        <v>146623.9</v>
      </c>
      <c r="M23" s="11">
        <f t="shared" si="6"/>
        <v>3.9975853845802476</v>
      </c>
      <c r="N23" s="24">
        <f t="shared" si="4"/>
        <v>80786.29999999999</v>
      </c>
      <c r="O23" s="11">
        <f t="shared" si="5"/>
        <v>6.6234579719686195</v>
      </c>
    </row>
    <row r="24" spans="1:15" s="7" customFormat="1" ht="15">
      <c r="A24" s="18" t="s">
        <v>6</v>
      </c>
      <c r="B24" s="19" t="s">
        <v>8</v>
      </c>
      <c r="C24" s="25">
        <v>17142.6</v>
      </c>
      <c r="D24" s="25">
        <v>14852.5</v>
      </c>
      <c r="E24" s="15">
        <f t="shared" si="7"/>
        <v>86.64088294657753</v>
      </c>
      <c r="F24" s="25">
        <v>22616</v>
      </c>
      <c r="G24" s="25">
        <v>19774.6</v>
      </c>
      <c r="H24" s="15">
        <f>G24*100/F24</f>
        <v>87.4363282631765</v>
      </c>
      <c r="I24" s="25">
        <v>31316.2</v>
      </c>
      <c r="J24" s="25">
        <v>17796.7</v>
      </c>
      <c r="K24" s="15">
        <f>J24*100/I24</f>
        <v>56.829053333418486</v>
      </c>
      <c r="L24" s="25">
        <f t="shared" si="3"/>
        <v>2944.2000000000007</v>
      </c>
      <c r="M24" s="15">
        <f t="shared" si="6"/>
        <v>-29.81182961315905</v>
      </c>
      <c r="N24" s="25">
        <f t="shared" si="4"/>
        <v>-1977.8999999999978</v>
      </c>
      <c r="O24" s="15">
        <f t="shared" si="5"/>
        <v>-30.60727492975802</v>
      </c>
    </row>
    <row r="25" spans="1:15" s="7" customFormat="1" ht="15">
      <c r="A25" s="13" t="s">
        <v>17</v>
      </c>
      <c r="B25" s="14" t="s">
        <v>18</v>
      </c>
      <c r="C25" s="25">
        <v>600.7</v>
      </c>
      <c r="D25" s="25">
        <v>208.9</v>
      </c>
      <c r="E25" s="15">
        <f t="shared" si="7"/>
        <v>34.77609455635092</v>
      </c>
      <c r="F25" s="25">
        <v>53000</v>
      </c>
      <c r="G25" s="25">
        <v>48000</v>
      </c>
      <c r="H25" s="15">
        <f>G25*100/F25</f>
        <v>90.56603773584905</v>
      </c>
      <c r="I25" s="25">
        <v>136535.4</v>
      </c>
      <c r="J25" s="25">
        <v>134924.1</v>
      </c>
      <c r="K25" s="15">
        <f>J25*100/I25</f>
        <v>98.81986649616144</v>
      </c>
      <c r="L25" s="25">
        <f t="shared" si="3"/>
        <v>134715.2</v>
      </c>
      <c r="M25" s="15">
        <f t="shared" si="6"/>
        <v>64.04377193981051</v>
      </c>
      <c r="N25" s="25">
        <f t="shared" si="4"/>
        <v>86924.1</v>
      </c>
      <c r="O25" s="15">
        <f t="shared" si="5"/>
        <v>8.253828760312388</v>
      </c>
    </row>
    <row r="26" spans="1:15" s="7" customFormat="1" ht="15">
      <c r="A26" s="18" t="s">
        <v>22</v>
      </c>
      <c r="B26" s="19" t="s">
        <v>23</v>
      </c>
      <c r="C26" s="25">
        <v>4739.2</v>
      </c>
      <c r="D26" s="25">
        <v>1420.2</v>
      </c>
      <c r="E26" s="15">
        <f t="shared" si="7"/>
        <v>29.9670830519919</v>
      </c>
      <c r="F26" s="25">
        <v>29466.8</v>
      </c>
      <c r="G26" s="25">
        <v>17039.4</v>
      </c>
      <c r="H26" s="15">
        <f>G26*100/F26</f>
        <v>57.825756444540986</v>
      </c>
      <c r="I26" s="25">
        <v>11724.9</v>
      </c>
      <c r="J26" s="25">
        <v>10955.9</v>
      </c>
      <c r="K26" s="15">
        <f>J26*100/I26</f>
        <v>93.44130866787776</v>
      </c>
      <c r="L26" s="25">
        <f t="shared" si="3"/>
        <v>9535.699999999999</v>
      </c>
      <c r="M26" s="15">
        <f t="shared" si="6"/>
        <v>63.474225615885864</v>
      </c>
      <c r="N26" s="25">
        <f t="shared" si="4"/>
        <v>-6083.500000000002</v>
      </c>
      <c r="O26" s="15">
        <f t="shared" si="5"/>
        <v>35.61555222333678</v>
      </c>
    </row>
    <row r="27" spans="1:15" s="7" customFormat="1" ht="15">
      <c r="A27" s="18" t="s">
        <v>59</v>
      </c>
      <c r="B27" s="19" t="s">
        <v>85</v>
      </c>
      <c r="C27" s="25">
        <v>2989.1</v>
      </c>
      <c r="D27" s="25">
        <v>714</v>
      </c>
      <c r="E27" s="15">
        <f t="shared" si="7"/>
        <v>23.886788665484595</v>
      </c>
      <c r="F27" s="25">
        <v>2284.2</v>
      </c>
      <c r="G27" s="25">
        <v>2026.1</v>
      </c>
      <c r="H27" s="15">
        <f>G27*100/F27</f>
        <v>88.70063917345242</v>
      </c>
      <c r="I27" s="25">
        <v>408.7</v>
      </c>
      <c r="J27" s="25">
        <v>408.7</v>
      </c>
      <c r="K27" s="15">
        <f>J27*100/I27</f>
        <v>100</v>
      </c>
      <c r="L27" s="25">
        <f t="shared" si="3"/>
        <v>-305.3</v>
      </c>
      <c r="M27" s="15">
        <f t="shared" si="6"/>
        <v>76.1132113345154</v>
      </c>
      <c r="N27" s="25">
        <f t="shared" si="4"/>
        <v>-1617.3999999999999</v>
      </c>
      <c r="O27" s="15">
        <f t="shared" si="5"/>
        <v>11.299360826547584</v>
      </c>
    </row>
    <row r="28" spans="1:15" s="7" customFormat="1" ht="15">
      <c r="A28" s="18" t="s">
        <v>33</v>
      </c>
      <c r="B28" s="19" t="s">
        <v>34</v>
      </c>
      <c r="C28" s="25">
        <v>4746.9</v>
      </c>
      <c r="D28" s="25">
        <v>4746.9</v>
      </c>
      <c r="E28" s="15">
        <f t="shared" si="7"/>
        <v>100</v>
      </c>
      <c r="F28" s="25"/>
      <c r="G28" s="25"/>
      <c r="H28" s="15"/>
      <c r="I28" s="25"/>
      <c r="J28" s="25"/>
      <c r="K28" s="15"/>
      <c r="L28" s="25">
        <f t="shared" si="3"/>
        <v>-4746.9</v>
      </c>
      <c r="M28" s="15">
        <f t="shared" si="6"/>
        <v>-100</v>
      </c>
      <c r="N28" s="25">
        <f t="shared" si="4"/>
        <v>0</v>
      </c>
      <c r="O28" s="15">
        <f t="shared" si="5"/>
        <v>0</v>
      </c>
    </row>
    <row r="29" spans="1:15" s="20" customFormat="1" ht="30">
      <c r="A29" s="18" t="s">
        <v>57</v>
      </c>
      <c r="B29" s="19" t="s">
        <v>104</v>
      </c>
      <c r="C29" s="25">
        <v>43827</v>
      </c>
      <c r="D29" s="25">
        <v>43752.4</v>
      </c>
      <c r="E29" s="15">
        <f>D29*100/C29</f>
        <v>99.8297852921715</v>
      </c>
      <c r="F29" s="25">
        <v>45406.4</v>
      </c>
      <c r="G29" s="25">
        <v>44692.4</v>
      </c>
      <c r="H29" s="15">
        <f aca="true" t="shared" si="8" ref="H29:H40">G29*100/F29</f>
        <v>98.4275344444836</v>
      </c>
      <c r="I29" s="25">
        <v>49004.2</v>
      </c>
      <c r="J29" s="25">
        <v>48233.4</v>
      </c>
      <c r="K29" s="15">
        <f>J29*100/I29</f>
        <v>98.42707359777326</v>
      </c>
      <c r="L29" s="25">
        <f t="shared" si="3"/>
        <v>4481</v>
      </c>
      <c r="M29" s="15">
        <f t="shared" si="6"/>
        <v>-1.402711694398235</v>
      </c>
      <c r="N29" s="25">
        <f t="shared" si="4"/>
        <v>3541</v>
      </c>
      <c r="O29" s="15">
        <f t="shared" si="5"/>
        <v>-0.0004608467103395242</v>
      </c>
    </row>
    <row r="30" spans="1:15" s="12" customFormat="1" ht="30">
      <c r="A30" s="9"/>
      <c r="B30" s="10" t="s">
        <v>47</v>
      </c>
      <c r="C30" s="24">
        <v>409791.7</v>
      </c>
      <c r="D30" s="24">
        <v>398203.4</v>
      </c>
      <c r="E30" s="11">
        <f>D30*100/C30</f>
        <v>97.17214867943885</v>
      </c>
      <c r="F30" s="24">
        <v>401717.7</v>
      </c>
      <c r="G30" s="24">
        <v>397621.7</v>
      </c>
      <c r="H30" s="11">
        <f t="shared" si="8"/>
        <v>98.98037850958521</v>
      </c>
      <c r="I30" s="24">
        <v>416085.4</v>
      </c>
      <c r="J30" s="24">
        <v>411774.3</v>
      </c>
      <c r="K30" s="11">
        <f aca="true" t="shared" si="9" ref="K30:K40">J30*100/I30</f>
        <v>98.96389058592298</v>
      </c>
      <c r="L30" s="24">
        <f t="shared" si="3"/>
        <v>13570.899999999965</v>
      </c>
      <c r="M30" s="11">
        <f t="shared" si="6"/>
        <v>1.791741906484134</v>
      </c>
      <c r="N30" s="24">
        <f t="shared" si="4"/>
        <v>14152.599999999977</v>
      </c>
      <c r="O30" s="11">
        <f t="shared" si="5"/>
        <v>-0.016487923662225512</v>
      </c>
    </row>
    <row r="31" spans="1:15" s="12" customFormat="1" ht="30">
      <c r="A31" s="13" t="s">
        <v>93</v>
      </c>
      <c r="B31" s="14" t="s">
        <v>94</v>
      </c>
      <c r="C31" s="26"/>
      <c r="D31" s="26"/>
      <c r="E31" s="16"/>
      <c r="F31" s="25">
        <v>994</v>
      </c>
      <c r="G31" s="25">
        <v>564</v>
      </c>
      <c r="H31" s="15">
        <f t="shared" si="8"/>
        <v>56.74044265593562</v>
      </c>
      <c r="I31" s="25">
        <v>994</v>
      </c>
      <c r="J31" s="25">
        <v>938.9</v>
      </c>
      <c r="K31" s="15">
        <f t="shared" si="9"/>
        <v>94.45674044265594</v>
      </c>
      <c r="L31" s="25">
        <f>J31-D31</f>
        <v>938.9</v>
      </c>
      <c r="M31" s="15">
        <f>K31-E31</f>
        <v>94.45674044265594</v>
      </c>
      <c r="N31" s="25">
        <f>J31-G31</f>
        <v>374.9</v>
      </c>
      <c r="O31" s="15">
        <f>K31-H31</f>
        <v>37.716297786720325</v>
      </c>
    </row>
    <row r="32" spans="1:15" s="12" customFormat="1" ht="15">
      <c r="A32" s="13" t="s">
        <v>22</v>
      </c>
      <c r="B32" s="19" t="s">
        <v>23</v>
      </c>
      <c r="C32" s="25">
        <v>1468.5</v>
      </c>
      <c r="D32" s="25">
        <v>1177.9</v>
      </c>
      <c r="E32" s="15">
        <f aca="true" t="shared" si="10" ref="E32:E40">D32*100/C32</f>
        <v>80.21109976166157</v>
      </c>
      <c r="F32" s="25">
        <v>165.8</v>
      </c>
      <c r="G32" s="25">
        <v>165.8</v>
      </c>
      <c r="H32" s="15">
        <f t="shared" si="8"/>
        <v>100</v>
      </c>
      <c r="I32" s="25">
        <v>0</v>
      </c>
      <c r="J32" s="25">
        <v>0</v>
      </c>
      <c r="K32" s="15"/>
      <c r="L32" s="25">
        <f t="shared" si="3"/>
        <v>-1177.9</v>
      </c>
      <c r="M32" s="15">
        <f t="shared" si="6"/>
        <v>-80.21109976166157</v>
      </c>
      <c r="N32" s="25">
        <f t="shared" si="4"/>
        <v>-165.8</v>
      </c>
      <c r="O32" s="15">
        <f t="shared" si="5"/>
        <v>-100</v>
      </c>
    </row>
    <row r="33" spans="1:15" ht="15">
      <c r="A33" s="18" t="s">
        <v>24</v>
      </c>
      <c r="B33" s="19" t="s">
        <v>105</v>
      </c>
      <c r="C33" s="25">
        <v>377487.3</v>
      </c>
      <c r="D33" s="25">
        <v>368413.7</v>
      </c>
      <c r="E33" s="15">
        <f t="shared" si="10"/>
        <v>97.5963164853493</v>
      </c>
      <c r="F33" s="25">
        <v>371234.1</v>
      </c>
      <c r="G33" s="25">
        <v>369721</v>
      </c>
      <c r="H33" s="15">
        <f t="shared" si="8"/>
        <v>99.59241352020194</v>
      </c>
      <c r="I33" s="25">
        <v>385371.3</v>
      </c>
      <c r="J33" s="25">
        <v>382428.8</v>
      </c>
      <c r="K33" s="15">
        <f t="shared" si="9"/>
        <v>99.23645066459282</v>
      </c>
      <c r="L33" s="25">
        <f t="shared" si="3"/>
        <v>14015.099999999977</v>
      </c>
      <c r="M33" s="15">
        <f t="shared" si="6"/>
        <v>1.6401341792435176</v>
      </c>
      <c r="N33" s="25">
        <f t="shared" si="4"/>
        <v>12707.799999999988</v>
      </c>
      <c r="O33" s="15">
        <f t="shared" si="5"/>
        <v>-0.3559628556091212</v>
      </c>
    </row>
    <row r="34" spans="1:15" ht="15">
      <c r="A34" s="18" t="s">
        <v>33</v>
      </c>
      <c r="B34" s="19" t="s">
        <v>34</v>
      </c>
      <c r="C34" s="25">
        <v>30835.9</v>
      </c>
      <c r="D34" s="25">
        <v>28611.8</v>
      </c>
      <c r="E34" s="15">
        <f t="shared" si="10"/>
        <v>92.78730311098427</v>
      </c>
      <c r="F34" s="25">
        <v>29323.8</v>
      </c>
      <c r="G34" s="25">
        <v>27170.9</v>
      </c>
      <c r="H34" s="15">
        <f t="shared" si="8"/>
        <v>92.65818209099776</v>
      </c>
      <c r="I34" s="25">
        <v>29640.1</v>
      </c>
      <c r="J34" s="25">
        <v>28326.6</v>
      </c>
      <c r="K34" s="15">
        <f t="shared" si="9"/>
        <v>95.56850348008273</v>
      </c>
      <c r="L34" s="25">
        <f>J34-D34</f>
        <v>-285.2000000000007</v>
      </c>
      <c r="M34" s="15">
        <f>K34-E34</f>
        <v>2.781200369098457</v>
      </c>
      <c r="N34" s="25">
        <f>J34-G34</f>
        <v>1155.699999999997</v>
      </c>
      <c r="O34" s="15">
        <f>K34-H34</f>
        <v>2.91032138908497</v>
      </c>
    </row>
    <row r="35" spans="1:15" ht="15">
      <c r="A35" s="18" t="s">
        <v>39</v>
      </c>
      <c r="B35" s="19" t="s">
        <v>190</v>
      </c>
      <c r="C35" s="25"/>
      <c r="D35" s="25"/>
      <c r="E35" s="15"/>
      <c r="F35" s="25"/>
      <c r="G35" s="25"/>
      <c r="H35" s="15"/>
      <c r="I35" s="25">
        <v>80</v>
      </c>
      <c r="J35" s="25">
        <v>80</v>
      </c>
      <c r="K35" s="15">
        <f t="shared" si="9"/>
        <v>100</v>
      </c>
      <c r="L35" s="25">
        <f>J35-D35</f>
        <v>80</v>
      </c>
      <c r="M35" s="15">
        <f>K35-E35</f>
        <v>100</v>
      </c>
      <c r="N35" s="25">
        <f>J35-G35</f>
        <v>80</v>
      </c>
      <c r="O35" s="15">
        <f>K35-H35</f>
        <v>100</v>
      </c>
    </row>
    <row r="36" spans="1:15" s="12" customFormat="1" ht="30">
      <c r="A36" s="9"/>
      <c r="B36" s="10" t="s">
        <v>79</v>
      </c>
      <c r="C36" s="24">
        <v>2570.2</v>
      </c>
      <c r="D36" s="24">
        <v>2522.4</v>
      </c>
      <c r="E36" s="11">
        <f t="shared" si="10"/>
        <v>98.14022255077427</v>
      </c>
      <c r="F36" s="24">
        <v>2535.9</v>
      </c>
      <c r="G36" s="24">
        <v>2531.8</v>
      </c>
      <c r="H36" s="11">
        <f t="shared" si="8"/>
        <v>99.83832170038251</v>
      </c>
      <c r="I36" s="24">
        <v>2553.4</v>
      </c>
      <c r="J36" s="24">
        <v>2553.4</v>
      </c>
      <c r="K36" s="11">
        <f t="shared" si="9"/>
        <v>100</v>
      </c>
      <c r="L36" s="24">
        <f t="shared" si="3"/>
        <v>31</v>
      </c>
      <c r="M36" s="11">
        <f t="shared" si="6"/>
        <v>1.8597774492257315</v>
      </c>
      <c r="N36" s="24">
        <f t="shared" si="4"/>
        <v>21.59999999999991</v>
      </c>
      <c r="O36" s="11">
        <f t="shared" si="5"/>
        <v>0.16167829961749192</v>
      </c>
    </row>
    <row r="37" spans="1:15" s="7" customFormat="1" ht="15">
      <c r="A37" s="13" t="s">
        <v>6</v>
      </c>
      <c r="B37" s="19" t="s">
        <v>8</v>
      </c>
      <c r="C37" s="25">
        <v>2570.2</v>
      </c>
      <c r="D37" s="25">
        <v>2522.4</v>
      </c>
      <c r="E37" s="15">
        <f t="shared" si="10"/>
        <v>98.14022255077427</v>
      </c>
      <c r="F37" s="25">
        <v>2535.9</v>
      </c>
      <c r="G37" s="25">
        <v>2531.8</v>
      </c>
      <c r="H37" s="15">
        <f t="shared" si="8"/>
        <v>99.83832170038251</v>
      </c>
      <c r="I37" s="25">
        <v>2553.4</v>
      </c>
      <c r="J37" s="25">
        <v>2553.4</v>
      </c>
      <c r="K37" s="15">
        <f t="shared" si="9"/>
        <v>100</v>
      </c>
      <c r="L37" s="25">
        <f t="shared" si="3"/>
        <v>31</v>
      </c>
      <c r="M37" s="15">
        <f t="shared" si="6"/>
        <v>1.8597774492257315</v>
      </c>
      <c r="N37" s="25">
        <f t="shared" si="4"/>
        <v>21.59999999999991</v>
      </c>
      <c r="O37" s="15">
        <f t="shared" si="5"/>
        <v>0.16167829961749192</v>
      </c>
    </row>
    <row r="38" spans="1:15" s="12" customFormat="1" ht="30">
      <c r="A38" s="9"/>
      <c r="B38" s="10" t="s">
        <v>107</v>
      </c>
      <c r="C38" s="24">
        <v>2858.4</v>
      </c>
      <c r="D38" s="24">
        <v>2777.7</v>
      </c>
      <c r="E38" s="11">
        <f t="shared" si="10"/>
        <v>97.17674223341729</v>
      </c>
      <c r="F38" s="24">
        <v>2743.3</v>
      </c>
      <c r="G38" s="24">
        <v>2743.1</v>
      </c>
      <c r="H38" s="11">
        <f t="shared" si="8"/>
        <v>99.99270951044362</v>
      </c>
      <c r="I38" s="24">
        <v>2804.7</v>
      </c>
      <c r="J38" s="24">
        <v>2799.4</v>
      </c>
      <c r="K38" s="11">
        <f t="shared" si="9"/>
        <v>99.81103148286805</v>
      </c>
      <c r="L38" s="24">
        <f t="shared" si="3"/>
        <v>21.700000000000273</v>
      </c>
      <c r="M38" s="11">
        <f t="shared" si="6"/>
        <v>2.6342892494507595</v>
      </c>
      <c r="N38" s="24">
        <f t="shared" si="4"/>
        <v>56.30000000000018</v>
      </c>
      <c r="O38" s="11">
        <f t="shared" si="5"/>
        <v>-0.18167802757557183</v>
      </c>
    </row>
    <row r="39" spans="1:15" s="7" customFormat="1" ht="15">
      <c r="A39" s="13" t="s">
        <v>6</v>
      </c>
      <c r="B39" s="19" t="s">
        <v>8</v>
      </c>
      <c r="C39" s="25">
        <v>2858.4</v>
      </c>
      <c r="D39" s="25">
        <v>2777.7</v>
      </c>
      <c r="E39" s="15">
        <f t="shared" si="10"/>
        <v>97.17674223341729</v>
      </c>
      <c r="F39" s="25">
        <v>2743.3</v>
      </c>
      <c r="G39" s="25">
        <v>2743.1</v>
      </c>
      <c r="H39" s="15">
        <f t="shared" si="8"/>
        <v>99.99270951044362</v>
      </c>
      <c r="I39" s="25">
        <v>2804.7</v>
      </c>
      <c r="J39" s="25">
        <v>2799.4</v>
      </c>
      <c r="K39" s="15">
        <f t="shared" si="9"/>
        <v>99.81103148286805</v>
      </c>
      <c r="L39" s="25">
        <f t="shared" si="3"/>
        <v>21.700000000000273</v>
      </c>
      <c r="M39" s="15">
        <f t="shared" si="6"/>
        <v>2.6342892494507595</v>
      </c>
      <c r="N39" s="25">
        <f t="shared" si="4"/>
        <v>56.30000000000018</v>
      </c>
      <c r="O39" s="15">
        <f t="shared" si="5"/>
        <v>-0.18167802757557183</v>
      </c>
    </row>
    <row r="40" spans="1:15" ht="15">
      <c r="A40" s="17"/>
      <c r="B40" s="21" t="s">
        <v>106</v>
      </c>
      <c r="C40" s="26">
        <f>C10+C23+C30+C36+C38</f>
        <v>678567.4</v>
      </c>
      <c r="D40" s="26">
        <f>D10+D23+D30+D36+D38</f>
        <v>635210.7</v>
      </c>
      <c r="E40" s="16">
        <f t="shared" si="10"/>
        <v>93.61055364581321</v>
      </c>
      <c r="F40" s="26">
        <f>F10+F23+F30+F36+F38</f>
        <v>670374.3000000002</v>
      </c>
      <c r="G40" s="26">
        <f>G10+G23+G30+G36+G38</f>
        <v>637650.4</v>
      </c>
      <c r="H40" s="16">
        <f t="shared" si="8"/>
        <v>95.11856286853477</v>
      </c>
      <c r="I40" s="26">
        <f>I10+I23+I30+I36+I38</f>
        <v>756077.4</v>
      </c>
      <c r="J40" s="26">
        <f>J10+J23+J30+J36+J38</f>
        <v>720855.7</v>
      </c>
      <c r="K40" s="16">
        <f t="shared" si="9"/>
        <v>95.34152191296816</v>
      </c>
      <c r="L40" s="26">
        <f>J40-D40</f>
        <v>85645</v>
      </c>
      <c r="M40" s="16">
        <f t="shared" si="6"/>
        <v>1.7309682671549496</v>
      </c>
      <c r="N40" s="26">
        <f t="shared" si="4"/>
        <v>83205.29999999993</v>
      </c>
      <c r="O40" s="16">
        <f t="shared" si="5"/>
        <v>0.2229590444333951</v>
      </c>
    </row>
    <row r="42" spans="1:2" ht="15">
      <c r="A42" s="22"/>
      <c r="B42" s="23"/>
    </row>
  </sheetData>
  <sheetProtection/>
  <mergeCells count="6">
    <mergeCell ref="A7:A8"/>
    <mergeCell ref="B7:B8"/>
    <mergeCell ref="C7:E7"/>
    <mergeCell ref="F7:H7"/>
    <mergeCell ref="I7:K7"/>
    <mergeCell ref="L7:O7"/>
  </mergeCells>
  <printOptions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User</cp:lastModifiedBy>
  <cp:lastPrinted>2017-04-26T10:30:58Z</cp:lastPrinted>
  <dcterms:created xsi:type="dcterms:W3CDTF">2008-11-08T08:47:36Z</dcterms:created>
  <dcterms:modified xsi:type="dcterms:W3CDTF">2017-05-04T05:02:27Z</dcterms:modified>
  <cp:category/>
  <cp:version/>
  <cp:contentType/>
  <cp:contentStatus/>
</cp:coreProperties>
</file>