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815" activeTab="0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<sst xmlns="http://schemas.openxmlformats.org/spreadsheetml/2006/main" count="1047" uniqueCount="501">
  <si>
    <t>Рз, ПР</t>
  </si>
  <si>
    <t>ЦСР</t>
  </si>
  <si>
    <t>Наименование расходов</t>
  </si>
  <si>
    <t>1</t>
  </si>
  <si>
    <t>2</t>
  </si>
  <si>
    <t>3</t>
  </si>
  <si>
    <t>0100</t>
  </si>
  <si>
    <t/>
  </si>
  <si>
    <t>Общегосударственные вопросы</t>
  </si>
  <si>
    <t>0102</t>
  </si>
  <si>
    <t xml:space="preserve">Глава муниципального образования </t>
  </si>
  <si>
    <t>0103</t>
  </si>
  <si>
    <t>Центральный аппарат</t>
  </si>
  <si>
    <t>0104</t>
  </si>
  <si>
    <t>0106</t>
  </si>
  <si>
    <t>Резервные фонды</t>
  </si>
  <si>
    <t>Резервный фонд Александровского муниципального района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</si>
  <si>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</si>
  <si>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</si>
  <si>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</si>
  <si>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</si>
  <si>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</si>
  <si>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</si>
  <si>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Отдельные  мероприятия по другим видам транспорта</t>
  </si>
  <si>
    <t>0500</t>
  </si>
  <si>
    <t>Жилищно-коммунальное хозяйство</t>
  </si>
  <si>
    <t>0700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</si>
  <si>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</si>
  <si>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</si>
  <si>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</si>
  <si>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</si>
  <si>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</si>
  <si>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</si>
  <si>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0900</t>
  </si>
  <si>
    <t>Физическая культура и спорт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</si>
  <si>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</si>
  <si>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</si>
  <si>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</si>
  <si>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</si>
  <si>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</si>
  <si>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</si>
  <si>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</si>
  <si>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0111</t>
  </si>
  <si>
    <t>0502</t>
  </si>
  <si>
    <t>Вед</t>
  </si>
  <si>
    <t>311</t>
  </si>
  <si>
    <t>Администрация Александровского муниципального района</t>
  </si>
  <si>
    <t>Финансовое управление Александровского муниципального района</t>
  </si>
  <si>
    <t>075</t>
  </si>
  <si>
    <t>Управление образования администрации Александровского муниципального района</t>
  </si>
  <si>
    <t>901</t>
  </si>
  <si>
    <t xml:space="preserve">Председатель Земского Собрания Александровского муниципального района </t>
  </si>
  <si>
    <t>Руководитель контрольно-счетной палаты Александровского муниципального района</t>
  </si>
  <si>
    <t>Аппарат контрольно-счетной палаты Александровского муниципального района</t>
  </si>
  <si>
    <t>0113</t>
  </si>
  <si>
    <t>Здравоохранение</t>
  </si>
  <si>
    <t>1102</t>
  </si>
  <si>
    <t>1401</t>
  </si>
  <si>
    <t>Дошкольное образование</t>
  </si>
  <si>
    <t>Массовый спорт</t>
  </si>
  <si>
    <t>1400</t>
  </si>
  <si>
    <t>Средства на исполнение решений судов, вступивших в законную силу, и оплату государственной пошлины</t>
  </si>
  <si>
    <t>0800</t>
  </si>
  <si>
    <t>0801</t>
  </si>
  <si>
    <t>Культура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</si>
  <si>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</si>
  <si>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Составление протоколов об административных правонарушениях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</si>
  <si>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</si>
  <si>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</si>
  <si>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</si>
  <si>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Дотации на выравнивание бюджетной обеспеченности субъектов Российской Федерации и муниципальных образований</t>
  </si>
  <si>
    <t>1004</t>
  </si>
  <si>
    <t>Охрана семьи и детства</t>
  </si>
  <si>
    <t>Предоставление услуги в сфере дошкольного образования</t>
  </si>
  <si>
    <t>1200</t>
  </si>
  <si>
    <t>Средства массовой информации</t>
  </si>
  <si>
    <t>1202</t>
  </si>
  <si>
    <t>Социально- культурные мероприятия районного и межпоселенческого значения</t>
  </si>
  <si>
    <t>0600</t>
  </si>
  <si>
    <t>Охрана окружающей среды</t>
  </si>
  <si>
    <t>0605</t>
  </si>
  <si>
    <t>Другие вопросы в области охраны окружающей среды</t>
  </si>
  <si>
    <t>Периодическая печать и издательства</t>
  </si>
  <si>
    <t>Контрольно-счетная палата Александровского муниципального района</t>
  </si>
  <si>
    <t>Земское  Собрание Александровского муниципального района</t>
  </si>
  <si>
    <t>0412</t>
  </si>
  <si>
    <t>Другие вопросы в области национальной экономики</t>
  </si>
  <si>
    <t>306</t>
  </si>
  <si>
    <t>331</t>
  </si>
  <si>
    <t>Мероприятия по поддержке социально ориентированных некоммерческих организаций</t>
  </si>
  <si>
    <t>МБУ "Редакция газеты "Боевой путь"</t>
  </si>
  <si>
    <t>Культура и кинематография</t>
  </si>
  <si>
    <t>Члены законодательной (представительной) власти местного самоуправления</t>
  </si>
  <si>
    <t>Иные межбюджетные трансферты бюджетам поселений из бюджета муниципального района</t>
  </si>
  <si>
    <t>1101</t>
  </si>
  <si>
    <t>0501</t>
  </si>
  <si>
    <t>Жилищное хозяйство</t>
  </si>
  <si>
    <t>0408</t>
  </si>
  <si>
    <t>Транспорт</t>
  </si>
  <si>
    <t>Расходы на оказание помощи пострадавшим от пожара</t>
  </si>
  <si>
    <t>0300</t>
  </si>
  <si>
    <t>Национальная безопасность и правоохранительная деятельность</t>
  </si>
  <si>
    <t>0309</t>
  </si>
  <si>
    <t>Природоохранные мероприятия межпоселенческого характера по охране окружающей среды в Александровском муниципальном районе</t>
  </si>
  <si>
    <t>отклонения между уточненным бюджетом и уточненным планом</t>
  </si>
  <si>
    <t xml:space="preserve">фактически исполнено </t>
  </si>
  <si>
    <t>Образование</t>
  </si>
  <si>
    <t>Уточненный план согласно проекту решения ЗС АМР  об утверждении отчета об исполнении бюджета</t>
  </si>
  <si>
    <t>процент исполнения к первоначально утвержденному Решению ЗС АМР</t>
  </si>
  <si>
    <t>процент исполнения к уточненному плану</t>
  </si>
  <si>
    <t>процент исполнения к уточненному бюджету</t>
  </si>
  <si>
    <t>Раздел</t>
  </si>
  <si>
    <t>Межбюджетные трансферты муниципальных образований общего характера</t>
  </si>
  <si>
    <t xml:space="preserve">Образование </t>
  </si>
  <si>
    <t>ИТОГО РАСХОДОВ</t>
  </si>
  <si>
    <t>Земское Собрание Александровского муниципального района</t>
  </si>
  <si>
    <t>сравнительный анализ</t>
  </si>
  <si>
    <t>Другие вопросы в области образования</t>
  </si>
  <si>
    <t>Коммунальное хозяйство</t>
  </si>
  <si>
    <t>Пенсии за выслугу лет лицам, замещающим муниципальные должности муниципального образования, муниципальным служащим Александровского муниципального района</t>
  </si>
  <si>
    <t>Обслуживание лицевых счетов органов государственной власти Пермского края, государственных краевых учреждений</t>
  </si>
  <si>
    <t>1402</t>
  </si>
  <si>
    <t>Иные дотации</t>
  </si>
  <si>
    <t xml:space="preserve">уточненные показатели за 2013 год </t>
  </si>
  <si>
    <t>фактически исполнено за 2013 год</t>
  </si>
  <si>
    <t>% исполнения за 2013 год</t>
  </si>
  <si>
    <t>0220000</t>
  </si>
  <si>
    <t>0600000</t>
  </si>
  <si>
    <t>0510000</t>
  </si>
  <si>
    <t>Подпрограмма «Реализация системы мер социальной помощи и поддержки отдельных категорий граждан Пермского края» государственной программы Пермского края «Социальная поддержка граждан Пермского края»</t>
  </si>
  <si>
    <t>Администрирование отдельных государственных полномочий по поддержке сельскохозяйственного производства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</si>
  <si>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</t>
  </si>
  <si>
    <t>Проектные работы по разработке проекта на реконструкцию помещения для многофункционального центра в здании по адресу: г.Александровск, ул. Ленина, 32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</si>
  <si>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</si>
  <si>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</si>
  <si>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Государственная поддержка кредитования малых форм хозяйствования</t>
  </si>
  <si>
    <t>0314</t>
  </si>
  <si>
    <t xml:space="preserve">уточненные показатели за 2014 год </t>
  </si>
  <si>
    <t>фактически исполнено за 2014 год</t>
  </si>
  <si>
    <t>% исполнения за 2014 год</t>
  </si>
  <si>
    <t>Межбюджетные трансферты общего характера бюджетам субъектовРоссийской Федерации и муниципальных образований</t>
  </si>
  <si>
    <t>04 0 0000</t>
  </si>
  <si>
    <t>Муниципальная программа «Обеспечение безопасности граждан Александровского муниципального района  на 2015-2017годы"</t>
  </si>
  <si>
    <t>04 1 0000</t>
  </si>
  <si>
    <t>Подпрограмма «Общественная безопасность и профилактика правонарушений  в Александровском муниципальном районе Пермского края на 2015-2017 годы»</t>
  </si>
  <si>
    <t>04 1 5000</t>
  </si>
  <si>
    <t>Профилактика совершения преступлений в общественных местах, иных местах массового пребывания граждан</t>
  </si>
  <si>
    <t>Предоставление  субсидий  бюджетным,  автономным  учреждениям и иным некоммерческим организациям</t>
  </si>
  <si>
    <t>04 1 6000</t>
  </si>
  <si>
    <t>Временное трудоустройство несовершеннолетних граждан в возрасте от 14-18 лет</t>
  </si>
  <si>
    <t>600</t>
  </si>
  <si>
    <t>04 2 0000</t>
  </si>
  <si>
    <t xml:space="preserve">Подпрограмма  «Противодействие наркомании и не законному обороту наркотических средств, алкоголизму, профилактике потребления психоактивных веществ на территории Александровского муниципального района на 2015-2017 годы» </t>
  </si>
  <si>
    <t>04 2 1000</t>
  </si>
  <si>
    <t>Организация досуговых мероприятий, мероприятий по информированию населения в целях профилактики спроса потребления психоактивных веществ</t>
  </si>
  <si>
    <t>200</t>
  </si>
  <si>
    <t>Закупка товаров, работ и услуг для муниципальных нужд</t>
  </si>
  <si>
    <t>90 0 0000</t>
  </si>
  <si>
    <t>Непрограммные мероприятия</t>
  </si>
  <si>
    <t>9600000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</si>
  <si>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</si>
  <si>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9600002</t>
  </si>
  <si>
    <t>Инвестиционный проект "Устройство автономной котельной на твердом топливе в МБОУ "ООШ № 9" в селе Усть-Игум, ул.Полевая, 22"</t>
  </si>
  <si>
    <t>400</t>
  </si>
  <si>
    <t>Капитальные вложения в объекты недвижимого имущества госдарственной (муниципальной) собственности</t>
  </si>
  <si>
    <t>92 0 0000</t>
  </si>
  <si>
    <t>Обеспечение деятельности казенных и бюджетных учреждений</t>
  </si>
  <si>
    <t>92 0 6306</t>
  </si>
  <si>
    <t>Обеспечение воспитания и обучения детей-инвалидов в муниципальных дошкольных образовательных организациях и на дому</t>
  </si>
  <si>
    <t>100</t>
  </si>
  <si>
    <t>Расходы на выплаты  персоналу в целях обеспечения выполнения функций органами местного самоуправления, казенными учреждениями</t>
  </si>
  <si>
    <t>92 0 6330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</si>
  <si>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</si>
  <si>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06 0 0000</t>
  </si>
  <si>
    <t>Муниципальная программа «Социальная поддержка жителей Александровского муниципального района на 2015-2017 годы"</t>
  </si>
  <si>
    <t>06 1 0000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</si>
  <si>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 на 2015-2017 годы"</t>
  </si>
  <si>
    <t>06 1 6311</t>
  </si>
  <si>
    <t>Предоставление мер социальной поддержки педагогическим работникам муниципальных образовательных организаций</t>
  </si>
  <si>
    <t>92 0 0011</t>
  </si>
  <si>
    <t>800</t>
  </si>
  <si>
    <t>Иные бюджетные ассигнования</t>
  </si>
  <si>
    <t>9200019</t>
  </si>
  <si>
    <t>Субсидия на финансовое обеспечение муниципального задания 2014 года</t>
  </si>
  <si>
    <t>9602101</t>
  </si>
  <si>
    <t>0500000</t>
  </si>
  <si>
    <t>Муниципальная программа "Развитие культуры, спорта и туризма Александровского муниципального района" на 2015-2017 годы</t>
  </si>
  <si>
    <t>Подпрограмма "Развитие культуры и молодежной политики АМР на 2015-2017 годы"</t>
  </si>
  <si>
    <t>0511000</t>
  </si>
  <si>
    <t>Социально-культурные мероприятия районного и межпоселенческого значения</t>
  </si>
  <si>
    <t>92 0 6307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</si>
  <si>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</si>
  <si>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</si>
  <si>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92 0 6308</t>
  </si>
  <si>
    <t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</si>
  <si>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92 0 6310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</si>
  <si>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</si>
  <si>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92 0 0012</t>
  </si>
  <si>
    <t>Предоставление услуги на получение основного общего образования</t>
  </si>
  <si>
    <t>92 0 0013</t>
  </si>
  <si>
    <t>Предоставление услуги по дополнительному образованию детей</t>
  </si>
  <si>
    <t>92 0 0014</t>
  </si>
  <si>
    <t>Социальные гарантии и льготы педагогическим работникам муниципальных образовательных учреждений Александровского муниципального района</t>
  </si>
  <si>
    <t>9200022</t>
  </si>
  <si>
    <t>Расходы на содержание автомобиля по проекту "Мобильный учитель"</t>
  </si>
  <si>
    <t>9600004</t>
  </si>
  <si>
    <t>Мероприятия по созданию условий для занятий физической культурой и спортом - ремонт спортивного зала МБОУ "Основная общеобразовательная школа № 7" за счет средств районного бюджета</t>
  </si>
  <si>
    <t>9605097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</si>
  <si>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</si>
  <si>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 "Реализация системы мер социальной помощи и поддержки отдельных категорий граждан Александровского муниципального района на 2015-2017 годы"</t>
  </si>
  <si>
    <t>92 0 6320</t>
  </si>
  <si>
    <t>Организация отдыха и оздоровления детей</t>
  </si>
  <si>
    <t>300</t>
  </si>
  <si>
    <t>Социальное обеспечение и иные выплаты населению</t>
  </si>
  <si>
    <t>92 0 0018</t>
  </si>
  <si>
    <t>Организация отдыха детей в каникулярное время</t>
  </si>
  <si>
    <t>92 0 0015</t>
  </si>
  <si>
    <t xml:space="preserve">Оказание муниципальной услуги по организации предоставления 
образовательной, информационной, организационно-методической, консультационной услуги дополнительного образования взрослых, детей дошкольного и школьного возраста 
</t>
  </si>
  <si>
    <t>92 0 0016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</si>
  <si>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
</t>
  </si>
  <si>
    <t>91 0 0000</t>
  </si>
  <si>
    <t>Руководство и управление в сфере установленных функций органов местного самоуправления</t>
  </si>
  <si>
    <t>91 0 0008</t>
  </si>
  <si>
    <t>Аппарат управления образования</t>
  </si>
  <si>
    <t>06 1 6316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</si>
  <si>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</si>
  <si>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06 1 6317</t>
  </si>
  <si>
    <t>Предоставление мер социальной поддержки учащимся из многодетных малоимущих семей</t>
  </si>
  <si>
    <t>06 1 6318</t>
  </si>
  <si>
    <t>Предоставление мер социальной поддержки учащимся из малоимущих семей</t>
  </si>
  <si>
    <t>06 1 6314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</si>
  <si>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</si>
  <si>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91 0 0003 </t>
  </si>
  <si>
    <t>91 0 0004</t>
  </si>
  <si>
    <t>1305,6</t>
  </si>
  <si>
    <t>266,6</t>
  </si>
  <si>
    <t>91 0 0001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</si>
  <si>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</si>
  <si>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"Социальная поддержка жителей Александровского муниципального района на 2015-2017 года"</t>
  </si>
  <si>
    <t>0610000</t>
  </si>
  <si>
    <t>Подпрограмма "Реализация системы мер социальной помощи и поддержки отдельных категорий граждан Александровского муниципального района на 2015-2017 годы"</t>
  </si>
  <si>
    <t>0616328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</si>
  <si>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</si>
  <si>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91 0 0002</t>
  </si>
  <si>
    <t>91 0 6319</t>
  </si>
  <si>
    <t>Образование комиссий  по  делам несовершеннолетних  и  защите их прав и организацию их деятельности</t>
  </si>
  <si>
    <t>91 0 6321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</si>
  <si>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</si>
  <si>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91 0 6322</t>
  </si>
  <si>
    <t>91 0 6325</t>
  </si>
  <si>
    <t>91 0 6326</t>
  </si>
  <si>
    <t>91 0 6329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</si>
  <si>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</si>
  <si>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09 0 0000</t>
  </si>
  <si>
    <t>Муниципальная программа «Реформирование и развитие муниципальной службы Александровского муниципального района на 2015-2017 годы"</t>
  </si>
  <si>
    <t>09 1 0000</t>
  </si>
  <si>
    <t>Подпрограмма "Развитие муниципальной службы в Александровском муниципальном районе на 2015-2017 годы"</t>
  </si>
  <si>
    <t>09 1 1000</t>
  </si>
  <si>
    <t>Проведение мероприятий по профессиональной переподготовке и повышению квалификации муниципальных служащих</t>
  </si>
  <si>
    <t>09 2 0000</t>
  </si>
  <si>
    <t>Подпрограмма "Противодействие коррупции в Александровском муниципальном районе на 2015-2017 годы"</t>
  </si>
  <si>
    <t>09 2 2000</t>
  </si>
  <si>
    <t xml:space="preserve">Разработка,изготовление и распространение рекламной  продукции антикоррупционной направленности  </t>
  </si>
  <si>
    <t>95 0 0000</t>
  </si>
  <si>
    <t>95 0 0021</t>
  </si>
  <si>
    <t>10 0 0000</t>
  </si>
  <si>
    <t>Муниципальная программа "Эффективное использование и управление муниципальным имуществом Александровского муниципального района" на 2015-2017 годы"</t>
  </si>
  <si>
    <t>10 1 0000</t>
  </si>
  <si>
    <t>Подпрограмма "Эффективное использование и управление муниципальным имуществом казны   Александровского муниципального района"</t>
  </si>
  <si>
    <t>10 1 1000</t>
  </si>
  <si>
    <t>Оптимизация состава муниципального имущества казны Александровского муниципального района</t>
  </si>
  <si>
    <t>10 1 2000</t>
  </si>
  <si>
    <t>Содержание муниципального имущества казны Александровского муниципального района</t>
  </si>
  <si>
    <t>10 14000</t>
  </si>
  <si>
    <t>Бюджетные инвестиции</t>
  </si>
  <si>
    <t>10 2 0000</t>
  </si>
  <si>
    <t>Подпрограмма "Эффективное использование и управление земельными ресурсами  Александровского муниципального района"</t>
  </si>
  <si>
    <t>10 2 1000</t>
  </si>
  <si>
    <t>Обеспечение деятельности МКУ "Земля"</t>
  </si>
  <si>
    <t>91 0 5930</t>
  </si>
  <si>
    <t>Государственная регистрация актов гражданского состояния</t>
  </si>
  <si>
    <t>92 0 0010</t>
  </si>
  <si>
    <t>Обеспечение деятельности МБУ "СК"</t>
  </si>
  <si>
    <t>Субсидии на финансовое обеспечение муниципального задания 2014 года</t>
  </si>
  <si>
    <t>9300000</t>
  </si>
  <si>
    <t>Реализация государственных функций, связанных с общегосударственным управлением</t>
  </si>
  <si>
    <t>9300018</t>
  </si>
  <si>
    <t>Средства на исполнение решений судов, вступивших в законную силу, и оплата государственной пошлины</t>
  </si>
  <si>
    <t>9500000</t>
  </si>
  <si>
    <t>9500022</t>
  </si>
  <si>
    <t>9700000</t>
  </si>
  <si>
    <t>Мероприятия, осуществляемые органами местного самоуправления, в рамках непрограммных направлений расходов</t>
  </si>
  <si>
    <t>9700023</t>
  </si>
  <si>
    <t>Проведение работ по благоустройству территории ЗАГСа</t>
  </si>
  <si>
    <t>06 1 1000</t>
  </si>
  <si>
    <t>06 1 1001</t>
  </si>
  <si>
    <t>Субсидии не коммерческим организациям</t>
  </si>
  <si>
    <t>06 1 1002</t>
  </si>
  <si>
    <t>Установка мемориальной стены и мемориальной доски в сквере Победы г. Александровска</t>
  </si>
  <si>
    <t>06 1 1003</t>
  </si>
  <si>
    <t>Организация и проведение Краевого параолимпийского туристического слета на территории Александровского муниципального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</si>
  <si>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</si>
  <si>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безопасности граждан Александровского муниципального района Пермского края на 2015-2017годы"</t>
  </si>
  <si>
    <t>04 1 1000</t>
  </si>
  <si>
    <t>Обеспечение деятельности МКУ «Единая дежурная диспетчерская служба Александровского муниципального района» в области защиты населения и территорий от чрезвычайных ситуаций природного и техногенного характера</t>
  </si>
  <si>
    <t>04 1 2000</t>
  </si>
  <si>
    <t>Приобретение оборудования и инвентаря в целях обеспечения готовности к реагированию на угрозу или возникновение чрезвычайных ситуаций</t>
  </si>
  <si>
    <t>9000000</t>
  </si>
  <si>
    <t>9500023</t>
  </si>
  <si>
    <t>Муниципальная программа «Обеспечение безопасности граждан Александровского муниципального района на 2015-2017годы"</t>
  </si>
  <si>
    <t>Подпрограмма «Общественная безопасность и профилактика правонарушений  в Александровском муниципальном районе на 2015-2017 годы»</t>
  </si>
  <si>
    <t>04 1 3000</t>
  </si>
  <si>
    <t>Субсидии на поддержку социально оринтетироаванным некоммерческим организациям (добровольные народные дружины), частным охранным предприятиям на участие в обеспечении охраны общественного порядка</t>
  </si>
  <si>
    <t>0417000</t>
  </si>
  <si>
    <t>Обеспечение охраны общественного порядка при проведении культурно-массовых мероприятий на территории Александровского муниципального района</t>
  </si>
  <si>
    <t>04 4 0000</t>
  </si>
  <si>
    <t xml:space="preserve">Подпрограмма «Развитие межнациональных отношений в Александровском муниципальном районе на 2014-2017 годы» </t>
  </si>
  <si>
    <t>04 4 1000</t>
  </si>
  <si>
    <t xml:space="preserve">Развитие позитивного межнационального взаимодействия, повышение этнокультурного уровня населения </t>
  </si>
  <si>
    <t>02 0 0000</t>
  </si>
  <si>
    <t>Муниципальная программа «Развитие сельского хозяйства и устойчивое развитие сельских территорий в Александровском муниципальном районе Пермского края на 2015-2017годы»</t>
  </si>
  <si>
    <t>02 1 0000</t>
  </si>
  <si>
    <t>Подпрограмма «Развитие сельского хозяйства в Александровском муниципальном районе Пермского края на 2015-2017 годы»</t>
  </si>
  <si>
    <t>02 1 1000</t>
  </si>
  <si>
    <t>Поддержка начинающих крестьянских (фермерских) хозяйств</t>
  </si>
  <si>
    <t>02 1 2000</t>
  </si>
  <si>
    <t>Оказание содействия сельскохозяйственным товаропроизводителям в участии в ярмарочной торговле, проводимой на муниципальном, межмуниципальном и региональном уровнях</t>
  </si>
  <si>
    <t>02 1 3000</t>
  </si>
  <si>
    <t>Предоставление субсидий сельскохозяйственным товаропроизводителям по направлению "животнодоство"</t>
  </si>
  <si>
    <t>0215055</t>
  </si>
  <si>
    <t>Возмещение части процентной ставки по долгосрочным, среднесрочным и краткосрочным кредитам взятым малыми формами хозяйствования</t>
  </si>
  <si>
    <t>0216209</t>
  </si>
  <si>
    <t>02 1 6324</t>
  </si>
  <si>
    <t>94 0 0000</t>
  </si>
  <si>
    <t>Дорожная деятельность</t>
  </si>
  <si>
    <t>94 0 0019</t>
  </si>
  <si>
    <t>94 0 0020</t>
  </si>
  <si>
    <t>Муниципальный дорожный фонд Александровского муниципального района</t>
  </si>
  <si>
    <t>9400022</t>
  </si>
  <si>
    <t>Разработка проектно-сметной документации на капитальный ремонт автомобильной дороги общего пользования местного значения по улицам Братьев Давыдовых-Юбилейная в границах города Александровска</t>
  </si>
  <si>
    <t>94 0 5390</t>
  </si>
  <si>
    <t>Финансовое обеспечение дорожной деятельности за счет средств федерального бюджета</t>
  </si>
  <si>
    <t>94 1 0020</t>
  </si>
  <si>
    <t>94 1 0021</t>
  </si>
  <si>
    <t>Финансовое обеспечение дорожной деятельности за счет средств районного бюджета</t>
  </si>
  <si>
    <t>94 1 5390</t>
  </si>
  <si>
    <t>03 0 0000</t>
  </si>
  <si>
    <t>Муниципальная программа «Развитие малого и среднего предпринимательства в Александровском муниципальном районе Пермского края на 2015-2017 годы»</t>
  </si>
  <si>
    <t>03 1 0000</t>
  </si>
  <si>
    <t>Подпрограмма «Финансовая   поддержка субъектов малого и среднего предпринимательства  в Александровском муниципальном районе Пермского края на 2015-2017 годы»</t>
  </si>
  <si>
    <t>03 1 1000</t>
  </si>
  <si>
    <t>Субсидия на возмещение части затрат, связанных с уплатой субъектами малого и среднего предпринимательства первого взноса (аванса) при заключении договора лизинга оборудования, включая затраты на монтаж оборудования</t>
  </si>
  <si>
    <t>03 1 2000</t>
  </si>
  <si>
    <t>Субсидия на возмещение части затрат на уплату процентов по кредитам субъектов малого и среднего предпринимательства, занятых в приоритетных  отраслях деятельности</t>
  </si>
  <si>
    <t>03 1 3000</t>
  </si>
  <si>
    <t>Субсидия на возмещение части затрат, связанных с началом предпринимательской деятельности</t>
  </si>
  <si>
    <t>03 1 4000</t>
  </si>
  <si>
    <t>Субсидия на возмещение части затрат, связанных с расширением деятельности субъектов малого и среднего предпринимательства, занятых в приоритетных  отраслях деятельности</t>
  </si>
  <si>
    <t>0315064</t>
  </si>
  <si>
    <t>Государственная поддержка малого и среднего прелпринимательства, включая крестьянские (фермерские) хозяйства</t>
  </si>
  <si>
    <t>03 2 0000</t>
  </si>
  <si>
    <t>Подпрограмма «Повышение престижа предпринимательской деятельности в Александровском муниципальном районе Пермского края на 2015-2017 годы»</t>
  </si>
  <si>
    <t>03 2 1000</t>
  </si>
  <si>
    <t>Проведение конкурсов среди субъектов малого и среднего предпринимательства, в том числе конкурсов молодежных предпринимательских проектов</t>
  </si>
  <si>
    <t>03 2 2000</t>
  </si>
  <si>
    <t>Орнанизация выставочно-ярмарочной деятельности на муниципальном, региональном, и федеральном уровнях</t>
  </si>
  <si>
    <t>9600001</t>
  </si>
  <si>
    <t>Инвестиционный проект "Устройство автономной котельной на твердом топливе в здании по адресу пос.Скопкортная, ул.Уральская, 2"</t>
  </si>
  <si>
    <t>Капитальные вложения в объекты недвижимого имущества государственной (муниципальной) собственности</t>
  </si>
  <si>
    <t>08 0 0000</t>
  </si>
  <si>
    <t>Муниципальная программа "Экологическая безопасность Александровского муниципального района" на 2015-2017 годы</t>
  </si>
  <si>
    <t>08 1 0000</t>
  </si>
  <si>
    <t>Подпрограмма "Утилизация и переработка бытовых и промышленных отходов"</t>
  </si>
  <si>
    <t>08 1 1000</t>
  </si>
  <si>
    <t>Разработка сметной документации на строительство объекта "Полигон твердых бытовых отходов (ТБО)города Александровск Пермского края"</t>
  </si>
  <si>
    <t>08 1 2000</t>
  </si>
  <si>
    <t>Мониторинг воздействия полигона ТБО п. Всеволодо-Вильва на окружающию среду</t>
  </si>
  <si>
    <t>08 1 3000</t>
  </si>
  <si>
    <t>Организация дежурства на полигоне ТБО п. Всеволодо-Вильва</t>
  </si>
  <si>
    <t>08 1 4000</t>
  </si>
  <si>
    <t>Организация муниципального контроля</t>
  </si>
  <si>
    <t>08 2 0000</t>
  </si>
  <si>
    <t>Подпрограмма "Организация мероприятий межпоселенческого характера по охране окружающей среды на территории Александровского муниципального района"</t>
  </si>
  <si>
    <t>08 2 1000</t>
  </si>
  <si>
    <t>05 0 0000</t>
  </si>
  <si>
    <t>Муниципальная программа «Развитие культуры, спорта и туризма Александровского муниципального района" на 2015-2017 годы</t>
  </si>
  <si>
    <t xml:space="preserve">05 1 0000 </t>
  </si>
  <si>
    <t>Подпрограмма "Развитие культуры и молодежной политики  Александровского муниципального района на 2015-2017 годы"</t>
  </si>
  <si>
    <t xml:space="preserve">05 1 1000 </t>
  </si>
  <si>
    <t>06 1 4000</t>
  </si>
  <si>
    <t>0200000</t>
  </si>
  <si>
    <t>Муниципальная программа "Развитие сельского хозяйства и устойчивое развитие сельских территорий в Александровском муниципальном районе Пермского края на 2015-2017 годы"</t>
  </si>
  <si>
    <t>Подпрограмма "Устойчивое развитие сельских территорий Александровского муниципального района Пермского края на 2015-2017 годы"</t>
  </si>
  <si>
    <t>0221000</t>
  </si>
  <si>
    <t>Улучшение жилищных условий граждан, проживающих в сельской местности, в том числе молодых семей и молодых специалистов</t>
  </si>
  <si>
    <t>0225018</t>
  </si>
  <si>
    <t>Мероприятия федеральной целевой программы "Устойчивое развитие сельских территорий на 2014-2017 годы и на период до 2020 года"</t>
  </si>
  <si>
    <t>Муниципальная программа "Социальная поддержка жителей Александровского муниципального района на 2015-2017 годы"</t>
  </si>
  <si>
    <t>0620000</t>
  </si>
  <si>
    <t>Подпрограмма "Обеспечение жильем молодых семей в Александровском муниципальном районе на 2015-2017 годы"</t>
  </si>
  <si>
    <t>0621000</t>
  </si>
  <si>
    <t>Обеспечение жильем молодых семей в Александровском муниципальном районе на 2015-2017 годы</t>
  </si>
  <si>
    <t>0625020</t>
  </si>
  <si>
    <t>Обеспечение жильем молодых семей 35% (ФБ)</t>
  </si>
  <si>
    <t>0626210</t>
  </si>
  <si>
    <t xml:space="preserve">Обеспечение жильем молодых семей   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</si>
  <si>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 из бюджета муниципального района</t>
  </si>
  <si>
    <t>06 1 5135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</si>
  <si>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</si>
  <si>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0616203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</si>
  <si>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</si>
  <si>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06 1 6328</t>
  </si>
  <si>
    <t xml:space="preserve">Физическая культура   </t>
  </si>
  <si>
    <t>Инвестиционный проект "Спортивный центр Александровского муниципального района в г.Александровск. Крытый каток с искусственным льдом. 1-ая очередь строительства"</t>
  </si>
  <si>
    <t>9600003</t>
  </si>
  <si>
    <t>9606201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</si>
  <si>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</si>
  <si>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05 2 0000 </t>
  </si>
  <si>
    <t>Подпрограмма "Развитие физической культуры, спорта и туризма  в Александровском муниципальном районе на 2015-2017 годы"</t>
  </si>
  <si>
    <t xml:space="preserve">05 2 1000 </t>
  </si>
  <si>
    <t>Мероприятия физической культуры, спорта и туризма районного и межпоселенческого значения</t>
  </si>
  <si>
    <t>Реализация проекта "Школьный спортивный клуб" в общеобразовательных учреждениях по месту жительства</t>
  </si>
  <si>
    <t>92 0 0017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</si>
  <si>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</si>
  <si>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</si>
  <si>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</si>
  <si>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</si>
  <si>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9100000</t>
  </si>
  <si>
    <t>9100009</t>
  </si>
  <si>
    <t>Управление муниципальным долгом Александровского муниципального района Пермского края</t>
  </si>
  <si>
    <t>Обслуживание государственного (муниципального) долга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</si>
  <si>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</si>
  <si>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91 0 0007</t>
  </si>
  <si>
    <t>Аппарат Земского Собрания Александровского муниципального района</t>
  </si>
  <si>
    <t>91 0 0005</t>
  </si>
  <si>
    <t>91 0 0006</t>
  </si>
  <si>
    <t>Финансовое управление администрации Александровского муниципального района Пермского края</t>
  </si>
  <si>
    <t>07 0 0000</t>
  </si>
  <si>
    <t>Муниципальная программа "Управление муниципальными финансами Александровского муниципального района на 2015-2017 годы"</t>
  </si>
  <si>
    <t xml:space="preserve">07 2 0000 </t>
  </si>
  <si>
    <t>Подпрограмма «Обеспечение реализации программы"</t>
  </si>
  <si>
    <t>07 2 0002</t>
  </si>
  <si>
    <t>5830,1</t>
  </si>
  <si>
    <t>1195,2</t>
  </si>
  <si>
    <t>07 2 6327</t>
  </si>
  <si>
    <t>91 0 0022</t>
  </si>
  <si>
    <t>исполнение бюджетных полномочий по исполнению бюджета Скопкортненского сельского поселения</t>
  </si>
  <si>
    <t>93 0 0000</t>
  </si>
  <si>
    <t>93 0 0018</t>
  </si>
  <si>
    <t>96 0 0000</t>
  </si>
  <si>
    <t>Реализация муниципальных программ, преоритетных муниципальных проектов в рамках приоритетных региональных проектов, инвестиционных проектов муниципальных образований</t>
  </si>
  <si>
    <t>96 0 6201</t>
  </si>
  <si>
    <t>Предоставление органам местного самоуправления на реализацию муниципальных программ, приоритетных муниципальных проектов в рамках приоритетных регионадльных проектов, инвестиционных проектов мниципальных образований</t>
  </si>
  <si>
    <t>0400000</t>
  </si>
  <si>
    <t>Проведение организационных мероприятий по формированию культуры пожаробезопасного поведения</t>
  </si>
  <si>
    <t>Межбюджетные трансферты</t>
  </si>
  <si>
    <t>9400000</t>
  </si>
  <si>
    <t xml:space="preserve">Дорожная деятельность </t>
  </si>
  <si>
    <t>9406212</t>
  </si>
  <si>
    <t>Строительство (реконструкция) и приведение в нормативное состояние автомобильных дорог местного значения Пермского края</t>
  </si>
  <si>
    <t>Инвестиционный проект АМР "Строительство 200-квартирного жилого дома по ул.Юбилейная, 7 в п.Яйва"</t>
  </si>
  <si>
    <t>96 0 9602</t>
  </si>
  <si>
    <t>Обеспечение мероприятий по переселению граждан из аварийного жилищного фонда</t>
  </si>
  <si>
    <t xml:space="preserve">Культура   </t>
  </si>
  <si>
    <t>9900000</t>
  </si>
  <si>
    <t>Иные межбюджетные трансферты</t>
  </si>
  <si>
    <t>9905144</t>
  </si>
  <si>
    <t>Комплектование книжных фондов библиотек муниципальных образований</t>
  </si>
  <si>
    <t>Межбюджетные трансферты общего характера бюджетам субъектов Российской Федерации и муниципадбных образований</t>
  </si>
  <si>
    <t xml:space="preserve">07 1 0000 </t>
  </si>
  <si>
    <t>Подпрограмма «Повышение финансовой устойчивости местных бюджетов»</t>
  </si>
  <si>
    <t xml:space="preserve">07 1 1901 </t>
  </si>
  <si>
    <t>Дотации из бюджета муниципального района на выравнивание бюджетной обеспеченности поселений</t>
  </si>
  <si>
    <t>500</t>
  </si>
  <si>
    <t>0700000</t>
  </si>
  <si>
    <t>0710000</t>
  </si>
  <si>
    <t>Подпрограмма "Повышение финансовой устойчивости местных бюджетов"</t>
  </si>
  <si>
    <t>0711902</t>
  </si>
  <si>
    <t>дотация из бюджета муниципального района на выравнивание экономического положения поселений</t>
  </si>
  <si>
    <t>9800000</t>
  </si>
  <si>
    <t>Иные безвозмездные и безвозвратные перечисления</t>
  </si>
  <si>
    <t>9800001</t>
  </si>
  <si>
    <t>04 3 0000</t>
  </si>
  <si>
    <t>Подпрограмма «Пожарная безопасность Александровского муниципального района на 2015-2017 годы»</t>
  </si>
  <si>
    <t>04 3 1000</t>
  </si>
  <si>
    <t>Первоначально утвержденный бюджет на 2015 год (Решение ЗС от 18.12.2014г. № 136)</t>
  </si>
  <si>
    <t xml:space="preserve">Уточненный бюджет на 2015 год (Решение от 18.12.2015г. № 136 (в ред. от 17.12.2015  № 233)  </t>
  </si>
  <si>
    <t>9206401</t>
  </si>
  <si>
    <t>Стимулирование педагогических работников по результатам обучения школьников</t>
  </si>
  <si>
    <t>0526224</t>
  </si>
  <si>
    <t>Муниципальная программа "Обеспечение безопасности граждан Александровского муниципального района на 2015-2017 годы"</t>
  </si>
  <si>
    <t>ИТОГО</t>
  </si>
  <si>
    <t>Анализ расходов бюджета Александровского муниципального района за 2015 год  по ведомственной структуре расходов бюджета</t>
  </si>
  <si>
    <t xml:space="preserve">уточненные показатели за 2015 год </t>
  </si>
  <si>
    <t>фактически исполнено за 2015 год</t>
  </si>
  <si>
    <t>% исполнения за 2015 год</t>
  </si>
  <si>
    <t>рост/снижение  исполнения бюджета за 2015 год по отношению к 2013 году</t>
  </si>
  <si>
    <t>рост/снижение процента исполнения бюджета за 2015 год по отношению к 2014 году</t>
  </si>
  <si>
    <t>Сравнительный анализ исполнения бюджета Александровского муниципального района по главным распорядителям бюджетных средств за 2015 год относительно 2013-2014 годов,   тыс. рублей</t>
  </si>
  <si>
    <t>приложение № 4 к Заключению от 29.04.2016 № 1</t>
  </si>
  <si>
    <t>приложение № 3 к Заключению от 29.04.2016 №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</si>
</sst>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0.0"/>
    <numFmt numFmtId="173" formatCode="0.0000"/>
    <numFmt numFmtId="174" formatCode="#,##0.0000"/>
    <numFmt numFmtId="175" formatCode="#,##0.0_р_.;[Red]\-#,##0.0_р_."/>
    <numFmt numFmtId="176" formatCode="_-* #,##0_р_._-;\-* #,##0_р_._-;_-* &quot;-&quot;??_р_._-;_-@_-"/>
    <numFmt numFmtId="177" formatCode="#,##0.0_ ;\-#,##0.0\ "/>
    <numFmt numFmtId="178" formatCode="#,##0.0_р_."/>
    <numFmt numFmtId="179" formatCode="#,##0.00_р_.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" fillId="3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2" fontId="8" fillId="34" borderId="10" xfId="6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63" applyNumberFormat="1" applyFont="1" applyFill="1" applyBorder="1" applyAlignment="1">
      <alignment horizontal="center" vertical="center"/>
    </xf>
    <xf numFmtId="2" fontId="8" fillId="0" borderId="10" xfId="63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172" fontId="8" fillId="34" borderId="10" xfId="63" applyNumberFormat="1" applyFont="1" applyFill="1" applyBorder="1" applyAlignment="1">
      <alignment horizontal="center" vertical="center"/>
    </xf>
    <xf numFmtId="172" fontId="6" fillId="0" borderId="10" xfId="63" applyNumberFormat="1" applyFont="1" applyFill="1" applyBorder="1" applyAlignment="1">
      <alignment horizontal="center" vertical="center"/>
    </xf>
    <xf numFmtId="172" fontId="8" fillId="0" borderId="10" xfId="63" applyNumberFormat="1" applyFont="1" applyFill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178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 wrapText="1"/>
    </xf>
    <xf numFmtId="178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2" fontId="53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 vertical="top"/>
    </xf>
    <xf numFmtId="172" fontId="8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right" vertical="top"/>
    </xf>
    <xf numFmtId="172" fontId="5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" fontId="9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4" fillId="35" borderId="11" xfId="54" applyNumberFormat="1" applyFont="1" applyFill="1" applyBorder="1" applyAlignment="1">
      <alignment horizontal="left" vertical="center" wrapText="1"/>
      <protection/>
    </xf>
    <xf numFmtId="0" fontId="14" fillId="35" borderId="10" xfId="0" applyNumberFormat="1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49" fontId="14" fillId="35" borderId="11" xfId="0" applyNumberFormat="1" applyFont="1" applyFill="1" applyBorder="1" applyAlignment="1">
      <alignment horizontal="left" vertical="center" wrapText="1"/>
    </xf>
    <xf numFmtId="0" fontId="14" fillId="35" borderId="11" xfId="0" applyNumberFormat="1" applyFont="1" applyFill="1" applyBorder="1" applyAlignment="1">
      <alignment horizontal="left" vertical="center" wrapText="1"/>
    </xf>
    <xf numFmtId="49" fontId="14" fillId="35" borderId="11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center" vertical="center" wrapText="1"/>
    </xf>
    <xf numFmtId="49" fontId="14" fillId="35" borderId="11" xfId="58" applyNumberFormat="1" applyFont="1" applyFill="1" applyBorder="1" applyAlignment="1">
      <alignment horizontal="center" vertical="center"/>
      <protection/>
    </xf>
    <xf numFmtId="164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49" fontId="14" fillId="35" borderId="10" xfId="54" applyNumberFormat="1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53" applyNumberFormat="1" applyFont="1" applyFill="1" applyBorder="1" applyAlignment="1">
      <alignment horizontal="left" vertical="top" wrapText="1"/>
      <protection/>
    </xf>
    <xf numFmtId="49" fontId="14" fillId="35" borderId="11" xfId="54" applyNumberFormat="1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justify" vertical="center"/>
    </xf>
    <xf numFmtId="0" fontId="11" fillId="35" borderId="10" xfId="53" applyNumberFormat="1" applyFont="1" applyFill="1" applyBorder="1" applyAlignment="1">
      <alignment horizontal="left" vertical="top" wrapText="1"/>
      <protection/>
    </xf>
    <xf numFmtId="0" fontId="14" fillId="35" borderId="10" xfId="57" applyNumberFormat="1" applyFont="1" applyFill="1" applyBorder="1" applyAlignment="1">
      <alignment horizontal="left" vertical="center" wrapText="1"/>
      <protection/>
    </xf>
    <xf numFmtId="0" fontId="14" fillId="35" borderId="10" xfId="54" applyNumberFormat="1" applyFont="1" applyFill="1" applyBorder="1" applyAlignment="1">
      <alignment horizontal="left" vertical="center" wrapText="1"/>
      <protection/>
    </xf>
    <xf numFmtId="0" fontId="14" fillId="35" borderId="10" xfId="55" applyNumberFormat="1" applyFont="1" applyFill="1" applyBorder="1" applyAlignment="1">
      <alignment horizontal="left" vertical="center" wrapText="1"/>
      <protection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left" vertical="center" wrapText="1"/>
    </xf>
    <xf numFmtId="49" fontId="14" fillId="35" borderId="10" xfId="56" applyNumberFormat="1" applyFont="1" applyFill="1" applyBorder="1" applyAlignment="1">
      <alignment horizontal="center" vertical="center"/>
      <protection/>
    </xf>
    <xf numFmtId="0" fontId="14" fillId="35" borderId="10" xfId="58" applyFont="1" applyFill="1" applyBorder="1" applyAlignment="1">
      <alignment horizontal="left" vertical="center" wrapText="1"/>
      <protection/>
    </xf>
    <xf numFmtId="0" fontId="14" fillId="35" borderId="11" xfId="56" applyNumberFormat="1" applyFont="1" applyFill="1" applyBorder="1" applyAlignment="1">
      <alignment horizontal="left" vertical="center" wrapText="1"/>
      <protection/>
    </xf>
    <xf numFmtId="164" fontId="14" fillId="35" borderId="11" xfId="54" applyNumberFormat="1" applyFont="1" applyFill="1" applyBorder="1" applyAlignment="1">
      <alignment horizontal="center" vertical="center" wrapText="1"/>
      <protection/>
    </xf>
    <xf numFmtId="0" fontId="14" fillId="35" borderId="10" xfId="54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 applyProtection="1">
      <alignment horizontal="left" vertical="center" wrapText="1"/>
      <protection locked="0"/>
    </xf>
    <xf numFmtId="49" fontId="14" fillId="35" borderId="10" xfId="58" applyNumberFormat="1" applyFont="1" applyFill="1" applyBorder="1" applyAlignment="1">
      <alignment horizontal="center" vertical="center" wrapText="1"/>
      <protection/>
    </xf>
    <xf numFmtId="0" fontId="14" fillId="35" borderId="10" xfId="53" applyNumberFormat="1" applyFont="1" applyFill="1" applyBorder="1" applyAlignment="1">
      <alignment horizontal="left" vertical="center" wrapText="1"/>
      <protection/>
    </xf>
    <xf numFmtId="0" fontId="14" fillId="35" borderId="0" xfId="58" applyFont="1" applyFill="1" applyAlignment="1">
      <alignment horizontal="left" vertical="center" wrapText="1"/>
      <protection/>
    </xf>
    <xf numFmtId="49" fontId="14" fillId="35" borderId="10" xfId="58" applyNumberFormat="1" applyFont="1" applyFill="1" applyBorder="1" applyAlignment="1">
      <alignment horizontal="left" vertical="center" wrapText="1"/>
      <protection/>
    </xf>
    <xf numFmtId="0" fontId="14" fillId="35" borderId="11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4" fillId="35" borderId="11" xfId="54" applyFont="1" applyFill="1" applyBorder="1" applyAlignment="1">
      <alignment horizontal="center" vertical="center"/>
      <protection/>
    </xf>
    <xf numFmtId="0" fontId="14" fillId="35" borderId="10" xfId="58" applyNumberFormat="1" applyFont="1" applyFill="1" applyBorder="1" applyAlignment="1">
      <alignment horizontal="left" vertical="center" wrapText="1"/>
      <protection/>
    </xf>
    <xf numFmtId="49" fontId="14" fillId="35" borderId="12" xfId="0" applyNumberFormat="1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center" vertical="center"/>
    </xf>
    <xf numFmtId="49" fontId="15" fillId="35" borderId="10" xfId="58" applyNumberFormat="1" applyFont="1" applyFill="1" applyBorder="1" applyAlignment="1">
      <alignment horizontal="center" vertical="center"/>
      <protection/>
    </xf>
    <xf numFmtId="0" fontId="14" fillId="35" borderId="12" xfId="0" applyFont="1" applyFill="1" applyBorder="1" applyAlignment="1">
      <alignment horizontal="left" vertical="center" wrapText="1"/>
    </xf>
    <xf numFmtId="164" fontId="14" fillId="35" borderId="10" xfId="54" applyNumberFormat="1" applyFont="1" applyFill="1" applyBorder="1" applyAlignment="1">
      <alignment horizontal="center" vertical="center"/>
      <protection/>
    </xf>
    <xf numFmtId="49" fontId="14" fillId="35" borderId="11" xfId="54" applyNumberFormat="1" applyFont="1" applyFill="1" applyBorder="1" applyAlignment="1">
      <alignment horizontal="left" vertical="center" wrapText="1"/>
      <protection/>
    </xf>
    <xf numFmtId="0" fontId="14" fillId="35" borderId="10" xfId="58" applyFont="1" applyFill="1" applyBorder="1" applyAlignment="1">
      <alignment wrapText="1"/>
      <protection/>
    </xf>
    <xf numFmtId="0" fontId="17" fillId="35" borderId="0" xfId="0" applyFont="1" applyFill="1" applyAlignment="1">
      <alignment/>
    </xf>
    <xf numFmtId="0" fontId="14" fillId="35" borderId="10" xfId="58" applyFont="1" applyFill="1" applyBorder="1" applyAlignment="1">
      <alignment horizontal="center" vertical="center"/>
      <protection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0" borderId="11" xfId="54" applyNumberFormat="1" applyFont="1" applyFill="1" applyBorder="1" applyAlignment="1">
      <alignment horizontal="left" vertical="center" wrapText="1"/>
      <protection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2" fontId="15" fillId="34" borderId="10" xfId="0" applyNumberFormat="1" applyFont="1" applyFill="1" applyBorder="1" applyAlignment="1">
      <alignment horizontal="left" vertical="center" wrapText="1"/>
    </xf>
    <xf numFmtId="164" fontId="15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54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center" vertical="center"/>
    </xf>
    <xf numFmtId="49" fontId="14" fillId="0" borderId="10" xfId="54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49" fontId="15" fillId="34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1" xfId="54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164" fontId="16" fillId="0" borderId="10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18" fillId="35" borderId="10" xfId="0" applyNumberFormat="1" applyFont="1" applyFill="1" applyBorder="1" applyAlignment="1">
      <alignment horizontal="center" vertical="center" wrapText="1"/>
    </xf>
    <xf numFmtId="49" fontId="18" fillId="35" borderId="11" xfId="54" applyNumberFormat="1" applyFont="1" applyFill="1" applyBorder="1" applyAlignment="1">
      <alignment horizontal="center" vertical="center"/>
      <protection/>
    </xf>
    <xf numFmtId="164" fontId="18" fillId="3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1" xfId="54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center" wrapText="1"/>
    </xf>
    <xf numFmtId="164" fontId="16" fillId="35" borderId="10" xfId="0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0" fontId="18" fillId="35" borderId="10" xfId="54" applyNumberFormat="1" applyFont="1" applyFill="1" applyBorder="1" applyAlignment="1">
      <alignment horizontal="left" vertical="center" wrapText="1"/>
      <protection/>
    </xf>
    <xf numFmtId="49" fontId="18" fillId="35" borderId="10" xfId="0" applyNumberFormat="1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58" applyFont="1" applyFill="1" applyBorder="1" applyAlignment="1">
      <alignment horizontal="left" vertical="center" wrapText="1"/>
      <protection/>
    </xf>
    <xf numFmtId="164" fontId="15" fillId="35" borderId="10" xfId="0" applyNumberFormat="1" applyFont="1" applyFill="1" applyBorder="1" applyAlignment="1">
      <alignment horizontal="center" vertical="center"/>
    </xf>
    <xf numFmtId="0" fontId="18" fillId="35" borderId="10" xfId="58" applyFont="1" applyFill="1" applyBorder="1" applyAlignment="1">
      <alignment horizontal="left" vertical="center" wrapText="1"/>
      <protection/>
    </xf>
    <xf numFmtId="164" fontId="18" fillId="35" borderId="10" xfId="0" applyNumberFormat="1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8" fillId="35" borderId="10" xfId="0" applyFont="1" applyFill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>
      <alignment horizontal="center" vertical="center"/>
    </xf>
    <xf numFmtId="164" fontId="16" fillId="35" borderId="10" xfId="0" applyNumberFormat="1" applyFont="1" applyFill="1" applyBorder="1" applyAlignment="1">
      <alignment horizontal="center" vertical="center"/>
    </xf>
    <xf numFmtId="49" fontId="15" fillId="35" borderId="10" xfId="54" applyNumberFormat="1" applyFont="1" applyFill="1" applyBorder="1" applyAlignment="1">
      <alignment horizontal="center" vertical="center"/>
      <protection/>
    </xf>
    <xf numFmtId="49" fontId="16" fillId="35" borderId="10" xfId="54" applyNumberFormat="1" applyFont="1" applyFill="1" applyBorder="1" applyAlignment="1">
      <alignment horizontal="center" vertical="center"/>
      <protection/>
    </xf>
    <xf numFmtId="0" fontId="16" fillId="35" borderId="11" xfId="54" applyNumberFormat="1" applyFont="1" applyFill="1" applyBorder="1" applyAlignment="1">
      <alignment horizontal="left" vertical="center" wrapText="1"/>
      <protection/>
    </xf>
    <xf numFmtId="178" fontId="16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49" fontId="18" fillId="35" borderId="10" xfId="54" applyNumberFormat="1" applyFont="1" applyFill="1" applyBorder="1" applyAlignment="1">
      <alignment horizontal="center" vertical="center"/>
      <protection/>
    </xf>
    <xf numFmtId="0" fontId="18" fillId="35" borderId="10" xfId="54" applyFont="1" applyFill="1" applyBorder="1" applyAlignment="1">
      <alignment horizontal="center" vertical="center"/>
      <protection/>
    </xf>
    <xf numFmtId="0" fontId="18" fillId="35" borderId="0" xfId="0" applyFont="1" applyFill="1" applyAlignment="1">
      <alignment horizontal="center" vertical="center"/>
    </xf>
    <xf numFmtId="49" fontId="18" fillId="35" borderId="10" xfId="58" applyNumberFormat="1" applyFont="1" applyFill="1" applyBorder="1" applyAlignment="1">
      <alignment horizontal="center" vertical="center" wrapText="1"/>
      <protection/>
    </xf>
    <xf numFmtId="49" fontId="16" fillId="0" borderId="11" xfId="54" applyNumberFormat="1" applyFont="1" applyFill="1" applyBorder="1" applyAlignment="1">
      <alignment horizontal="center" vertical="center"/>
      <protection/>
    </xf>
    <xf numFmtId="0" fontId="16" fillId="0" borderId="11" xfId="54" applyFont="1" applyFill="1" applyBorder="1" applyAlignment="1">
      <alignment horizontal="center" vertical="center"/>
      <protection/>
    </xf>
    <xf numFmtId="0" fontId="18" fillId="35" borderId="11" xfId="54" applyFont="1" applyFill="1" applyBorder="1" applyAlignment="1">
      <alignment horizontal="center" vertical="center"/>
      <protection/>
    </xf>
    <xf numFmtId="49" fontId="19" fillId="35" borderId="11" xfId="0" applyNumberFormat="1" applyFont="1" applyFill="1" applyBorder="1" applyAlignment="1">
      <alignment horizontal="center" vertical="center"/>
    </xf>
    <xf numFmtId="49" fontId="16" fillId="0" borderId="11" xfId="58" applyNumberFormat="1" applyFont="1" applyFill="1" applyBorder="1" applyAlignment="1">
      <alignment horizontal="center" vertical="center"/>
      <protection/>
    </xf>
    <xf numFmtId="49" fontId="18" fillId="35" borderId="11" xfId="58" applyNumberFormat="1" applyFont="1" applyFill="1" applyBorder="1" applyAlignment="1">
      <alignment horizontal="center" vertical="center"/>
      <protection/>
    </xf>
    <xf numFmtId="0" fontId="18" fillId="35" borderId="10" xfId="58" applyNumberFormat="1" applyFont="1" applyFill="1" applyBorder="1" applyAlignment="1">
      <alignment horizontal="left" vertical="center" wrapText="1"/>
      <protection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49" fontId="16" fillId="0" borderId="10" xfId="58" applyNumberFormat="1" applyFont="1" applyFill="1" applyBorder="1" applyAlignment="1">
      <alignment horizontal="center" vertical="center" wrapText="1"/>
      <protection/>
    </xf>
    <xf numFmtId="49" fontId="18" fillId="35" borderId="10" xfId="58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178" fontId="15" fillId="34" borderId="10" xfId="0" applyNumberFormat="1" applyFont="1" applyFill="1" applyBorder="1" applyAlignment="1">
      <alignment horizontal="center" vertical="center"/>
    </xf>
    <xf numFmtId="49" fontId="16" fillId="35" borderId="13" xfId="54" applyNumberFormat="1" applyFont="1" applyFill="1" applyBorder="1" applyAlignment="1">
      <alignment horizontal="center" vertical="center"/>
      <protection/>
    </xf>
    <xf numFmtId="0" fontId="16" fillId="35" borderId="13" xfId="54" applyNumberFormat="1" applyFont="1" applyFill="1" applyBorder="1" applyAlignment="1">
      <alignment horizontal="left" vertical="center" wrapText="1"/>
      <protection/>
    </xf>
    <xf numFmtId="0" fontId="15" fillId="34" borderId="10" xfId="0" applyFont="1" applyFill="1" applyBorder="1" applyAlignment="1">
      <alignment horizontal="center" vertical="center"/>
    </xf>
    <xf numFmtId="0" fontId="18" fillId="35" borderId="10" xfId="58" applyFont="1" applyFill="1" applyBorder="1" applyAlignment="1">
      <alignment wrapText="1"/>
      <protection/>
    </xf>
    <xf numFmtId="0" fontId="18" fillId="35" borderId="11" xfId="58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center" vertical="center"/>
    </xf>
    <xf numFmtId="0" fontId="16" fillId="35" borderId="10" xfId="54" applyNumberFormat="1" applyFont="1" applyFill="1" applyBorder="1" applyAlignment="1">
      <alignment horizontal="left" vertical="center" wrapText="1"/>
      <protection/>
    </xf>
    <xf numFmtId="164" fontId="16" fillId="35" borderId="13" xfId="54" applyNumberFormat="1" applyFont="1" applyFill="1" applyBorder="1" applyAlignment="1">
      <alignment horizontal="center" vertical="center" wrapText="1"/>
      <protection/>
    </xf>
    <xf numFmtId="164" fontId="18" fillId="35" borderId="11" xfId="5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2 2" xfId="55"/>
    <cellStyle name="Обычный 2 3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7"/>
  <sheetViews>
    <sheetView tabSelected="1" zoomScale="86" zoomScaleNormal="86" zoomScalePageLayoutView="0" workbookViewId="0" topLeftCell="A1">
      <pane ySplit="6" topLeftCell="A364" activePane="bottomLeft" state="frozen"/>
      <selection pane="topLeft" activeCell="A1" sqref="A1"/>
      <selection pane="bottomLeft" activeCell="G364" sqref="G364"/>
    </sheetView>
  </sheetViews>
  <sheetFormatPr defaultColWidth="9.00390625" defaultRowHeight="12.75"/>
  <cols>
    <col min="1" max="2" width="9.125" style="29" customWidth="1"/>
    <col min="3" max="4" width="11.875" style="29" customWidth="1"/>
    <col min="5" max="5" width="41.875" style="29" customWidth="1"/>
    <col min="6" max="6" width="16.00390625" style="79" customWidth="1"/>
    <col min="7" max="7" width="18.375" style="79" customWidth="1"/>
    <col min="8" max="8" width="14.875" style="79" customWidth="1"/>
    <col min="9" max="9" width="16.75390625" style="79" customWidth="1"/>
    <col min="10" max="10" width="14.75390625" style="41" customWidth="1"/>
    <col min="11" max="11" width="16.00390625" style="46" customWidth="1"/>
    <col min="12" max="12" width="14.00390625" style="46" customWidth="1"/>
    <col min="13" max="13" width="14.75390625" style="46" customWidth="1"/>
    <col min="14" max="16384" width="9.125" style="29" customWidth="1"/>
  </cols>
  <sheetData>
    <row r="2" ht="12.75">
      <c r="K2" s="54" t="s">
        <v>500</v>
      </c>
    </row>
    <row r="4" ht="12.75">
      <c r="A4" s="30" t="s">
        <v>492</v>
      </c>
    </row>
    <row r="6" spans="1:13" s="32" customFormat="1" ht="114.75">
      <c r="A6" s="31" t="s">
        <v>44</v>
      </c>
      <c r="B6" s="31" t="s">
        <v>0</v>
      </c>
      <c r="C6" s="31" t="s">
        <v>1</v>
      </c>
      <c r="D6" s="31"/>
      <c r="E6" s="31" t="s">
        <v>2</v>
      </c>
      <c r="F6" s="28" t="s">
        <v>485</v>
      </c>
      <c r="G6" s="28" t="s">
        <v>486</v>
      </c>
      <c r="H6" s="28" t="s">
        <v>107</v>
      </c>
      <c r="I6" s="28" t="s">
        <v>105</v>
      </c>
      <c r="J6" s="42" t="s">
        <v>104</v>
      </c>
      <c r="K6" s="47" t="s">
        <v>108</v>
      </c>
      <c r="L6" s="47" t="s">
        <v>110</v>
      </c>
      <c r="M6" s="47" t="s">
        <v>109</v>
      </c>
    </row>
    <row r="7" spans="1:13" ht="12.75">
      <c r="A7" s="33" t="s">
        <v>3</v>
      </c>
      <c r="B7" s="33" t="s">
        <v>4</v>
      </c>
      <c r="C7" s="33" t="s">
        <v>5</v>
      </c>
      <c r="D7" s="33"/>
      <c r="E7" s="33">
        <v>4</v>
      </c>
      <c r="F7" s="80">
        <v>5</v>
      </c>
      <c r="G7" s="80">
        <v>6</v>
      </c>
      <c r="H7" s="80">
        <v>7</v>
      </c>
      <c r="I7" s="80">
        <v>8</v>
      </c>
      <c r="J7" s="42">
        <v>9</v>
      </c>
      <c r="K7" s="52">
        <v>10</v>
      </c>
      <c r="L7" s="52">
        <v>11</v>
      </c>
      <c r="M7" s="52">
        <v>12</v>
      </c>
    </row>
    <row r="8" spans="1:13" s="77" customFormat="1" ht="25.5">
      <c r="A8" s="124" t="s">
        <v>48</v>
      </c>
      <c r="B8" s="124"/>
      <c r="C8" s="124"/>
      <c r="D8" s="124" t="s">
        <v>7</v>
      </c>
      <c r="E8" s="125" t="s">
        <v>49</v>
      </c>
      <c r="F8" s="134">
        <f>F26+F130+F9</f>
        <v>396665.8</v>
      </c>
      <c r="G8" s="38">
        <v>401683.89999999997</v>
      </c>
      <c r="H8" s="38">
        <v>401717.7</v>
      </c>
      <c r="I8" s="38">
        <v>397621.7</v>
      </c>
      <c r="J8" s="40">
        <f>H8-G8</f>
        <v>33.800000000046566</v>
      </c>
      <c r="K8" s="48">
        <f>I8*100/F8</f>
        <v>100.24098371979636</v>
      </c>
      <c r="L8" s="48">
        <f>I8*100/G8</f>
        <v>98.98870728948809</v>
      </c>
      <c r="M8" s="48">
        <f>I8*100/H8</f>
        <v>98.98037850958521</v>
      </c>
    </row>
    <row r="9" spans="1:13" s="78" customFormat="1" ht="27">
      <c r="A9" s="142"/>
      <c r="B9" s="145" t="s">
        <v>100</v>
      </c>
      <c r="C9" s="146"/>
      <c r="D9" s="145"/>
      <c r="E9" s="147" t="s">
        <v>101</v>
      </c>
      <c r="F9" s="148">
        <f>F10</f>
        <v>1149</v>
      </c>
      <c r="G9" s="43">
        <v>994</v>
      </c>
      <c r="H9" s="43">
        <v>994</v>
      </c>
      <c r="I9" s="43">
        <v>564</v>
      </c>
      <c r="J9" s="43">
        <f aca="true" t="shared" si="0" ref="J9:J43">H9-G9</f>
        <v>0</v>
      </c>
      <c r="K9" s="49">
        <f aca="true" t="shared" si="1" ref="K9:K72">I9*100/F9</f>
        <v>49.08616187989556</v>
      </c>
      <c r="L9" s="49">
        <f aca="true" t="shared" si="2" ref="L9:L72">I9*100/G9</f>
        <v>56.74044265593562</v>
      </c>
      <c r="M9" s="49">
        <f aca="true" t="shared" si="3" ref="M9:M72">I9*100/H9</f>
        <v>56.74044265593562</v>
      </c>
    </row>
    <row r="10" spans="1:13" s="206" customFormat="1" ht="38.25">
      <c r="A10" s="153"/>
      <c r="B10" s="193" t="s">
        <v>136</v>
      </c>
      <c r="C10" s="193"/>
      <c r="D10" s="193"/>
      <c r="E10" s="205" t="s">
        <v>134</v>
      </c>
      <c r="F10" s="173">
        <f>F11</f>
        <v>1149</v>
      </c>
      <c r="G10" s="151">
        <v>994</v>
      </c>
      <c r="H10" s="151">
        <v>994</v>
      </c>
      <c r="I10" s="151">
        <v>564</v>
      </c>
      <c r="J10" s="151">
        <f t="shared" si="0"/>
        <v>0</v>
      </c>
      <c r="K10" s="156">
        <f t="shared" si="1"/>
        <v>49.08616187989556</v>
      </c>
      <c r="L10" s="156">
        <f t="shared" si="2"/>
        <v>56.74044265593562</v>
      </c>
      <c r="M10" s="156">
        <f t="shared" si="3"/>
        <v>56.74044265593562</v>
      </c>
    </row>
    <row r="11" spans="1:13" s="41" customFormat="1" ht="38.25">
      <c r="A11" s="82"/>
      <c r="B11" s="86"/>
      <c r="C11" s="87" t="s">
        <v>141</v>
      </c>
      <c r="D11" s="86"/>
      <c r="E11" s="76" t="s">
        <v>142</v>
      </c>
      <c r="F11" s="85">
        <f>F12+F17</f>
        <v>1149</v>
      </c>
      <c r="G11" s="44">
        <v>994</v>
      </c>
      <c r="H11" s="44">
        <v>994</v>
      </c>
      <c r="I11" s="44">
        <v>564</v>
      </c>
      <c r="J11" s="44">
        <f>H11-G11</f>
        <v>0</v>
      </c>
      <c r="K11" s="51">
        <f t="shared" si="1"/>
        <v>49.08616187989556</v>
      </c>
      <c r="L11" s="51">
        <f t="shared" si="2"/>
        <v>56.74044265593562</v>
      </c>
      <c r="M11" s="51">
        <f t="shared" si="3"/>
        <v>56.74044265593562</v>
      </c>
    </row>
    <row r="12" spans="1:13" s="36" customFormat="1" ht="51">
      <c r="A12" s="82"/>
      <c r="B12" s="86"/>
      <c r="C12" s="87" t="s">
        <v>143</v>
      </c>
      <c r="D12" s="88"/>
      <c r="E12" s="76" t="s">
        <v>144</v>
      </c>
      <c r="F12" s="85">
        <f>F13+F15</f>
        <v>799</v>
      </c>
      <c r="G12" s="28">
        <v>759</v>
      </c>
      <c r="H12" s="28">
        <v>759</v>
      </c>
      <c r="I12" s="28">
        <v>564</v>
      </c>
      <c r="J12" s="44">
        <f t="shared" si="0"/>
        <v>0</v>
      </c>
      <c r="K12" s="51">
        <f t="shared" si="1"/>
        <v>70.58823529411765</v>
      </c>
      <c r="L12" s="51">
        <f t="shared" si="2"/>
        <v>74.30830039525692</v>
      </c>
      <c r="M12" s="51">
        <f t="shared" si="3"/>
        <v>74.30830039525692</v>
      </c>
    </row>
    <row r="13" spans="1:13" s="32" customFormat="1" ht="38.25">
      <c r="A13" s="82"/>
      <c r="B13" s="86"/>
      <c r="C13" s="87" t="s">
        <v>145</v>
      </c>
      <c r="D13" s="88"/>
      <c r="E13" s="70" t="s">
        <v>146</v>
      </c>
      <c r="F13" s="85">
        <f>F14</f>
        <v>315</v>
      </c>
      <c r="G13" s="28">
        <v>275</v>
      </c>
      <c r="H13" s="28">
        <v>275</v>
      </c>
      <c r="I13" s="28">
        <v>80</v>
      </c>
      <c r="J13" s="44">
        <f t="shared" si="0"/>
        <v>0</v>
      </c>
      <c r="K13" s="51">
        <f t="shared" si="1"/>
        <v>25.396825396825395</v>
      </c>
      <c r="L13" s="51">
        <f t="shared" si="2"/>
        <v>29.09090909090909</v>
      </c>
      <c r="M13" s="51">
        <f t="shared" si="3"/>
        <v>29.09090909090909</v>
      </c>
    </row>
    <row r="14" spans="1:13" ht="38.25">
      <c r="A14" s="82"/>
      <c r="B14" s="86"/>
      <c r="C14" s="87"/>
      <c r="D14" s="88">
        <v>600</v>
      </c>
      <c r="E14" s="70" t="s">
        <v>147</v>
      </c>
      <c r="F14" s="85">
        <v>315</v>
      </c>
      <c r="G14" s="28">
        <v>275</v>
      </c>
      <c r="H14" s="28">
        <v>275</v>
      </c>
      <c r="I14" s="28">
        <v>80</v>
      </c>
      <c r="J14" s="44">
        <f t="shared" si="0"/>
        <v>0</v>
      </c>
      <c r="K14" s="51">
        <f t="shared" si="1"/>
        <v>25.396825396825395</v>
      </c>
      <c r="L14" s="51">
        <f t="shared" si="2"/>
        <v>29.09090909090909</v>
      </c>
      <c r="M14" s="51">
        <f t="shared" si="3"/>
        <v>29.09090909090909</v>
      </c>
    </row>
    <row r="15" spans="1:13" ht="38.25">
      <c r="A15" s="82"/>
      <c r="B15" s="86"/>
      <c r="C15" s="87" t="s">
        <v>148</v>
      </c>
      <c r="D15" s="87"/>
      <c r="E15" s="70" t="s">
        <v>149</v>
      </c>
      <c r="F15" s="85">
        <f>F16</f>
        <v>484</v>
      </c>
      <c r="G15" s="28">
        <v>484</v>
      </c>
      <c r="H15" s="28">
        <v>484</v>
      </c>
      <c r="I15" s="28">
        <v>484</v>
      </c>
      <c r="J15" s="44">
        <f t="shared" si="0"/>
        <v>0</v>
      </c>
      <c r="K15" s="51">
        <f t="shared" si="1"/>
        <v>100</v>
      </c>
      <c r="L15" s="51">
        <f t="shared" si="2"/>
        <v>100</v>
      </c>
      <c r="M15" s="51">
        <f t="shared" si="3"/>
        <v>100</v>
      </c>
    </row>
    <row r="16" spans="1:13" ht="38.25">
      <c r="A16" s="82"/>
      <c r="B16" s="86"/>
      <c r="C16" s="87"/>
      <c r="D16" s="87" t="s">
        <v>150</v>
      </c>
      <c r="E16" s="70" t="s">
        <v>147</v>
      </c>
      <c r="F16" s="85">
        <v>484</v>
      </c>
      <c r="G16" s="28">
        <v>484</v>
      </c>
      <c r="H16" s="28">
        <v>484</v>
      </c>
      <c r="I16" s="28">
        <v>484</v>
      </c>
      <c r="J16" s="44">
        <f t="shared" si="0"/>
        <v>0</v>
      </c>
      <c r="K16" s="51">
        <f t="shared" si="1"/>
        <v>100</v>
      </c>
      <c r="L16" s="51">
        <f t="shared" si="2"/>
        <v>100</v>
      </c>
      <c r="M16" s="51">
        <f t="shared" si="3"/>
        <v>100</v>
      </c>
    </row>
    <row r="17" spans="1:13" ht="76.5">
      <c r="A17" s="82"/>
      <c r="B17" s="86"/>
      <c r="C17" s="87" t="s">
        <v>151</v>
      </c>
      <c r="D17" s="86"/>
      <c r="E17" s="76" t="s">
        <v>152</v>
      </c>
      <c r="F17" s="85">
        <f>F18</f>
        <v>350</v>
      </c>
      <c r="G17" s="28">
        <v>235</v>
      </c>
      <c r="H17" s="28">
        <v>235</v>
      </c>
      <c r="I17" s="28">
        <v>0</v>
      </c>
      <c r="J17" s="44">
        <f t="shared" si="0"/>
        <v>0</v>
      </c>
      <c r="K17" s="51">
        <f t="shared" si="1"/>
        <v>0</v>
      </c>
      <c r="L17" s="51">
        <f t="shared" si="2"/>
        <v>0</v>
      </c>
      <c r="M17" s="51">
        <f t="shared" si="3"/>
        <v>0</v>
      </c>
    </row>
    <row r="18" spans="1:13" ht="51">
      <c r="A18" s="82"/>
      <c r="B18" s="86"/>
      <c r="C18" s="87" t="s">
        <v>153</v>
      </c>
      <c r="D18" s="86"/>
      <c r="E18" s="76" t="s">
        <v>154</v>
      </c>
      <c r="F18" s="85">
        <f>F19</f>
        <v>350</v>
      </c>
      <c r="G18" s="28">
        <v>235</v>
      </c>
      <c r="H18" s="28">
        <v>235</v>
      </c>
      <c r="I18" s="28">
        <v>0</v>
      </c>
      <c r="J18" s="44"/>
      <c r="K18" s="51">
        <f t="shared" si="1"/>
        <v>0</v>
      </c>
      <c r="L18" s="51">
        <f t="shared" si="2"/>
        <v>0</v>
      </c>
      <c r="M18" s="51">
        <f t="shared" si="3"/>
        <v>0</v>
      </c>
    </row>
    <row r="19" spans="1:13" ht="25.5">
      <c r="A19" s="81"/>
      <c r="B19" s="86"/>
      <c r="C19" s="87"/>
      <c r="D19" s="86" t="s">
        <v>155</v>
      </c>
      <c r="E19" s="70" t="s">
        <v>156</v>
      </c>
      <c r="F19" s="85">
        <v>350</v>
      </c>
      <c r="G19" s="28">
        <v>235</v>
      </c>
      <c r="H19" s="28">
        <v>235</v>
      </c>
      <c r="I19" s="28">
        <v>0</v>
      </c>
      <c r="J19" s="44">
        <f t="shared" si="0"/>
        <v>0</v>
      </c>
      <c r="K19" s="51">
        <f t="shared" si="1"/>
        <v>0</v>
      </c>
      <c r="L19" s="51">
        <f t="shared" si="2"/>
        <v>0</v>
      </c>
      <c r="M19" s="51">
        <f t="shared" si="3"/>
        <v>0</v>
      </c>
    </row>
    <row r="20" spans="1:13" s="34" customFormat="1" ht="13.5">
      <c r="A20" s="163"/>
      <c r="B20" s="174" t="s">
        <v>24</v>
      </c>
      <c r="C20" s="180"/>
      <c r="D20" s="174"/>
      <c r="E20" s="181" t="s">
        <v>25</v>
      </c>
      <c r="F20" s="178"/>
      <c r="G20" s="35">
        <v>165.8</v>
      </c>
      <c r="H20" s="35">
        <v>165.8</v>
      </c>
      <c r="I20" s="35">
        <v>165.8</v>
      </c>
      <c r="J20" s="43">
        <f t="shared" si="0"/>
        <v>0</v>
      </c>
      <c r="K20" s="50"/>
      <c r="L20" s="50">
        <f t="shared" si="2"/>
        <v>100</v>
      </c>
      <c r="M20" s="50">
        <f t="shared" si="3"/>
        <v>100</v>
      </c>
    </row>
    <row r="21" spans="1:13" s="152" customFormat="1" ht="12.75">
      <c r="A21" s="153"/>
      <c r="B21" s="162" t="s">
        <v>43</v>
      </c>
      <c r="C21" s="184"/>
      <c r="D21" s="162"/>
      <c r="E21" s="158" t="s">
        <v>118</v>
      </c>
      <c r="F21" s="173"/>
      <c r="G21" s="150">
        <v>165.8</v>
      </c>
      <c r="H21" s="150">
        <v>165.8</v>
      </c>
      <c r="I21" s="150">
        <v>165.8</v>
      </c>
      <c r="J21" s="151">
        <f t="shared" si="0"/>
        <v>0</v>
      </c>
      <c r="K21" s="156"/>
      <c r="L21" s="156">
        <f t="shared" si="2"/>
        <v>100</v>
      </c>
      <c r="M21" s="156">
        <f t="shared" si="3"/>
        <v>100</v>
      </c>
    </row>
    <row r="22" spans="1:13" ht="12.75">
      <c r="A22" s="81"/>
      <c r="B22" s="86"/>
      <c r="C22" s="89" t="s">
        <v>157</v>
      </c>
      <c r="D22" s="90"/>
      <c r="E22" s="91" t="s">
        <v>158</v>
      </c>
      <c r="F22" s="85"/>
      <c r="G22" s="28">
        <v>165.8</v>
      </c>
      <c r="H22" s="28">
        <v>165.8</v>
      </c>
      <c r="I22" s="28">
        <v>165.8</v>
      </c>
      <c r="J22" s="44">
        <f t="shared" si="0"/>
        <v>0</v>
      </c>
      <c r="K22" s="51"/>
      <c r="L22" s="51">
        <f t="shared" si="2"/>
        <v>100</v>
      </c>
      <c r="M22" s="51">
        <f t="shared" si="3"/>
        <v>100</v>
      </c>
    </row>
    <row r="23" spans="1:13" ht="63.75">
      <c r="A23" s="81"/>
      <c r="B23" s="86"/>
      <c r="C23" s="87" t="s">
        <v>159</v>
      </c>
      <c r="D23" s="86"/>
      <c r="E23" s="70" t="s">
        <v>160</v>
      </c>
      <c r="F23" s="85"/>
      <c r="G23" s="28">
        <v>165.8</v>
      </c>
      <c r="H23" s="28">
        <v>165.8</v>
      </c>
      <c r="I23" s="28">
        <v>165.8</v>
      </c>
      <c r="J23" s="44">
        <f t="shared" si="0"/>
        <v>0</v>
      </c>
      <c r="K23" s="51"/>
      <c r="L23" s="51">
        <f t="shared" si="2"/>
        <v>100</v>
      </c>
      <c r="M23" s="51">
        <f t="shared" si="3"/>
        <v>100</v>
      </c>
    </row>
    <row r="24" spans="1:13" ht="51">
      <c r="A24" s="81"/>
      <c r="B24" s="86"/>
      <c r="C24" s="87" t="s">
        <v>161</v>
      </c>
      <c r="D24" s="86"/>
      <c r="E24" s="70" t="s">
        <v>162</v>
      </c>
      <c r="F24" s="85"/>
      <c r="G24" s="28">
        <v>165.8</v>
      </c>
      <c r="H24" s="28">
        <v>165.8</v>
      </c>
      <c r="I24" s="28">
        <v>165.8</v>
      </c>
      <c r="J24" s="44">
        <f t="shared" si="0"/>
        <v>0</v>
      </c>
      <c r="K24" s="51"/>
      <c r="L24" s="51">
        <f t="shared" si="2"/>
        <v>100</v>
      </c>
      <c r="M24" s="51">
        <f t="shared" si="3"/>
        <v>100</v>
      </c>
    </row>
    <row r="25" spans="1:13" ht="38.25">
      <c r="A25" s="81"/>
      <c r="B25" s="86"/>
      <c r="C25" s="87"/>
      <c r="D25" s="86" t="s">
        <v>163</v>
      </c>
      <c r="E25" s="70" t="s">
        <v>164</v>
      </c>
      <c r="F25" s="85"/>
      <c r="G25" s="28">
        <v>165.8</v>
      </c>
      <c r="H25" s="28">
        <v>165.8</v>
      </c>
      <c r="I25" s="28">
        <v>165.8</v>
      </c>
      <c r="J25" s="44">
        <f t="shared" si="0"/>
        <v>0</v>
      </c>
      <c r="K25" s="51"/>
      <c r="L25" s="51">
        <f t="shared" si="2"/>
        <v>100</v>
      </c>
      <c r="M25" s="51">
        <f t="shared" si="3"/>
        <v>100</v>
      </c>
    </row>
    <row r="26" spans="1:13" s="132" customFormat="1" ht="13.5">
      <c r="A26" s="142"/>
      <c r="B26" s="142" t="s">
        <v>26</v>
      </c>
      <c r="C26" s="142"/>
      <c r="D26" s="142"/>
      <c r="E26" s="143" t="s">
        <v>106</v>
      </c>
      <c r="F26" s="144">
        <f>F27+F54+F92+F104</f>
        <v>368405.7</v>
      </c>
      <c r="G26" s="43">
        <v>371200.4</v>
      </c>
      <c r="H26" s="43">
        <v>371234.1</v>
      </c>
      <c r="I26" s="43">
        <v>369721</v>
      </c>
      <c r="J26" s="43">
        <f t="shared" si="0"/>
        <v>33.699999999953434</v>
      </c>
      <c r="K26" s="51">
        <f t="shared" si="1"/>
        <v>100.35702487773669</v>
      </c>
      <c r="L26" s="51">
        <f t="shared" si="2"/>
        <v>99.60145517084571</v>
      </c>
      <c r="M26" s="51">
        <f t="shared" si="3"/>
        <v>99.59241352020194</v>
      </c>
    </row>
    <row r="27" spans="1:13" s="152" customFormat="1" ht="12.75">
      <c r="A27" s="153"/>
      <c r="B27" s="153" t="s">
        <v>27</v>
      </c>
      <c r="C27" s="153"/>
      <c r="D27" s="153"/>
      <c r="E27" s="161" t="s">
        <v>58</v>
      </c>
      <c r="F27" s="155">
        <f>F29+F43+F37</f>
        <v>143399.4</v>
      </c>
      <c r="G27" s="150">
        <v>149469.6</v>
      </c>
      <c r="H27" s="150">
        <v>149469.5</v>
      </c>
      <c r="I27" s="150">
        <v>148537.6</v>
      </c>
      <c r="J27" s="151">
        <f t="shared" si="0"/>
        <v>-0.10000000000582077</v>
      </c>
      <c r="K27" s="156">
        <f t="shared" si="1"/>
        <v>103.58313912052631</v>
      </c>
      <c r="L27" s="156">
        <f t="shared" si="2"/>
        <v>99.37646183571776</v>
      </c>
      <c r="M27" s="156">
        <f t="shared" si="3"/>
        <v>99.37652832183154</v>
      </c>
    </row>
    <row r="28" spans="1:13" ht="12.75">
      <c r="A28" s="81"/>
      <c r="B28" s="82"/>
      <c r="C28" s="89" t="s">
        <v>157</v>
      </c>
      <c r="D28" s="90"/>
      <c r="E28" s="91" t="s">
        <v>158</v>
      </c>
      <c r="F28" s="83">
        <f>F29</f>
        <v>113886.3</v>
      </c>
      <c r="G28" s="28">
        <v>120737</v>
      </c>
      <c r="H28" s="28">
        <v>120737</v>
      </c>
      <c r="I28" s="28">
        <v>120524.7</v>
      </c>
      <c r="J28" s="44">
        <f t="shared" si="0"/>
        <v>0</v>
      </c>
      <c r="K28" s="51">
        <f t="shared" si="1"/>
        <v>105.82897152686495</v>
      </c>
      <c r="L28" s="51">
        <f t="shared" si="2"/>
        <v>99.82416326395388</v>
      </c>
      <c r="M28" s="51">
        <f t="shared" si="3"/>
        <v>99.82416326395388</v>
      </c>
    </row>
    <row r="29" spans="1:13" ht="25.5">
      <c r="A29" s="81"/>
      <c r="B29" s="82"/>
      <c r="C29" s="86" t="s">
        <v>165</v>
      </c>
      <c r="D29" s="81"/>
      <c r="E29" s="91" t="s">
        <v>166</v>
      </c>
      <c r="F29" s="83">
        <f>F30+F33</f>
        <v>113886.3</v>
      </c>
      <c r="G29" s="28">
        <v>120737</v>
      </c>
      <c r="H29" s="28">
        <v>120737</v>
      </c>
      <c r="I29" s="28">
        <v>120524.7</v>
      </c>
      <c r="J29" s="44">
        <f t="shared" si="0"/>
        <v>0</v>
      </c>
      <c r="K29" s="51">
        <f t="shared" si="1"/>
        <v>105.82897152686495</v>
      </c>
      <c r="L29" s="51">
        <f t="shared" si="2"/>
        <v>99.82416326395388</v>
      </c>
      <c r="M29" s="51">
        <f t="shared" si="3"/>
        <v>99.82416326395388</v>
      </c>
    </row>
    <row r="30" spans="1:13" ht="38.25">
      <c r="A30" s="81"/>
      <c r="B30" s="82"/>
      <c r="C30" s="86" t="s">
        <v>167</v>
      </c>
      <c r="D30" s="81"/>
      <c r="E30" s="91" t="s">
        <v>168</v>
      </c>
      <c r="F30" s="83">
        <f>F31+F32</f>
        <v>1147.8</v>
      </c>
      <c r="G30" s="28">
        <v>887.5999999999999</v>
      </c>
      <c r="H30" s="28">
        <v>887.6</v>
      </c>
      <c r="I30" s="28">
        <v>675.7</v>
      </c>
      <c r="J30" s="44">
        <f t="shared" si="0"/>
        <v>0</v>
      </c>
      <c r="K30" s="51">
        <f t="shared" si="1"/>
        <v>58.86914096532497</v>
      </c>
      <c r="L30" s="51">
        <f t="shared" si="2"/>
        <v>76.12663361874719</v>
      </c>
      <c r="M30" s="51">
        <f t="shared" si="3"/>
        <v>76.12663361874718</v>
      </c>
    </row>
    <row r="31" spans="1:13" ht="51">
      <c r="A31" s="82"/>
      <c r="B31" s="82"/>
      <c r="C31" s="86"/>
      <c r="D31" s="82" t="s">
        <v>169</v>
      </c>
      <c r="E31" s="74" t="s">
        <v>170</v>
      </c>
      <c r="F31" s="83">
        <v>8.5</v>
      </c>
      <c r="G31" s="28">
        <v>8.5</v>
      </c>
      <c r="H31" s="28">
        <v>8.5</v>
      </c>
      <c r="I31" s="28">
        <v>4.2</v>
      </c>
      <c r="J31" s="44">
        <f t="shared" si="0"/>
        <v>0</v>
      </c>
      <c r="K31" s="51">
        <f t="shared" si="1"/>
        <v>49.411764705882355</v>
      </c>
      <c r="L31" s="51">
        <f t="shared" si="2"/>
        <v>49.411764705882355</v>
      </c>
      <c r="M31" s="51">
        <f t="shared" si="3"/>
        <v>49.411764705882355</v>
      </c>
    </row>
    <row r="32" spans="1:13" ht="38.25">
      <c r="A32" s="81"/>
      <c r="B32" s="82"/>
      <c r="C32" s="86"/>
      <c r="D32" s="82" t="s">
        <v>150</v>
      </c>
      <c r="E32" s="70" t="s">
        <v>147</v>
      </c>
      <c r="F32" s="83">
        <v>1139.3</v>
      </c>
      <c r="G32" s="28">
        <v>879.0999999999999</v>
      </c>
      <c r="H32" s="28">
        <v>879.1</v>
      </c>
      <c r="I32" s="28">
        <v>671.5</v>
      </c>
      <c r="J32" s="44">
        <f t="shared" si="0"/>
        <v>0</v>
      </c>
      <c r="K32" s="51">
        <f t="shared" si="1"/>
        <v>58.93969981567629</v>
      </c>
      <c r="L32" s="51">
        <f t="shared" si="2"/>
        <v>76.38493914230463</v>
      </c>
      <c r="M32" s="51">
        <f t="shared" si="3"/>
        <v>76.38493914230463</v>
      </c>
    </row>
    <row r="33" spans="1:13" ht="63.75">
      <c r="A33" s="81"/>
      <c r="B33" s="82"/>
      <c r="C33" s="86" t="s">
        <v>171</v>
      </c>
      <c r="D33" s="81"/>
      <c r="E33" s="91" t="s">
        <v>172</v>
      </c>
      <c r="F33" s="83">
        <f>F34+F35+F36</f>
        <v>112738.5</v>
      </c>
      <c r="G33" s="28">
        <v>119849.4</v>
      </c>
      <c r="H33" s="28">
        <v>119849.4</v>
      </c>
      <c r="I33" s="28">
        <v>119849</v>
      </c>
      <c r="J33" s="44">
        <f t="shared" si="0"/>
        <v>0</v>
      </c>
      <c r="K33" s="51">
        <f t="shared" si="1"/>
        <v>106.30707344873314</v>
      </c>
      <c r="L33" s="51">
        <f t="shared" si="2"/>
        <v>99.99966624780767</v>
      </c>
      <c r="M33" s="51">
        <f t="shared" si="3"/>
        <v>99.99966624780767</v>
      </c>
    </row>
    <row r="34" spans="1:13" ht="51">
      <c r="A34" s="82"/>
      <c r="B34" s="82"/>
      <c r="C34" s="82"/>
      <c r="D34" s="92" t="s">
        <v>169</v>
      </c>
      <c r="E34" s="74" t="s">
        <v>170</v>
      </c>
      <c r="F34" s="83">
        <v>5975.3</v>
      </c>
      <c r="G34" s="28">
        <v>7533.3</v>
      </c>
      <c r="H34" s="28">
        <v>7510.6</v>
      </c>
      <c r="I34" s="28">
        <v>7510.2</v>
      </c>
      <c r="J34" s="149">
        <f t="shared" si="0"/>
        <v>-22.699999999999818</v>
      </c>
      <c r="K34" s="51">
        <f t="shared" si="1"/>
        <v>125.68741318427526</v>
      </c>
      <c r="L34" s="51">
        <f t="shared" si="2"/>
        <v>99.69336147505078</v>
      </c>
      <c r="M34" s="51">
        <f t="shared" si="3"/>
        <v>99.99467419380608</v>
      </c>
    </row>
    <row r="35" spans="1:13" ht="25.5">
      <c r="A35" s="81"/>
      <c r="B35" s="82"/>
      <c r="C35" s="82"/>
      <c r="D35" s="92" t="s">
        <v>155</v>
      </c>
      <c r="E35" s="70" t="s">
        <v>156</v>
      </c>
      <c r="F35" s="83">
        <v>98.5</v>
      </c>
      <c r="G35" s="28">
        <v>55.8</v>
      </c>
      <c r="H35" s="28">
        <v>55.8</v>
      </c>
      <c r="I35" s="28">
        <v>55.8</v>
      </c>
      <c r="J35" s="149">
        <f t="shared" si="0"/>
        <v>0</v>
      </c>
      <c r="K35" s="51">
        <f t="shared" si="1"/>
        <v>56.6497461928934</v>
      </c>
      <c r="L35" s="51">
        <f t="shared" si="2"/>
        <v>100</v>
      </c>
      <c r="M35" s="51">
        <f t="shared" si="3"/>
        <v>100</v>
      </c>
    </row>
    <row r="36" spans="1:13" ht="38.25">
      <c r="A36" s="81"/>
      <c r="B36" s="82"/>
      <c r="C36" s="82"/>
      <c r="D36" s="82" t="s">
        <v>150</v>
      </c>
      <c r="E36" s="70" t="s">
        <v>147</v>
      </c>
      <c r="F36" s="83">
        <v>106664.7</v>
      </c>
      <c r="G36" s="28">
        <v>112260.3</v>
      </c>
      <c r="H36" s="28">
        <v>112283</v>
      </c>
      <c r="I36" s="28">
        <v>112283</v>
      </c>
      <c r="J36" s="149">
        <f t="shared" si="0"/>
        <v>22.69999999999709</v>
      </c>
      <c r="K36" s="51">
        <f t="shared" si="1"/>
        <v>105.26725336498392</v>
      </c>
      <c r="L36" s="51">
        <f t="shared" si="2"/>
        <v>100.02022086169376</v>
      </c>
      <c r="M36" s="51">
        <f t="shared" si="3"/>
        <v>100</v>
      </c>
    </row>
    <row r="37" spans="1:13" ht="38.25">
      <c r="A37" s="81"/>
      <c r="B37" s="82"/>
      <c r="C37" s="75" t="s">
        <v>173</v>
      </c>
      <c r="D37" s="82"/>
      <c r="E37" s="93" t="s">
        <v>174</v>
      </c>
      <c r="F37" s="83">
        <f>F39</f>
        <v>803.1</v>
      </c>
      <c r="G37" s="28">
        <v>526.4000000000001</v>
      </c>
      <c r="H37" s="28">
        <v>526.4</v>
      </c>
      <c r="I37" s="28">
        <v>388.9</v>
      </c>
      <c r="J37" s="44">
        <f t="shared" si="0"/>
        <v>0</v>
      </c>
      <c r="K37" s="51">
        <f t="shared" si="1"/>
        <v>48.42485369194372</v>
      </c>
      <c r="L37" s="51">
        <f t="shared" si="2"/>
        <v>73.87917933130697</v>
      </c>
      <c r="M37" s="51">
        <f t="shared" si="3"/>
        <v>73.879179331307</v>
      </c>
    </row>
    <row r="38" spans="1:13" ht="51">
      <c r="A38" s="81"/>
      <c r="B38" s="82"/>
      <c r="C38" s="86" t="s">
        <v>175</v>
      </c>
      <c r="D38" s="88"/>
      <c r="E38" s="93" t="s">
        <v>176</v>
      </c>
      <c r="F38" s="83">
        <f>F39</f>
        <v>803.1</v>
      </c>
      <c r="G38" s="28">
        <v>526.4000000000001</v>
      </c>
      <c r="H38" s="28">
        <v>526.4</v>
      </c>
      <c r="I38" s="28">
        <v>388.9</v>
      </c>
      <c r="J38" s="44">
        <f t="shared" si="0"/>
        <v>0</v>
      </c>
      <c r="K38" s="51">
        <f t="shared" si="1"/>
        <v>48.42485369194372</v>
      </c>
      <c r="L38" s="51">
        <f t="shared" si="2"/>
        <v>73.87917933130697</v>
      </c>
      <c r="M38" s="51">
        <f t="shared" si="3"/>
        <v>73.879179331307</v>
      </c>
    </row>
    <row r="39" spans="1:13" ht="60">
      <c r="A39" s="81"/>
      <c r="B39" s="82"/>
      <c r="C39" s="75" t="s">
        <v>177</v>
      </c>
      <c r="D39" s="82"/>
      <c r="E39" s="94" t="s">
        <v>178</v>
      </c>
      <c r="F39" s="83">
        <v>803.1</v>
      </c>
      <c r="G39" s="28">
        <v>526.4000000000001</v>
      </c>
      <c r="H39" s="28">
        <v>526.4</v>
      </c>
      <c r="I39" s="28">
        <v>388.9</v>
      </c>
      <c r="J39" s="44">
        <f t="shared" si="0"/>
        <v>0</v>
      </c>
      <c r="K39" s="51">
        <f t="shared" si="1"/>
        <v>48.42485369194372</v>
      </c>
      <c r="L39" s="51">
        <f t="shared" si="2"/>
        <v>73.87917933130697</v>
      </c>
      <c r="M39" s="51">
        <f t="shared" si="3"/>
        <v>73.879179331307</v>
      </c>
    </row>
    <row r="40" spans="1:13" ht="51">
      <c r="A40" s="81"/>
      <c r="B40" s="82"/>
      <c r="C40" s="75"/>
      <c r="D40" s="82" t="s">
        <v>169</v>
      </c>
      <c r="E40" s="74" t="s">
        <v>170</v>
      </c>
      <c r="F40" s="83"/>
      <c r="G40" s="28">
        <v>7.8</v>
      </c>
      <c r="H40" s="28">
        <v>7.8</v>
      </c>
      <c r="I40" s="28">
        <v>6.9</v>
      </c>
      <c r="J40" s="44">
        <f t="shared" si="0"/>
        <v>0</v>
      </c>
      <c r="K40" s="51"/>
      <c r="L40" s="51">
        <f t="shared" si="2"/>
        <v>88.46153846153847</v>
      </c>
      <c r="M40" s="51">
        <f t="shared" si="3"/>
        <v>88.46153846153847</v>
      </c>
    </row>
    <row r="41" spans="1:13" ht="38.25">
      <c r="A41" s="81"/>
      <c r="B41" s="82"/>
      <c r="C41" s="82"/>
      <c r="D41" s="82" t="s">
        <v>150</v>
      </c>
      <c r="E41" s="70" t="s">
        <v>147</v>
      </c>
      <c r="F41" s="85">
        <v>803.1</v>
      </c>
      <c r="G41" s="28">
        <v>518.6</v>
      </c>
      <c r="H41" s="28">
        <v>518.6</v>
      </c>
      <c r="I41" s="28">
        <v>382</v>
      </c>
      <c r="J41" s="44">
        <f t="shared" si="0"/>
        <v>0</v>
      </c>
      <c r="K41" s="51">
        <f t="shared" si="1"/>
        <v>47.56568297845847</v>
      </c>
      <c r="L41" s="51">
        <f t="shared" si="2"/>
        <v>73.65985345160045</v>
      </c>
      <c r="M41" s="51">
        <f t="shared" si="3"/>
        <v>73.65985345160045</v>
      </c>
    </row>
    <row r="42" spans="1:13" ht="12.75">
      <c r="A42" s="82"/>
      <c r="B42" s="82"/>
      <c r="C42" s="89" t="s">
        <v>157</v>
      </c>
      <c r="D42" s="90"/>
      <c r="E42" s="91" t="s">
        <v>158</v>
      </c>
      <c r="F42" s="138">
        <f>F43</f>
        <v>28710</v>
      </c>
      <c r="G42" s="28">
        <v>28206.2</v>
      </c>
      <c r="H42" s="28">
        <v>28206.1</v>
      </c>
      <c r="I42" s="28">
        <v>27624</v>
      </c>
      <c r="J42" s="44">
        <f t="shared" si="0"/>
        <v>-0.10000000000218279</v>
      </c>
      <c r="K42" s="51">
        <f t="shared" si="1"/>
        <v>96.21734587251828</v>
      </c>
      <c r="L42" s="51">
        <f t="shared" si="2"/>
        <v>97.93591479887401</v>
      </c>
      <c r="M42" s="51">
        <f t="shared" si="3"/>
        <v>97.93626201424514</v>
      </c>
    </row>
    <row r="43" spans="1:13" ht="25.5">
      <c r="A43" s="82"/>
      <c r="B43" s="82"/>
      <c r="C43" s="82" t="s">
        <v>165</v>
      </c>
      <c r="D43" s="82"/>
      <c r="E43" s="91" t="s">
        <v>166</v>
      </c>
      <c r="F43" s="138">
        <f>F44</f>
        <v>28710</v>
      </c>
      <c r="G43" s="28">
        <v>27073.6</v>
      </c>
      <c r="H43" s="28">
        <v>27073.5</v>
      </c>
      <c r="I43" s="28">
        <v>26491.4</v>
      </c>
      <c r="J43" s="44">
        <f t="shared" si="0"/>
        <v>-0.09999999999854481</v>
      </c>
      <c r="K43" s="51">
        <f t="shared" si="1"/>
        <v>92.27237896203414</v>
      </c>
      <c r="L43" s="51">
        <f t="shared" si="2"/>
        <v>97.84956562850896</v>
      </c>
      <c r="M43" s="51">
        <f t="shared" si="3"/>
        <v>97.84992705043678</v>
      </c>
    </row>
    <row r="44" spans="1:13" ht="25.5">
      <c r="A44" s="82"/>
      <c r="B44" s="82"/>
      <c r="C44" s="82" t="s">
        <v>179</v>
      </c>
      <c r="D44" s="81"/>
      <c r="E44" s="95" t="s">
        <v>73</v>
      </c>
      <c r="F44" s="83">
        <f>F46+F47+F48</f>
        <v>28710</v>
      </c>
      <c r="G44" s="28">
        <v>25801</v>
      </c>
      <c r="H44" s="28">
        <v>25800.9</v>
      </c>
      <c r="I44" s="28">
        <v>25218.8</v>
      </c>
      <c r="J44" s="44">
        <f aca="true" t="shared" si="4" ref="J44:J77">H44-G44</f>
        <v>-0.09999999999854481</v>
      </c>
      <c r="K44" s="51">
        <f t="shared" si="1"/>
        <v>87.83977708115638</v>
      </c>
      <c r="L44" s="51">
        <f t="shared" si="2"/>
        <v>97.74349831401884</v>
      </c>
      <c r="M44" s="51">
        <f t="shared" si="3"/>
        <v>97.74387715157222</v>
      </c>
    </row>
    <row r="45" spans="1:13" ht="51">
      <c r="A45" s="82"/>
      <c r="B45" s="82"/>
      <c r="C45" s="82"/>
      <c r="D45" s="89" t="s">
        <v>169</v>
      </c>
      <c r="E45" s="74" t="s">
        <v>170</v>
      </c>
      <c r="F45" s="83"/>
      <c r="G45" s="28">
        <v>24.5</v>
      </c>
      <c r="H45" s="28">
        <v>24.5</v>
      </c>
      <c r="I45" s="28">
        <v>24.5</v>
      </c>
      <c r="J45" s="44">
        <f t="shared" si="4"/>
        <v>0</v>
      </c>
      <c r="K45" s="51"/>
      <c r="L45" s="51">
        <f t="shared" si="2"/>
        <v>100</v>
      </c>
      <c r="M45" s="51">
        <f t="shared" si="3"/>
        <v>100</v>
      </c>
    </row>
    <row r="46" spans="1:13" ht="25.5">
      <c r="A46" s="82"/>
      <c r="B46" s="82"/>
      <c r="C46" s="82"/>
      <c r="D46" s="92" t="s">
        <v>155</v>
      </c>
      <c r="E46" s="70" t="s">
        <v>156</v>
      </c>
      <c r="F46" s="83">
        <v>3232.4</v>
      </c>
      <c r="G46" s="28">
        <v>2780.5</v>
      </c>
      <c r="H46" s="28">
        <v>2780.6</v>
      </c>
      <c r="I46" s="28">
        <v>2199.1</v>
      </c>
      <c r="J46" s="44">
        <f t="shared" si="4"/>
        <v>0.09999999999990905</v>
      </c>
      <c r="K46" s="51">
        <f t="shared" si="1"/>
        <v>68.03304046528895</v>
      </c>
      <c r="L46" s="51">
        <f t="shared" si="2"/>
        <v>79.09009171012409</v>
      </c>
      <c r="M46" s="51">
        <f t="shared" si="3"/>
        <v>79.08724735668561</v>
      </c>
    </row>
    <row r="47" spans="1:13" ht="38.25">
      <c r="A47" s="82"/>
      <c r="B47" s="82"/>
      <c r="C47" s="82"/>
      <c r="D47" s="82" t="s">
        <v>150</v>
      </c>
      <c r="E47" s="70" t="s">
        <v>147</v>
      </c>
      <c r="F47" s="83">
        <v>25412.5</v>
      </c>
      <c r="G47" s="28">
        <v>22943.4</v>
      </c>
      <c r="H47" s="28">
        <v>22943.3</v>
      </c>
      <c r="I47" s="28">
        <v>22943.3</v>
      </c>
      <c r="J47" s="44">
        <f t="shared" si="4"/>
        <v>-0.10000000000218279</v>
      </c>
      <c r="K47" s="51">
        <f t="shared" si="1"/>
        <v>90.28352188883423</v>
      </c>
      <c r="L47" s="51">
        <f t="shared" si="2"/>
        <v>99.99956414480852</v>
      </c>
      <c r="M47" s="51">
        <f t="shared" si="3"/>
        <v>100</v>
      </c>
    </row>
    <row r="48" spans="1:13" ht="12.75">
      <c r="A48" s="82"/>
      <c r="B48" s="81"/>
      <c r="C48" s="82"/>
      <c r="D48" s="82" t="s">
        <v>180</v>
      </c>
      <c r="E48" s="70" t="s">
        <v>181</v>
      </c>
      <c r="F48" s="83">
        <v>65.1</v>
      </c>
      <c r="G48" s="28">
        <v>52.599999999999994</v>
      </c>
      <c r="H48" s="28">
        <v>52.5</v>
      </c>
      <c r="I48" s="28">
        <v>51.9</v>
      </c>
      <c r="J48" s="44">
        <f t="shared" si="4"/>
        <v>-0.09999999999999432</v>
      </c>
      <c r="K48" s="51">
        <f t="shared" si="1"/>
        <v>79.72350230414747</v>
      </c>
      <c r="L48" s="51">
        <f t="shared" si="2"/>
        <v>98.66920152091255</v>
      </c>
      <c r="M48" s="51">
        <f t="shared" si="3"/>
        <v>98.85714285714286</v>
      </c>
    </row>
    <row r="49" spans="1:13" ht="25.5">
      <c r="A49" s="82"/>
      <c r="B49" s="82"/>
      <c r="C49" s="82" t="s">
        <v>182</v>
      </c>
      <c r="D49" s="82"/>
      <c r="E49" s="70" t="s">
        <v>183</v>
      </c>
      <c r="F49" s="83"/>
      <c r="G49" s="28">
        <v>1272.6</v>
      </c>
      <c r="H49" s="28">
        <v>1272.6</v>
      </c>
      <c r="I49" s="28">
        <v>1272.6</v>
      </c>
      <c r="J49" s="44">
        <f t="shared" si="4"/>
        <v>0</v>
      </c>
      <c r="K49" s="51"/>
      <c r="L49" s="51">
        <f t="shared" si="2"/>
        <v>100</v>
      </c>
      <c r="M49" s="51">
        <f t="shared" si="3"/>
        <v>100</v>
      </c>
    </row>
    <row r="50" spans="1:13" ht="38.25">
      <c r="A50" s="82"/>
      <c r="B50" s="81"/>
      <c r="C50" s="82"/>
      <c r="D50" s="82" t="s">
        <v>150</v>
      </c>
      <c r="E50" s="70" t="s">
        <v>147</v>
      </c>
      <c r="F50" s="83"/>
      <c r="G50" s="28">
        <v>1272.6</v>
      </c>
      <c r="H50" s="28">
        <v>1272.6</v>
      </c>
      <c r="I50" s="28">
        <v>1272.6</v>
      </c>
      <c r="J50" s="44">
        <f t="shared" si="4"/>
        <v>0</v>
      </c>
      <c r="K50" s="51"/>
      <c r="L50" s="51">
        <f t="shared" si="2"/>
        <v>100</v>
      </c>
      <c r="M50" s="51">
        <f t="shared" si="3"/>
        <v>100</v>
      </c>
    </row>
    <row r="51" spans="1:13" s="41" customFormat="1" ht="63.75">
      <c r="A51" s="126"/>
      <c r="B51" s="126"/>
      <c r="C51" s="126" t="s">
        <v>159</v>
      </c>
      <c r="D51" s="126"/>
      <c r="E51" s="128" t="s">
        <v>160</v>
      </c>
      <c r="F51" s="129"/>
      <c r="G51" s="44">
        <v>1132.6</v>
      </c>
      <c r="H51" s="44">
        <v>1132.6</v>
      </c>
      <c r="I51" s="44">
        <v>1132.6</v>
      </c>
      <c r="J51" s="44">
        <f t="shared" si="4"/>
        <v>0</v>
      </c>
      <c r="K51" s="51"/>
      <c r="L51" s="51">
        <f t="shared" si="2"/>
        <v>100</v>
      </c>
      <c r="M51" s="51">
        <f t="shared" si="3"/>
        <v>100</v>
      </c>
    </row>
    <row r="52" spans="1:13" s="36" customFormat="1" ht="38.25">
      <c r="A52" s="82"/>
      <c r="B52" s="82"/>
      <c r="C52" s="82" t="s">
        <v>184</v>
      </c>
      <c r="D52" s="82"/>
      <c r="E52" s="70" t="s">
        <v>67</v>
      </c>
      <c r="F52" s="83"/>
      <c r="G52" s="28">
        <v>1132.6</v>
      </c>
      <c r="H52" s="28">
        <v>1132.6</v>
      </c>
      <c r="I52" s="28">
        <v>1132.6</v>
      </c>
      <c r="J52" s="44">
        <f t="shared" si="4"/>
        <v>0</v>
      </c>
      <c r="K52" s="51"/>
      <c r="L52" s="51">
        <f t="shared" si="2"/>
        <v>100</v>
      </c>
      <c r="M52" s="51">
        <f t="shared" si="3"/>
        <v>100</v>
      </c>
    </row>
    <row r="53" spans="1:13" s="36" customFormat="1" ht="38.25">
      <c r="A53" s="82"/>
      <c r="B53" s="82"/>
      <c r="C53" s="82"/>
      <c r="D53" s="82" t="s">
        <v>150</v>
      </c>
      <c r="E53" s="70" t="s">
        <v>147</v>
      </c>
      <c r="F53" s="83"/>
      <c r="G53" s="28">
        <v>1132.6</v>
      </c>
      <c r="H53" s="28">
        <v>1132.6</v>
      </c>
      <c r="I53" s="28">
        <v>1132.6</v>
      </c>
      <c r="J53" s="44">
        <f t="shared" si="4"/>
        <v>0</v>
      </c>
      <c r="K53" s="51"/>
      <c r="L53" s="51">
        <f t="shared" si="2"/>
        <v>100</v>
      </c>
      <c r="M53" s="51">
        <f t="shared" si="3"/>
        <v>100</v>
      </c>
    </row>
    <row r="54" spans="1:13" s="159" customFormat="1" ht="12.75">
      <c r="A54" s="153"/>
      <c r="B54" s="153" t="s">
        <v>28</v>
      </c>
      <c r="C54" s="153"/>
      <c r="D54" s="153" t="s">
        <v>7</v>
      </c>
      <c r="E54" s="161" t="s">
        <v>29</v>
      </c>
      <c r="F54" s="155">
        <f>F60+F87</f>
        <v>202109.1</v>
      </c>
      <c r="G54" s="150">
        <v>199346.1</v>
      </c>
      <c r="H54" s="150">
        <v>199380</v>
      </c>
      <c r="I54" s="150">
        <v>198951.9</v>
      </c>
      <c r="J54" s="151">
        <f t="shared" si="4"/>
        <v>33.89999999999418</v>
      </c>
      <c r="K54" s="156">
        <f t="shared" si="1"/>
        <v>98.43787340599705</v>
      </c>
      <c r="L54" s="156">
        <f t="shared" si="2"/>
        <v>99.80225346771269</v>
      </c>
      <c r="M54" s="156">
        <f t="shared" si="3"/>
        <v>99.78528438158291</v>
      </c>
    </row>
    <row r="55" spans="1:13" s="36" customFormat="1" ht="38.25">
      <c r="A55" s="82"/>
      <c r="B55" s="82"/>
      <c r="C55" s="89" t="s">
        <v>185</v>
      </c>
      <c r="D55" s="82"/>
      <c r="E55" s="76" t="s">
        <v>186</v>
      </c>
      <c r="F55" s="83"/>
      <c r="G55" s="28">
        <v>451.2</v>
      </c>
      <c r="H55" s="28">
        <v>451.2</v>
      </c>
      <c r="I55" s="28">
        <v>451.2</v>
      </c>
      <c r="J55" s="44">
        <f t="shared" si="4"/>
        <v>0</v>
      </c>
      <c r="K55" s="51"/>
      <c r="L55" s="51">
        <f t="shared" si="2"/>
        <v>100</v>
      </c>
      <c r="M55" s="51">
        <f t="shared" si="3"/>
        <v>100</v>
      </c>
    </row>
    <row r="56" spans="1:13" s="36" customFormat="1" ht="25.5">
      <c r="A56" s="82"/>
      <c r="B56" s="82"/>
      <c r="C56" s="89" t="s">
        <v>128</v>
      </c>
      <c r="D56" s="82"/>
      <c r="E56" s="76" t="s">
        <v>187</v>
      </c>
      <c r="F56" s="83"/>
      <c r="G56" s="28">
        <v>451.2</v>
      </c>
      <c r="H56" s="28">
        <v>451.2</v>
      </c>
      <c r="I56" s="28">
        <v>451.2</v>
      </c>
      <c r="J56" s="44">
        <f t="shared" si="4"/>
        <v>0</v>
      </c>
      <c r="K56" s="51"/>
      <c r="L56" s="51">
        <f t="shared" si="2"/>
        <v>100</v>
      </c>
      <c r="M56" s="51">
        <f t="shared" si="3"/>
        <v>100</v>
      </c>
    </row>
    <row r="57" spans="1:13" s="53" customFormat="1" ht="25.5">
      <c r="A57" s="126"/>
      <c r="B57" s="126"/>
      <c r="C57" s="130" t="s">
        <v>188</v>
      </c>
      <c r="D57" s="126"/>
      <c r="E57" s="131" t="s">
        <v>189</v>
      </c>
      <c r="F57" s="129"/>
      <c r="G57" s="44">
        <v>451.2</v>
      </c>
      <c r="H57" s="44">
        <v>451.2</v>
      </c>
      <c r="I57" s="44">
        <v>451.2</v>
      </c>
      <c r="J57" s="44">
        <f t="shared" si="4"/>
        <v>0</v>
      </c>
      <c r="K57" s="51"/>
      <c r="L57" s="51">
        <f t="shared" si="2"/>
        <v>100</v>
      </c>
      <c r="M57" s="51">
        <f t="shared" si="3"/>
        <v>100</v>
      </c>
    </row>
    <row r="58" spans="1:13" s="53" customFormat="1" ht="38.25">
      <c r="A58" s="82"/>
      <c r="B58" s="82"/>
      <c r="C58" s="89"/>
      <c r="D58" s="82" t="s">
        <v>150</v>
      </c>
      <c r="E58" s="70" t="s">
        <v>147</v>
      </c>
      <c r="F58" s="83"/>
      <c r="G58" s="44">
        <v>451.2</v>
      </c>
      <c r="H58" s="44">
        <v>451.2</v>
      </c>
      <c r="I58" s="44">
        <v>451.2</v>
      </c>
      <c r="J58" s="44">
        <f t="shared" si="4"/>
        <v>0</v>
      </c>
      <c r="K58" s="51"/>
      <c r="L58" s="51">
        <f t="shared" si="2"/>
        <v>100</v>
      </c>
      <c r="M58" s="51">
        <f t="shared" si="3"/>
        <v>100</v>
      </c>
    </row>
    <row r="59" spans="1:13" ht="12.75">
      <c r="A59" s="82"/>
      <c r="B59" s="82"/>
      <c r="C59" s="89" t="s">
        <v>157</v>
      </c>
      <c r="D59" s="90"/>
      <c r="E59" s="91" t="s">
        <v>158</v>
      </c>
      <c r="F59" s="83">
        <f>F60</f>
        <v>198974.1</v>
      </c>
      <c r="G59" s="28">
        <v>196122.30000000002</v>
      </c>
      <c r="H59" s="28">
        <v>196156.3</v>
      </c>
      <c r="I59" s="28">
        <v>195882.8</v>
      </c>
      <c r="J59" s="44">
        <f t="shared" si="4"/>
        <v>33.999999999970896</v>
      </c>
      <c r="K59" s="51">
        <f t="shared" si="1"/>
        <v>98.44638070985118</v>
      </c>
      <c r="L59" s="51">
        <f t="shared" si="2"/>
        <v>99.87788232138823</v>
      </c>
      <c r="M59" s="51">
        <f t="shared" si="3"/>
        <v>99.8605703716883</v>
      </c>
    </row>
    <row r="60" spans="1:13" ht="25.5">
      <c r="A60" s="82"/>
      <c r="B60" s="82"/>
      <c r="C60" s="82" t="s">
        <v>165</v>
      </c>
      <c r="D60" s="82"/>
      <c r="E60" s="91" t="s">
        <v>166</v>
      </c>
      <c r="F60" s="83">
        <f>F61+F63+F67+F70+F72+F74</f>
        <v>198974.1</v>
      </c>
      <c r="G60" s="28">
        <v>194133.2</v>
      </c>
      <c r="H60" s="28">
        <v>194167.2</v>
      </c>
      <c r="I60" s="28">
        <v>194490.4</v>
      </c>
      <c r="J60" s="44">
        <f t="shared" si="4"/>
        <v>34</v>
      </c>
      <c r="K60" s="51">
        <f t="shared" si="1"/>
        <v>97.74659113924878</v>
      </c>
      <c r="L60" s="51">
        <f t="shared" si="2"/>
        <v>100.18399737911908</v>
      </c>
      <c r="M60" s="51">
        <f t="shared" si="3"/>
        <v>100.1664544784083</v>
      </c>
    </row>
    <row r="61" spans="1:13" ht="76.5">
      <c r="A61" s="82"/>
      <c r="B61" s="82"/>
      <c r="C61" s="86" t="s">
        <v>190</v>
      </c>
      <c r="D61" s="82"/>
      <c r="E61" s="91" t="s">
        <v>191</v>
      </c>
      <c r="F61" s="83">
        <f>F62</f>
        <v>106037.9</v>
      </c>
      <c r="G61" s="28">
        <v>106039.5</v>
      </c>
      <c r="H61" s="28">
        <v>106039.5</v>
      </c>
      <c r="I61" s="28">
        <v>106039.5</v>
      </c>
      <c r="J61" s="44">
        <f t="shared" si="4"/>
        <v>0</v>
      </c>
      <c r="K61" s="51">
        <f t="shared" si="1"/>
        <v>100.00150889446132</v>
      </c>
      <c r="L61" s="51">
        <f t="shared" si="2"/>
        <v>100</v>
      </c>
      <c r="M61" s="51">
        <f t="shared" si="3"/>
        <v>100</v>
      </c>
    </row>
    <row r="62" spans="1:13" ht="38.25">
      <c r="A62" s="82"/>
      <c r="B62" s="82"/>
      <c r="C62" s="82"/>
      <c r="D62" s="88" t="s">
        <v>150</v>
      </c>
      <c r="E62" s="76" t="s">
        <v>192</v>
      </c>
      <c r="F62" s="83">
        <v>106037.9</v>
      </c>
      <c r="G62" s="28">
        <v>106039.5</v>
      </c>
      <c r="H62" s="28">
        <v>106039.5</v>
      </c>
      <c r="I62" s="28">
        <v>103039.5</v>
      </c>
      <c r="J62" s="44">
        <f t="shared" si="4"/>
        <v>0</v>
      </c>
      <c r="K62" s="51">
        <f t="shared" si="1"/>
        <v>97.1723317794864</v>
      </c>
      <c r="L62" s="51">
        <f t="shared" si="2"/>
        <v>97.17086557367773</v>
      </c>
      <c r="M62" s="51">
        <f t="shared" si="3"/>
        <v>97.17086557367773</v>
      </c>
    </row>
    <row r="63" spans="1:13" ht="153">
      <c r="A63" s="82"/>
      <c r="B63" s="82"/>
      <c r="C63" s="86" t="s">
        <v>193</v>
      </c>
      <c r="D63" s="82"/>
      <c r="E63" s="91" t="s">
        <v>194</v>
      </c>
      <c r="F63" s="83">
        <f>F64+F65+F66</f>
        <v>22188.100000000002</v>
      </c>
      <c r="G63" s="28">
        <v>22494.9</v>
      </c>
      <c r="H63" s="28">
        <v>22494.9</v>
      </c>
      <c r="I63" s="28">
        <v>22488</v>
      </c>
      <c r="J63" s="44">
        <f t="shared" si="4"/>
        <v>0</v>
      </c>
      <c r="K63" s="51">
        <f t="shared" si="1"/>
        <v>101.35162542083368</v>
      </c>
      <c r="L63" s="51">
        <f t="shared" si="2"/>
        <v>99.96932638064628</v>
      </c>
      <c r="M63" s="51">
        <f t="shared" si="3"/>
        <v>99.96932638064628</v>
      </c>
    </row>
    <row r="64" spans="1:13" ht="51">
      <c r="A64" s="82"/>
      <c r="B64" s="82"/>
      <c r="C64" s="82"/>
      <c r="D64" s="82" t="s">
        <v>169</v>
      </c>
      <c r="E64" s="74" t="s">
        <v>170</v>
      </c>
      <c r="F64" s="83">
        <v>18239.9</v>
      </c>
      <c r="G64" s="28">
        <v>18692.2</v>
      </c>
      <c r="H64" s="28">
        <v>18692.2</v>
      </c>
      <c r="I64" s="28">
        <v>18692.2</v>
      </c>
      <c r="J64" s="44">
        <f t="shared" si="4"/>
        <v>0</v>
      </c>
      <c r="K64" s="51">
        <f t="shared" si="1"/>
        <v>102.47972850728347</v>
      </c>
      <c r="L64" s="51">
        <f t="shared" si="2"/>
        <v>100</v>
      </c>
      <c r="M64" s="51">
        <f t="shared" si="3"/>
        <v>100</v>
      </c>
    </row>
    <row r="65" spans="1:13" ht="25.5">
      <c r="A65" s="82"/>
      <c r="B65" s="82"/>
      <c r="C65" s="82"/>
      <c r="D65" s="92" t="s">
        <v>155</v>
      </c>
      <c r="E65" s="96" t="s">
        <v>156</v>
      </c>
      <c r="F65" s="83">
        <v>3751.8</v>
      </c>
      <c r="G65" s="28">
        <v>3652.1000000000004</v>
      </c>
      <c r="H65" s="28">
        <v>3652.1</v>
      </c>
      <c r="I65" s="28">
        <v>3645.2</v>
      </c>
      <c r="J65" s="44">
        <f t="shared" si="4"/>
        <v>0</v>
      </c>
      <c r="K65" s="51">
        <f t="shared" si="1"/>
        <v>97.15869715869715</v>
      </c>
      <c r="L65" s="51">
        <f t="shared" si="2"/>
        <v>99.81106760493961</v>
      </c>
      <c r="M65" s="51">
        <f t="shared" si="3"/>
        <v>99.81106760493962</v>
      </c>
    </row>
    <row r="66" spans="1:13" ht="12.75">
      <c r="A66" s="82"/>
      <c r="B66" s="82"/>
      <c r="C66" s="82"/>
      <c r="D66" s="82" t="s">
        <v>180</v>
      </c>
      <c r="E66" s="70" t="s">
        <v>181</v>
      </c>
      <c r="F66" s="83">
        <v>196.4</v>
      </c>
      <c r="G66" s="28">
        <v>150.60000000000002</v>
      </c>
      <c r="H66" s="28">
        <v>150.6</v>
      </c>
      <c r="I66" s="28">
        <v>150.6</v>
      </c>
      <c r="J66" s="44">
        <f t="shared" si="4"/>
        <v>0</v>
      </c>
      <c r="K66" s="51">
        <f t="shared" si="1"/>
        <v>76.68024439918534</v>
      </c>
      <c r="L66" s="51">
        <f t="shared" si="2"/>
        <v>99.99999999999999</v>
      </c>
      <c r="M66" s="51">
        <f t="shared" si="3"/>
        <v>100</v>
      </c>
    </row>
    <row r="67" spans="1:13" ht="51">
      <c r="A67" s="82"/>
      <c r="B67" s="82"/>
      <c r="C67" s="86" t="s">
        <v>195</v>
      </c>
      <c r="D67" s="82"/>
      <c r="E67" s="91" t="s">
        <v>196</v>
      </c>
      <c r="F67" s="83">
        <f>F68+F69</f>
        <v>4431.5</v>
      </c>
      <c r="G67" s="28">
        <v>4551.6</v>
      </c>
      <c r="H67" s="28">
        <v>4551.6</v>
      </c>
      <c r="I67" s="28">
        <v>4376.2</v>
      </c>
      <c r="J67" s="44">
        <f t="shared" si="4"/>
        <v>0</v>
      </c>
      <c r="K67" s="51">
        <f t="shared" si="1"/>
        <v>98.75211553650006</v>
      </c>
      <c r="L67" s="51">
        <f t="shared" si="2"/>
        <v>96.14641005360751</v>
      </c>
      <c r="M67" s="51">
        <f t="shared" si="3"/>
        <v>96.14641005360751</v>
      </c>
    </row>
    <row r="68" spans="1:13" ht="51">
      <c r="A68" s="82"/>
      <c r="B68" s="82"/>
      <c r="C68" s="86"/>
      <c r="D68" s="92" t="s">
        <v>169</v>
      </c>
      <c r="E68" s="74" t="s">
        <v>170</v>
      </c>
      <c r="F68" s="83">
        <v>239.8</v>
      </c>
      <c r="G68" s="28">
        <v>283.3</v>
      </c>
      <c r="H68" s="28">
        <v>283.3</v>
      </c>
      <c r="I68" s="28">
        <v>276</v>
      </c>
      <c r="J68" s="44">
        <f t="shared" si="4"/>
        <v>0</v>
      </c>
      <c r="K68" s="51">
        <f t="shared" si="1"/>
        <v>115.09591326105087</v>
      </c>
      <c r="L68" s="51">
        <f t="shared" si="2"/>
        <v>97.42322626191316</v>
      </c>
      <c r="M68" s="51">
        <f t="shared" si="3"/>
        <v>97.42322626191316</v>
      </c>
    </row>
    <row r="69" spans="1:13" ht="38.25">
      <c r="A69" s="82"/>
      <c r="B69" s="82"/>
      <c r="C69" s="82"/>
      <c r="D69" s="82" t="s">
        <v>150</v>
      </c>
      <c r="E69" s="70" t="s">
        <v>147</v>
      </c>
      <c r="F69" s="83">
        <v>4191.7</v>
      </c>
      <c r="G69" s="28">
        <v>4268.3</v>
      </c>
      <c r="H69" s="28">
        <v>4268.3</v>
      </c>
      <c r="I69" s="28">
        <v>4100.2</v>
      </c>
      <c r="J69" s="44">
        <f t="shared" si="4"/>
        <v>0</v>
      </c>
      <c r="K69" s="51">
        <f t="shared" si="1"/>
        <v>97.8171147744352</v>
      </c>
      <c r="L69" s="51">
        <f t="shared" si="2"/>
        <v>96.06166389429046</v>
      </c>
      <c r="M69" s="51">
        <f t="shared" si="3"/>
        <v>96.06166389429046</v>
      </c>
    </row>
    <row r="70" spans="1:13" ht="25.5">
      <c r="A70" s="82"/>
      <c r="B70" s="82"/>
      <c r="C70" s="82" t="s">
        <v>197</v>
      </c>
      <c r="D70" s="82"/>
      <c r="E70" s="97" t="s">
        <v>198</v>
      </c>
      <c r="F70" s="83">
        <f>F71</f>
        <v>21115.4</v>
      </c>
      <c r="G70" s="28">
        <v>18515.600000000002</v>
      </c>
      <c r="H70" s="28">
        <v>18515.6</v>
      </c>
      <c r="I70" s="28">
        <v>18515.6</v>
      </c>
      <c r="J70" s="44">
        <f t="shared" si="4"/>
        <v>0</v>
      </c>
      <c r="K70" s="51">
        <f t="shared" si="1"/>
        <v>87.6876592439641</v>
      </c>
      <c r="L70" s="51">
        <f t="shared" si="2"/>
        <v>99.99999999999997</v>
      </c>
      <c r="M70" s="51">
        <f t="shared" si="3"/>
        <v>100</v>
      </c>
    </row>
    <row r="71" spans="1:13" s="34" customFormat="1" ht="38.25">
      <c r="A71" s="82"/>
      <c r="B71" s="82"/>
      <c r="C71" s="82"/>
      <c r="D71" s="82" t="s">
        <v>150</v>
      </c>
      <c r="E71" s="70" t="s">
        <v>147</v>
      </c>
      <c r="F71" s="83">
        <v>21115.4</v>
      </c>
      <c r="G71" s="28">
        <v>18515.600000000002</v>
      </c>
      <c r="H71" s="28">
        <v>18515.6</v>
      </c>
      <c r="I71" s="28">
        <v>18515.6</v>
      </c>
      <c r="J71" s="44">
        <f t="shared" si="4"/>
        <v>0</v>
      </c>
      <c r="K71" s="51">
        <f t="shared" si="1"/>
        <v>87.6876592439641</v>
      </c>
      <c r="L71" s="51">
        <f t="shared" si="2"/>
        <v>99.99999999999997</v>
      </c>
      <c r="M71" s="51">
        <f t="shared" si="3"/>
        <v>100</v>
      </c>
    </row>
    <row r="72" spans="1:13" ht="25.5">
      <c r="A72" s="82"/>
      <c r="B72" s="82"/>
      <c r="C72" s="82" t="s">
        <v>199</v>
      </c>
      <c r="D72" s="82"/>
      <c r="E72" s="95" t="s">
        <v>200</v>
      </c>
      <c r="F72" s="83">
        <f>F73</f>
        <v>44864.8</v>
      </c>
      <c r="G72" s="28">
        <v>39286.700000000004</v>
      </c>
      <c r="H72" s="28">
        <v>39286.8</v>
      </c>
      <c r="I72" s="28">
        <v>39286.8</v>
      </c>
      <c r="J72" s="44">
        <f t="shared" si="4"/>
        <v>0.09999999999854481</v>
      </c>
      <c r="K72" s="51">
        <f t="shared" si="1"/>
        <v>87.56709045844404</v>
      </c>
      <c r="L72" s="51">
        <f t="shared" si="2"/>
        <v>100.00025453906792</v>
      </c>
      <c r="M72" s="51">
        <f t="shared" si="3"/>
        <v>100</v>
      </c>
    </row>
    <row r="73" spans="1:13" ht="38.25">
      <c r="A73" s="82"/>
      <c r="B73" s="82"/>
      <c r="C73" s="82"/>
      <c r="D73" s="88" t="s">
        <v>150</v>
      </c>
      <c r="E73" s="76" t="s">
        <v>192</v>
      </c>
      <c r="F73" s="83">
        <v>44864.8</v>
      </c>
      <c r="G73" s="28">
        <v>39286.700000000004</v>
      </c>
      <c r="H73" s="28">
        <v>39286.8</v>
      </c>
      <c r="I73" s="28">
        <v>39286.8</v>
      </c>
      <c r="J73" s="44">
        <f t="shared" si="4"/>
        <v>0.09999999999854481</v>
      </c>
      <c r="K73" s="51">
        <f aca="true" t="shared" si="5" ref="K73:K135">I73*100/F73</f>
        <v>87.56709045844404</v>
      </c>
      <c r="L73" s="51">
        <f aca="true" t="shared" si="6" ref="L73:L135">I73*100/G73</f>
        <v>100.00025453906792</v>
      </c>
      <c r="M73" s="51">
        <f aca="true" t="shared" si="7" ref="M73:M135">I73*100/H73</f>
        <v>100</v>
      </c>
    </row>
    <row r="74" spans="1:13" ht="51">
      <c r="A74" s="82"/>
      <c r="B74" s="82"/>
      <c r="C74" s="82" t="s">
        <v>201</v>
      </c>
      <c r="D74" s="82"/>
      <c r="E74" s="76" t="s">
        <v>202</v>
      </c>
      <c r="F74" s="83">
        <f>F75</f>
        <v>336.4</v>
      </c>
      <c r="G74" s="28">
        <v>336.4</v>
      </c>
      <c r="H74" s="28">
        <v>336.4</v>
      </c>
      <c r="I74" s="28">
        <v>272.5</v>
      </c>
      <c r="J74" s="44">
        <f t="shared" si="4"/>
        <v>0</v>
      </c>
      <c r="K74" s="51">
        <f t="shared" si="5"/>
        <v>81.00475624256838</v>
      </c>
      <c r="L74" s="51">
        <f t="shared" si="6"/>
        <v>81.00475624256838</v>
      </c>
      <c r="M74" s="51">
        <f t="shared" si="7"/>
        <v>81.00475624256838</v>
      </c>
    </row>
    <row r="75" spans="1:13" ht="38.25">
      <c r="A75" s="82"/>
      <c r="B75" s="82"/>
      <c r="C75" s="82"/>
      <c r="D75" s="88" t="s">
        <v>150</v>
      </c>
      <c r="E75" s="76" t="s">
        <v>192</v>
      </c>
      <c r="F75" s="83">
        <v>336.4</v>
      </c>
      <c r="G75" s="28">
        <v>336.4</v>
      </c>
      <c r="H75" s="28">
        <v>336.4</v>
      </c>
      <c r="I75" s="28">
        <v>272.5</v>
      </c>
      <c r="J75" s="44">
        <f t="shared" si="4"/>
        <v>0</v>
      </c>
      <c r="K75" s="51">
        <f t="shared" si="5"/>
        <v>81.00475624256838</v>
      </c>
      <c r="L75" s="51">
        <f t="shared" si="6"/>
        <v>81.00475624256838</v>
      </c>
      <c r="M75" s="51">
        <f t="shared" si="7"/>
        <v>81.00475624256838</v>
      </c>
    </row>
    <row r="76" spans="1:13" ht="25.5">
      <c r="A76" s="82"/>
      <c r="B76" s="82"/>
      <c r="C76" s="82" t="s">
        <v>182</v>
      </c>
      <c r="D76" s="88"/>
      <c r="E76" s="76" t="s">
        <v>183</v>
      </c>
      <c r="F76" s="83"/>
      <c r="G76" s="28">
        <v>2785</v>
      </c>
      <c r="H76" s="28">
        <v>2785.1</v>
      </c>
      <c r="I76" s="28">
        <v>2785.1</v>
      </c>
      <c r="J76" s="44">
        <f t="shared" si="4"/>
        <v>0.09999999999990905</v>
      </c>
      <c r="K76" s="51"/>
      <c r="L76" s="51">
        <f t="shared" si="6"/>
        <v>100.00359066427289</v>
      </c>
      <c r="M76" s="51">
        <f t="shared" si="7"/>
        <v>100</v>
      </c>
    </row>
    <row r="77" spans="1:13" ht="38.25">
      <c r="A77" s="82"/>
      <c r="B77" s="82"/>
      <c r="C77" s="82"/>
      <c r="D77" s="88" t="s">
        <v>150</v>
      </c>
      <c r="E77" s="76" t="s">
        <v>192</v>
      </c>
      <c r="F77" s="83"/>
      <c r="G77" s="28">
        <v>2785</v>
      </c>
      <c r="H77" s="28">
        <v>2785.1</v>
      </c>
      <c r="I77" s="28">
        <v>2785.1</v>
      </c>
      <c r="J77" s="44">
        <f t="shared" si="4"/>
        <v>0.09999999999990905</v>
      </c>
      <c r="K77" s="51"/>
      <c r="L77" s="51">
        <f t="shared" si="6"/>
        <v>100.00359066427289</v>
      </c>
      <c r="M77" s="51">
        <f t="shared" si="7"/>
        <v>100</v>
      </c>
    </row>
    <row r="78" spans="1:13" ht="25.5">
      <c r="A78" s="82"/>
      <c r="B78" s="82"/>
      <c r="C78" s="82" t="s">
        <v>203</v>
      </c>
      <c r="D78" s="88"/>
      <c r="E78" s="76" t="s">
        <v>204</v>
      </c>
      <c r="F78" s="83"/>
      <c r="G78" s="28">
        <v>123.5</v>
      </c>
      <c r="H78" s="28">
        <v>123.5</v>
      </c>
      <c r="I78" s="28">
        <v>96.2</v>
      </c>
      <c r="J78" s="44">
        <f aca="true" t="shared" si="8" ref="J78:J116">H78-G78</f>
        <v>0</v>
      </c>
      <c r="K78" s="51"/>
      <c r="L78" s="51">
        <f t="shared" si="6"/>
        <v>77.89473684210526</v>
      </c>
      <c r="M78" s="51">
        <f t="shared" si="7"/>
        <v>77.89473684210526</v>
      </c>
    </row>
    <row r="79" spans="1:13" ht="38.25">
      <c r="A79" s="82"/>
      <c r="B79" s="82"/>
      <c r="C79" s="82"/>
      <c r="D79" s="88" t="s">
        <v>150</v>
      </c>
      <c r="E79" s="76" t="s">
        <v>192</v>
      </c>
      <c r="F79" s="83"/>
      <c r="G79" s="28">
        <v>123.5</v>
      </c>
      <c r="H79" s="28">
        <v>123.5</v>
      </c>
      <c r="I79" s="28">
        <v>96.2</v>
      </c>
      <c r="J79" s="44">
        <f t="shared" si="8"/>
        <v>0</v>
      </c>
      <c r="K79" s="51"/>
      <c r="L79" s="51">
        <f t="shared" si="6"/>
        <v>77.89473684210526</v>
      </c>
      <c r="M79" s="51">
        <f t="shared" si="7"/>
        <v>77.89473684210526</v>
      </c>
    </row>
    <row r="80" spans="1:13" ht="25.5">
      <c r="A80" s="82"/>
      <c r="B80" s="82"/>
      <c r="C80" s="82" t="s">
        <v>487</v>
      </c>
      <c r="D80" s="88"/>
      <c r="E80" s="76" t="s">
        <v>488</v>
      </c>
      <c r="F80" s="83"/>
      <c r="G80" s="28"/>
      <c r="H80" s="28">
        <v>33.8</v>
      </c>
      <c r="I80" s="28">
        <v>33.8</v>
      </c>
      <c r="J80" s="44">
        <f t="shared" si="8"/>
        <v>33.8</v>
      </c>
      <c r="K80" s="51"/>
      <c r="L80" s="51"/>
      <c r="M80" s="51">
        <f t="shared" si="7"/>
        <v>100</v>
      </c>
    </row>
    <row r="81" spans="1:13" ht="38.25">
      <c r="A81" s="82"/>
      <c r="B81" s="82"/>
      <c r="C81" s="82"/>
      <c r="D81" s="88" t="s">
        <v>150</v>
      </c>
      <c r="E81" s="76" t="s">
        <v>192</v>
      </c>
      <c r="F81" s="83"/>
      <c r="G81" s="28"/>
      <c r="H81" s="28">
        <v>33.8</v>
      </c>
      <c r="I81" s="28">
        <v>33.8</v>
      </c>
      <c r="J81" s="44">
        <f t="shared" si="8"/>
        <v>33.8</v>
      </c>
      <c r="K81" s="51"/>
      <c r="L81" s="51"/>
      <c r="M81" s="51">
        <f t="shared" si="7"/>
        <v>100</v>
      </c>
    </row>
    <row r="82" spans="1:13" s="34" customFormat="1" ht="63.75">
      <c r="A82" s="82"/>
      <c r="B82" s="82"/>
      <c r="C82" s="82" t="s">
        <v>159</v>
      </c>
      <c r="D82" s="88"/>
      <c r="E82" s="76" t="s">
        <v>160</v>
      </c>
      <c r="F82" s="83"/>
      <c r="G82" s="28">
        <v>1989.1</v>
      </c>
      <c r="H82" s="28">
        <v>1989.1</v>
      </c>
      <c r="I82" s="28">
        <v>1989.1</v>
      </c>
      <c r="J82" s="44">
        <f t="shared" si="8"/>
        <v>0</v>
      </c>
      <c r="K82" s="51"/>
      <c r="L82" s="51">
        <f t="shared" si="6"/>
        <v>100</v>
      </c>
      <c r="M82" s="51">
        <f t="shared" si="7"/>
        <v>100</v>
      </c>
    </row>
    <row r="83" spans="1:13" ht="63.75">
      <c r="A83" s="82"/>
      <c r="B83" s="82"/>
      <c r="C83" s="82" t="s">
        <v>205</v>
      </c>
      <c r="D83" s="88"/>
      <c r="E83" s="76" t="s">
        <v>206</v>
      </c>
      <c r="F83" s="83"/>
      <c r="G83" s="28">
        <v>596.7</v>
      </c>
      <c r="H83" s="28">
        <v>596.7</v>
      </c>
      <c r="I83" s="28">
        <v>596.7</v>
      </c>
      <c r="J83" s="44">
        <f t="shared" si="8"/>
        <v>0</v>
      </c>
      <c r="K83" s="51"/>
      <c r="L83" s="51">
        <f t="shared" si="6"/>
        <v>100</v>
      </c>
      <c r="M83" s="51">
        <f t="shared" si="7"/>
        <v>100</v>
      </c>
    </row>
    <row r="84" spans="1:13" s="34" customFormat="1" ht="38.25">
      <c r="A84" s="82"/>
      <c r="B84" s="82"/>
      <c r="C84" s="82"/>
      <c r="D84" s="88" t="s">
        <v>150</v>
      </c>
      <c r="E84" s="76" t="s">
        <v>192</v>
      </c>
      <c r="F84" s="83"/>
      <c r="G84" s="28">
        <v>596.7</v>
      </c>
      <c r="H84" s="28">
        <v>596.7</v>
      </c>
      <c r="I84" s="28">
        <v>596.7</v>
      </c>
      <c r="J84" s="44">
        <f t="shared" si="8"/>
        <v>0</v>
      </c>
      <c r="K84" s="51"/>
      <c r="L84" s="51">
        <f t="shared" si="6"/>
        <v>100</v>
      </c>
      <c r="M84" s="51">
        <f t="shared" si="7"/>
        <v>100</v>
      </c>
    </row>
    <row r="85" spans="1:13" ht="38.25">
      <c r="A85" s="82"/>
      <c r="B85" s="82"/>
      <c r="C85" s="82" t="s">
        <v>207</v>
      </c>
      <c r="D85" s="88"/>
      <c r="E85" s="76" t="s">
        <v>208</v>
      </c>
      <c r="F85" s="83"/>
      <c r="G85" s="28">
        <v>1392.4</v>
      </c>
      <c r="H85" s="28">
        <v>1392.4</v>
      </c>
      <c r="I85" s="28">
        <v>1392.4</v>
      </c>
      <c r="J85" s="44">
        <f t="shared" si="8"/>
        <v>0</v>
      </c>
      <c r="K85" s="51"/>
      <c r="L85" s="51">
        <f t="shared" si="6"/>
        <v>100</v>
      </c>
      <c r="M85" s="51">
        <f t="shared" si="7"/>
        <v>100</v>
      </c>
    </row>
    <row r="86" spans="1:13" ht="38.25">
      <c r="A86" s="82"/>
      <c r="B86" s="82"/>
      <c r="C86" s="82"/>
      <c r="D86" s="88" t="s">
        <v>150</v>
      </c>
      <c r="E86" s="76" t="s">
        <v>192</v>
      </c>
      <c r="F86" s="83"/>
      <c r="G86" s="28">
        <v>1392.4</v>
      </c>
      <c r="H86" s="28">
        <v>1392.4</v>
      </c>
      <c r="I86" s="28">
        <v>1392.4</v>
      </c>
      <c r="J86" s="44">
        <f t="shared" si="8"/>
        <v>0</v>
      </c>
      <c r="K86" s="51"/>
      <c r="L86" s="51">
        <f t="shared" si="6"/>
        <v>100</v>
      </c>
      <c r="M86" s="51">
        <f t="shared" si="7"/>
        <v>100</v>
      </c>
    </row>
    <row r="87" spans="1:13" ht="38.25">
      <c r="A87" s="82"/>
      <c r="B87" s="82"/>
      <c r="C87" s="86" t="s">
        <v>173</v>
      </c>
      <c r="D87" s="88"/>
      <c r="E87" s="93" t="s">
        <v>174</v>
      </c>
      <c r="F87" s="83">
        <f>F88</f>
        <v>3135</v>
      </c>
      <c r="G87" s="28">
        <v>2772.6</v>
      </c>
      <c r="H87" s="28">
        <v>2772.5</v>
      </c>
      <c r="I87" s="28">
        <v>2617.9</v>
      </c>
      <c r="J87" s="44">
        <f t="shared" si="8"/>
        <v>-0.09999999999990905</v>
      </c>
      <c r="K87" s="51">
        <f t="shared" si="5"/>
        <v>83.50558213716108</v>
      </c>
      <c r="L87" s="51">
        <f t="shared" si="6"/>
        <v>94.42039962490082</v>
      </c>
      <c r="M87" s="51">
        <f t="shared" si="7"/>
        <v>94.42380522993687</v>
      </c>
    </row>
    <row r="88" spans="1:13" ht="51">
      <c r="A88" s="82"/>
      <c r="B88" s="82"/>
      <c r="C88" s="86" t="s">
        <v>175</v>
      </c>
      <c r="D88" s="88"/>
      <c r="E88" s="93" t="s">
        <v>209</v>
      </c>
      <c r="F88" s="83">
        <f>F90+F91</f>
        <v>3135</v>
      </c>
      <c r="G88" s="28">
        <v>2772.6</v>
      </c>
      <c r="H88" s="28">
        <v>2772.5</v>
      </c>
      <c r="I88" s="28">
        <v>2617.9</v>
      </c>
      <c r="J88" s="44">
        <f t="shared" si="8"/>
        <v>-0.09999999999990905</v>
      </c>
      <c r="K88" s="51">
        <f t="shared" si="5"/>
        <v>83.50558213716108</v>
      </c>
      <c r="L88" s="51">
        <f t="shared" si="6"/>
        <v>94.42039962490082</v>
      </c>
      <c r="M88" s="51">
        <f t="shared" si="7"/>
        <v>94.42380522993687</v>
      </c>
    </row>
    <row r="89" spans="1:13" ht="38.25">
      <c r="A89" s="82"/>
      <c r="B89" s="82"/>
      <c r="C89" s="86" t="s">
        <v>177</v>
      </c>
      <c r="D89" s="82"/>
      <c r="E89" s="91" t="s">
        <v>178</v>
      </c>
      <c r="F89" s="83">
        <f>F90+F91</f>
        <v>3135</v>
      </c>
      <c r="G89" s="28">
        <v>2772.6</v>
      </c>
      <c r="H89" s="28">
        <v>2772.5</v>
      </c>
      <c r="I89" s="28">
        <v>2617.9</v>
      </c>
      <c r="J89" s="44">
        <f t="shared" si="8"/>
        <v>-0.09999999999990905</v>
      </c>
      <c r="K89" s="51">
        <f t="shared" si="5"/>
        <v>83.50558213716108</v>
      </c>
      <c r="L89" s="51">
        <f t="shared" si="6"/>
        <v>94.42039962490082</v>
      </c>
      <c r="M89" s="51">
        <f t="shared" si="7"/>
        <v>94.42380522993687</v>
      </c>
    </row>
    <row r="90" spans="1:13" ht="51">
      <c r="A90" s="82"/>
      <c r="B90" s="82"/>
      <c r="C90" s="75"/>
      <c r="D90" s="82" t="s">
        <v>169</v>
      </c>
      <c r="E90" s="74" t="s">
        <v>170</v>
      </c>
      <c r="F90" s="83">
        <v>92.4</v>
      </c>
      <c r="G90" s="28">
        <v>138</v>
      </c>
      <c r="H90" s="28">
        <v>137.9</v>
      </c>
      <c r="I90" s="28">
        <v>137.1</v>
      </c>
      <c r="J90" s="44">
        <f t="shared" si="8"/>
        <v>-0.09999999999999432</v>
      </c>
      <c r="K90" s="51">
        <f t="shared" si="5"/>
        <v>148.37662337662337</v>
      </c>
      <c r="L90" s="51">
        <f t="shared" si="6"/>
        <v>99.34782608695652</v>
      </c>
      <c r="M90" s="51">
        <f t="shared" si="7"/>
        <v>99.41986947063089</v>
      </c>
    </row>
    <row r="91" spans="1:13" ht="38.25">
      <c r="A91" s="82"/>
      <c r="B91" s="82"/>
      <c r="C91" s="82"/>
      <c r="D91" s="82" t="s">
        <v>150</v>
      </c>
      <c r="E91" s="70" t="s">
        <v>147</v>
      </c>
      <c r="F91" s="83">
        <v>3042.6</v>
      </c>
      <c r="G91" s="28">
        <v>2634.6</v>
      </c>
      <c r="H91" s="28">
        <v>2634.6</v>
      </c>
      <c r="I91" s="28">
        <v>2480.8</v>
      </c>
      <c r="J91" s="44">
        <f t="shared" si="8"/>
        <v>0</v>
      </c>
      <c r="K91" s="51">
        <f t="shared" si="5"/>
        <v>81.53552882403208</v>
      </c>
      <c r="L91" s="51">
        <f t="shared" si="6"/>
        <v>94.16230167767405</v>
      </c>
      <c r="M91" s="51">
        <f t="shared" si="7"/>
        <v>94.16230167767405</v>
      </c>
    </row>
    <row r="92" spans="1:13" s="152" customFormat="1" ht="12.75">
      <c r="A92" s="153"/>
      <c r="B92" s="153" t="s">
        <v>30</v>
      </c>
      <c r="C92" s="153"/>
      <c r="D92" s="153" t="s">
        <v>7</v>
      </c>
      <c r="E92" s="168" t="s">
        <v>31</v>
      </c>
      <c r="F92" s="155">
        <f>F95+F101</f>
        <v>5992.4</v>
      </c>
      <c r="G92" s="150">
        <v>5754.7</v>
      </c>
      <c r="H92" s="150">
        <v>5754.7</v>
      </c>
      <c r="I92" s="150">
        <v>5700.1</v>
      </c>
      <c r="J92" s="151">
        <f t="shared" si="8"/>
        <v>0</v>
      </c>
      <c r="K92" s="156">
        <f t="shared" si="5"/>
        <v>95.12215472932381</v>
      </c>
      <c r="L92" s="156">
        <f t="shared" si="6"/>
        <v>99.05121031504683</v>
      </c>
      <c r="M92" s="156">
        <f t="shared" si="7"/>
        <v>99.05121031504683</v>
      </c>
    </row>
    <row r="93" spans="1:13" ht="12.75">
      <c r="A93" s="82"/>
      <c r="B93" s="82"/>
      <c r="C93" s="89" t="s">
        <v>157</v>
      </c>
      <c r="D93" s="90"/>
      <c r="E93" s="91" t="s">
        <v>158</v>
      </c>
      <c r="F93" s="83">
        <f>F94</f>
        <v>5992.4</v>
      </c>
      <c r="G93" s="28">
        <v>5754.7</v>
      </c>
      <c r="H93" s="28">
        <v>5754.7</v>
      </c>
      <c r="I93" s="28">
        <v>5700.1</v>
      </c>
      <c r="J93" s="44">
        <f t="shared" si="8"/>
        <v>0</v>
      </c>
      <c r="K93" s="51">
        <f t="shared" si="5"/>
        <v>95.12215472932381</v>
      </c>
      <c r="L93" s="51">
        <f t="shared" si="6"/>
        <v>99.05121031504683</v>
      </c>
      <c r="M93" s="51">
        <f t="shared" si="7"/>
        <v>99.05121031504683</v>
      </c>
    </row>
    <row r="94" spans="1:13" ht="25.5">
      <c r="A94" s="82"/>
      <c r="B94" s="82"/>
      <c r="C94" s="82" t="s">
        <v>165</v>
      </c>
      <c r="D94" s="82"/>
      <c r="E94" s="91" t="s">
        <v>166</v>
      </c>
      <c r="F94" s="83">
        <f>F95+F101</f>
        <v>5992.4</v>
      </c>
      <c r="G94" s="28">
        <v>5754.7</v>
      </c>
      <c r="H94" s="28">
        <v>5754.7</v>
      </c>
      <c r="I94" s="28">
        <v>5700.1</v>
      </c>
      <c r="J94" s="44">
        <f t="shared" si="8"/>
        <v>0</v>
      </c>
      <c r="K94" s="51">
        <f t="shared" si="5"/>
        <v>95.12215472932381</v>
      </c>
      <c r="L94" s="51">
        <f t="shared" si="6"/>
        <v>99.05121031504683</v>
      </c>
      <c r="M94" s="51">
        <f t="shared" si="7"/>
        <v>99.05121031504683</v>
      </c>
    </row>
    <row r="95" spans="1:13" ht="12.75">
      <c r="A95" s="82"/>
      <c r="B95" s="82"/>
      <c r="C95" s="86" t="s">
        <v>210</v>
      </c>
      <c r="D95" s="90"/>
      <c r="E95" s="71" t="s">
        <v>211</v>
      </c>
      <c r="F95" s="83">
        <f>F97+F98+F99+F100</f>
        <v>4754.7</v>
      </c>
      <c r="G95" s="28">
        <v>4517</v>
      </c>
      <c r="H95" s="28">
        <v>4517</v>
      </c>
      <c r="I95" s="28">
        <v>4462.4</v>
      </c>
      <c r="J95" s="44">
        <f t="shared" si="8"/>
        <v>0</v>
      </c>
      <c r="K95" s="51">
        <f t="shared" si="5"/>
        <v>93.85239867920163</v>
      </c>
      <c r="L95" s="51">
        <f t="shared" si="6"/>
        <v>98.79123311932698</v>
      </c>
      <c r="M95" s="51">
        <f t="shared" si="7"/>
        <v>98.79123311932698</v>
      </c>
    </row>
    <row r="96" spans="1:13" ht="54.75" customHeight="1">
      <c r="A96" s="82"/>
      <c r="B96" s="82"/>
      <c r="C96" s="86"/>
      <c r="D96" s="98">
        <v>100</v>
      </c>
      <c r="E96" s="71" t="s">
        <v>170</v>
      </c>
      <c r="F96" s="83"/>
      <c r="G96" s="28">
        <v>79.7</v>
      </c>
      <c r="H96" s="28">
        <v>79.7</v>
      </c>
      <c r="I96" s="28">
        <v>79.7</v>
      </c>
      <c r="J96" s="44">
        <f t="shared" si="8"/>
        <v>0</v>
      </c>
      <c r="K96" s="51"/>
      <c r="L96" s="51">
        <f t="shared" si="6"/>
        <v>100</v>
      </c>
      <c r="M96" s="51">
        <f t="shared" si="7"/>
        <v>100</v>
      </c>
    </row>
    <row r="97" spans="1:13" ht="25.5">
      <c r="A97" s="82"/>
      <c r="B97" s="82"/>
      <c r="C97" s="86"/>
      <c r="D97" s="92" t="s">
        <v>155</v>
      </c>
      <c r="E97" s="96" t="s">
        <v>156</v>
      </c>
      <c r="F97" s="83">
        <v>179.7</v>
      </c>
      <c r="G97" s="28">
        <v>99.99999999999999</v>
      </c>
      <c r="H97" s="28">
        <v>100</v>
      </c>
      <c r="I97" s="28">
        <v>45.9</v>
      </c>
      <c r="J97" s="44">
        <f t="shared" si="8"/>
        <v>0</v>
      </c>
      <c r="K97" s="51">
        <f t="shared" si="5"/>
        <v>25.54257095158598</v>
      </c>
      <c r="L97" s="51">
        <f t="shared" si="6"/>
        <v>45.900000000000006</v>
      </c>
      <c r="M97" s="51">
        <f t="shared" si="7"/>
        <v>45.9</v>
      </c>
    </row>
    <row r="98" spans="1:13" ht="25.5">
      <c r="A98" s="82"/>
      <c r="B98" s="82"/>
      <c r="C98" s="82"/>
      <c r="D98" s="92" t="s">
        <v>212</v>
      </c>
      <c r="E98" s="70" t="s">
        <v>213</v>
      </c>
      <c r="F98" s="83">
        <v>1150</v>
      </c>
      <c r="G98" s="28">
        <v>993.1</v>
      </c>
      <c r="H98" s="28">
        <v>993.1</v>
      </c>
      <c r="I98" s="28">
        <v>993.1</v>
      </c>
      <c r="J98" s="44">
        <f t="shared" si="8"/>
        <v>0</v>
      </c>
      <c r="K98" s="51">
        <f t="shared" si="5"/>
        <v>86.35652173913043</v>
      </c>
      <c r="L98" s="51">
        <f t="shared" si="6"/>
        <v>100</v>
      </c>
      <c r="M98" s="51">
        <f t="shared" si="7"/>
        <v>100</v>
      </c>
    </row>
    <row r="99" spans="1:13" ht="38.25">
      <c r="A99" s="82"/>
      <c r="B99" s="82"/>
      <c r="C99" s="82"/>
      <c r="D99" s="88" t="s">
        <v>150</v>
      </c>
      <c r="E99" s="76" t="s">
        <v>192</v>
      </c>
      <c r="F99" s="83">
        <v>2585</v>
      </c>
      <c r="G99" s="28">
        <v>3054.8</v>
      </c>
      <c r="H99" s="28">
        <v>3054.8</v>
      </c>
      <c r="I99" s="28">
        <v>3054.8</v>
      </c>
      <c r="J99" s="44">
        <f t="shared" si="8"/>
        <v>0</v>
      </c>
      <c r="K99" s="51">
        <f t="shared" si="5"/>
        <v>118.17408123791103</v>
      </c>
      <c r="L99" s="51">
        <f t="shared" si="6"/>
        <v>100</v>
      </c>
      <c r="M99" s="51">
        <f t="shared" si="7"/>
        <v>100</v>
      </c>
    </row>
    <row r="100" spans="1:13" ht="12.75">
      <c r="A100" s="82"/>
      <c r="B100" s="82"/>
      <c r="C100" s="82"/>
      <c r="D100" s="82" t="s">
        <v>180</v>
      </c>
      <c r="E100" s="76" t="s">
        <v>181</v>
      </c>
      <c r="F100" s="83">
        <v>840</v>
      </c>
      <c r="G100" s="28">
        <v>289.4</v>
      </c>
      <c r="H100" s="28">
        <v>289.4</v>
      </c>
      <c r="I100" s="28">
        <v>288.9</v>
      </c>
      <c r="J100" s="44">
        <f t="shared" si="8"/>
        <v>0</v>
      </c>
      <c r="K100" s="51">
        <f t="shared" si="5"/>
        <v>34.39285714285714</v>
      </c>
      <c r="L100" s="51">
        <f t="shared" si="6"/>
        <v>99.82722874913614</v>
      </c>
      <c r="M100" s="51">
        <f t="shared" si="7"/>
        <v>99.82722874913614</v>
      </c>
    </row>
    <row r="101" spans="1:13" ht="12.75">
      <c r="A101" s="82"/>
      <c r="B101" s="82"/>
      <c r="C101" s="82" t="s">
        <v>214</v>
      </c>
      <c r="D101" s="82"/>
      <c r="E101" s="76" t="s">
        <v>215</v>
      </c>
      <c r="F101" s="83">
        <v>1237.7</v>
      </c>
      <c r="G101" s="28">
        <v>1237.7</v>
      </c>
      <c r="H101" s="28">
        <v>1237.7</v>
      </c>
      <c r="I101" s="28">
        <v>100</v>
      </c>
      <c r="J101" s="44">
        <f t="shared" si="8"/>
        <v>0</v>
      </c>
      <c r="K101" s="51">
        <f t="shared" si="5"/>
        <v>8.079502302658156</v>
      </c>
      <c r="L101" s="51">
        <f t="shared" si="6"/>
        <v>8.079502302658156</v>
      </c>
      <c r="M101" s="51">
        <f t="shared" si="7"/>
        <v>8.079502302658156</v>
      </c>
    </row>
    <row r="102" spans="1:13" ht="25.5">
      <c r="A102" s="82"/>
      <c r="B102" s="82"/>
      <c r="C102" s="82"/>
      <c r="D102" s="92" t="s">
        <v>155</v>
      </c>
      <c r="E102" s="96" t="s">
        <v>156</v>
      </c>
      <c r="F102" s="83">
        <v>28.7</v>
      </c>
      <c r="G102" s="28">
        <v>5.599999999999998</v>
      </c>
      <c r="H102" s="28">
        <v>5.6</v>
      </c>
      <c r="I102" s="28">
        <v>5.6</v>
      </c>
      <c r="J102" s="44">
        <f t="shared" si="8"/>
        <v>0</v>
      </c>
      <c r="K102" s="51">
        <f t="shared" si="5"/>
        <v>19.51219512195122</v>
      </c>
      <c r="L102" s="51">
        <f t="shared" si="6"/>
        <v>100.00000000000004</v>
      </c>
      <c r="M102" s="51">
        <f t="shared" si="7"/>
        <v>100</v>
      </c>
    </row>
    <row r="103" spans="1:13" ht="38.25">
      <c r="A103" s="82"/>
      <c r="B103" s="82"/>
      <c r="C103" s="82"/>
      <c r="D103" s="88" t="s">
        <v>150</v>
      </c>
      <c r="E103" s="76" t="s">
        <v>192</v>
      </c>
      <c r="F103" s="83">
        <v>1209</v>
      </c>
      <c r="G103" s="28">
        <v>1232.1</v>
      </c>
      <c r="H103" s="28">
        <v>1232.1</v>
      </c>
      <c r="I103" s="28">
        <v>1232.1</v>
      </c>
      <c r="J103" s="44">
        <f t="shared" si="8"/>
        <v>0</v>
      </c>
      <c r="K103" s="51">
        <f t="shared" si="5"/>
        <v>101.9106699751861</v>
      </c>
      <c r="L103" s="51">
        <f t="shared" si="6"/>
        <v>100</v>
      </c>
      <c r="M103" s="51">
        <f t="shared" si="7"/>
        <v>100</v>
      </c>
    </row>
    <row r="104" spans="1:13" s="152" customFormat="1" ht="12.75">
      <c r="A104" s="153"/>
      <c r="B104" s="153" t="s">
        <v>32</v>
      </c>
      <c r="C104" s="153"/>
      <c r="D104" s="157" t="s">
        <v>7</v>
      </c>
      <c r="E104" s="168" t="s">
        <v>117</v>
      </c>
      <c r="F104" s="155">
        <f>F105+F122</f>
        <v>16904.800000000003</v>
      </c>
      <c r="G104" s="150">
        <v>16630.000000000004</v>
      </c>
      <c r="H104" s="150">
        <v>16629.9</v>
      </c>
      <c r="I104" s="150">
        <v>16531.4</v>
      </c>
      <c r="J104" s="151">
        <f t="shared" si="8"/>
        <v>-0.10000000000218279</v>
      </c>
      <c r="K104" s="156">
        <f t="shared" si="5"/>
        <v>97.79115990724527</v>
      </c>
      <c r="L104" s="156">
        <f t="shared" si="6"/>
        <v>99.40709561034275</v>
      </c>
      <c r="M104" s="156">
        <f t="shared" si="7"/>
        <v>99.40769337157771</v>
      </c>
    </row>
    <row r="105" spans="1:13" ht="12.75">
      <c r="A105" s="82"/>
      <c r="B105" s="82"/>
      <c r="C105" s="89" t="s">
        <v>157</v>
      </c>
      <c r="D105" s="90"/>
      <c r="E105" s="91" t="s">
        <v>158</v>
      </c>
      <c r="F105" s="83">
        <f>F106+F117</f>
        <v>16640.100000000002</v>
      </c>
      <c r="G105" s="28">
        <v>16387.9</v>
      </c>
      <c r="H105" s="28">
        <v>16387.8</v>
      </c>
      <c r="I105" s="28">
        <v>16303.9</v>
      </c>
      <c r="J105" s="44">
        <f t="shared" si="8"/>
        <v>-0.10000000000218279</v>
      </c>
      <c r="K105" s="51">
        <f t="shared" si="5"/>
        <v>97.97957944964271</v>
      </c>
      <c r="L105" s="51">
        <f t="shared" si="6"/>
        <v>99.48742669896691</v>
      </c>
      <c r="M105" s="51">
        <f t="shared" si="7"/>
        <v>99.4880337812275</v>
      </c>
    </row>
    <row r="106" spans="1:13" ht="25.5">
      <c r="A106" s="82"/>
      <c r="B106" s="82"/>
      <c r="C106" s="89" t="s">
        <v>165</v>
      </c>
      <c r="D106" s="90"/>
      <c r="E106" s="91" t="s">
        <v>166</v>
      </c>
      <c r="F106" s="83">
        <f>F107+F109+F111</f>
        <v>14330.7</v>
      </c>
      <c r="G106" s="28">
        <v>14178.5</v>
      </c>
      <c r="H106" s="28">
        <v>14178.4</v>
      </c>
      <c r="I106" s="28">
        <v>14133.3</v>
      </c>
      <c r="J106" s="44">
        <f t="shared" si="8"/>
        <v>-0.1000000000003638</v>
      </c>
      <c r="K106" s="51">
        <f t="shared" si="5"/>
        <v>98.62253762900626</v>
      </c>
      <c r="L106" s="51">
        <f t="shared" si="6"/>
        <v>99.68120746200233</v>
      </c>
      <c r="M106" s="51">
        <f t="shared" si="7"/>
        <v>99.68191051176437</v>
      </c>
    </row>
    <row r="107" spans="1:13" s="34" customFormat="1" ht="38.25">
      <c r="A107" s="82"/>
      <c r="B107" s="82"/>
      <c r="C107" s="89" t="s">
        <v>167</v>
      </c>
      <c r="D107" s="90"/>
      <c r="E107" s="91" t="s">
        <v>168</v>
      </c>
      <c r="F107" s="83">
        <f>F108</f>
        <v>17.5</v>
      </c>
      <c r="G107" s="28">
        <v>0</v>
      </c>
      <c r="H107" s="28">
        <v>0</v>
      </c>
      <c r="I107" s="28">
        <v>0</v>
      </c>
      <c r="J107" s="44">
        <f t="shared" si="8"/>
        <v>0</v>
      </c>
      <c r="K107" s="51">
        <f t="shared" si="5"/>
        <v>0</v>
      </c>
      <c r="L107" s="51"/>
      <c r="M107" s="51"/>
    </row>
    <row r="108" spans="1:13" s="34" customFormat="1" ht="51">
      <c r="A108" s="82"/>
      <c r="B108" s="82"/>
      <c r="C108" s="89"/>
      <c r="D108" s="90">
        <v>100</v>
      </c>
      <c r="E108" s="74" t="s">
        <v>170</v>
      </c>
      <c r="F108" s="83">
        <v>17.5</v>
      </c>
      <c r="G108" s="28">
        <v>0</v>
      </c>
      <c r="H108" s="28">
        <v>0</v>
      </c>
      <c r="I108" s="28">
        <v>0</v>
      </c>
      <c r="J108" s="44">
        <f t="shared" si="8"/>
        <v>0</v>
      </c>
      <c r="K108" s="51">
        <f t="shared" si="5"/>
        <v>0</v>
      </c>
      <c r="L108" s="51"/>
      <c r="M108" s="51"/>
    </row>
    <row r="109" spans="1:13" ht="102">
      <c r="A109" s="82"/>
      <c r="B109" s="82"/>
      <c r="C109" s="82" t="s">
        <v>216</v>
      </c>
      <c r="D109" s="90"/>
      <c r="E109" s="76" t="s">
        <v>217</v>
      </c>
      <c r="F109" s="83">
        <f>F110</f>
        <v>2934.5</v>
      </c>
      <c r="G109" s="28">
        <v>2856</v>
      </c>
      <c r="H109" s="28">
        <v>2856</v>
      </c>
      <c r="I109" s="28">
        <v>2856</v>
      </c>
      <c r="J109" s="44">
        <f t="shared" si="8"/>
        <v>0</v>
      </c>
      <c r="K109" s="51">
        <f t="shared" si="5"/>
        <v>97.32492758561935</v>
      </c>
      <c r="L109" s="51">
        <f t="shared" si="6"/>
        <v>100</v>
      </c>
      <c r="M109" s="51">
        <f t="shared" si="7"/>
        <v>100</v>
      </c>
    </row>
    <row r="110" spans="1:13" ht="38.25">
      <c r="A110" s="82"/>
      <c r="B110" s="82"/>
      <c r="C110" s="82"/>
      <c r="D110" s="90" t="s">
        <v>150</v>
      </c>
      <c r="E110" s="76" t="s">
        <v>192</v>
      </c>
      <c r="F110" s="83">
        <v>2934.5</v>
      </c>
      <c r="G110" s="28">
        <v>2856</v>
      </c>
      <c r="H110" s="28">
        <v>2856</v>
      </c>
      <c r="I110" s="28">
        <v>2856</v>
      </c>
      <c r="J110" s="44">
        <f t="shared" si="8"/>
        <v>0</v>
      </c>
      <c r="K110" s="51">
        <f t="shared" si="5"/>
        <v>97.32492758561935</v>
      </c>
      <c r="L110" s="51">
        <f t="shared" si="6"/>
        <v>100</v>
      </c>
      <c r="M110" s="51">
        <f t="shared" si="7"/>
        <v>100</v>
      </c>
    </row>
    <row r="111" spans="1:13" ht="89.25">
      <c r="A111" s="82"/>
      <c r="B111" s="82"/>
      <c r="C111" s="89" t="s">
        <v>218</v>
      </c>
      <c r="D111" s="90"/>
      <c r="E111" s="76" t="s">
        <v>219</v>
      </c>
      <c r="F111" s="83">
        <f>F112+F113+F114</f>
        <v>11378.7</v>
      </c>
      <c r="G111" s="28">
        <v>11164.800000000001</v>
      </c>
      <c r="H111" s="28">
        <v>11164.7</v>
      </c>
      <c r="I111" s="28">
        <v>11119.6</v>
      </c>
      <c r="J111" s="44">
        <f t="shared" si="8"/>
        <v>-0.1000000000003638</v>
      </c>
      <c r="K111" s="51">
        <f t="shared" si="5"/>
        <v>97.7229384727605</v>
      </c>
      <c r="L111" s="51">
        <f t="shared" si="6"/>
        <v>99.59515620521638</v>
      </c>
      <c r="M111" s="51">
        <f t="shared" si="7"/>
        <v>99.59604825924565</v>
      </c>
    </row>
    <row r="112" spans="1:13" ht="51">
      <c r="A112" s="82"/>
      <c r="B112" s="82"/>
      <c r="C112" s="89"/>
      <c r="D112" s="82" t="s">
        <v>169</v>
      </c>
      <c r="E112" s="74" t="s">
        <v>170</v>
      </c>
      <c r="F112" s="83">
        <v>9239.6</v>
      </c>
      <c r="G112" s="28">
        <v>9239.6</v>
      </c>
      <c r="H112" s="28">
        <v>9222.6</v>
      </c>
      <c r="I112" s="28">
        <v>9181.2</v>
      </c>
      <c r="J112" s="149">
        <f t="shared" si="8"/>
        <v>-17</v>
      </c>
      <c r="K112" s="51">
        <f t="shared" si="5"/>
        <v>99.3679380059743</v>
      </c>
      <c r="L112" s="51">
        <f t="shared" si="6"/>
        <v>99.3679380059743</v>
      </c>
      <c r="M112" s="51">
        <f t="shared" si="7"/>
        <v>99.55110272591244</v>
      </c>
    </row>
    <row r="113" spans="1:13" ht="25.5">
      <c r="A113" s="82"/>
      <c r="B113" s="82"/>
      <c r="C113" s="89"/>
      <c r="D113" s="92" t="s">
        <v>155</v>
      </c>
      <c r="E113" s="96" t="s">
        <v>156</v>
      </c>
      <c r="F113" s="83">
        <v>2124.6</v>
      </c>
      <c r="G113" s="28">
        <v>1909</v>
      </c>
      <c r="H113" s="28">
        <v>1925.8</v>
      </c>
      <c r="I113" s="28">
        <v>1922.1</v>
      </c>
      <c r="J113" s="149">
        <f t="shared" si="8"/>
        <v>16.799999999999955</v>
      </c>
      <c r="K113" s="51">
        <f t="shared" si="5"/>
        <v>90.46879412595312</v>
      </c>
      <c r="L113" s="51">
        <f t="shared" si="6"/>
        <v>100.6862231534835</v>
      </c>
      <c r="M113" s="51">
        <f t="shared" si="7"/>
        <v>99.80787205317272</v>
      </c>
    </row>
    <row r="114" spans="1:13" ht="12.75">
      <c r="A114" s="82"/>
      <c r="B114" s="82"/>
      <c r="C114" s="89"/>
      <c r="D114" s="82" t="s">
        <v>180</v>
      </c>
      <c r="E114" s="76" t="s">
        <v>181</v>
      </c>
      <c r="F114" s="83">
        <v>14.5</v>
      </c>
      <c r="G114" s="28">
        <v>16.2</v>
      </c>
      <c r="H114" s="28">
        <v>16.3</v>
      </c>
      <c r="I114" s="28">
        <v>16.3</v>
      </c>
      <c r="J114" s="149">
        <f t="shared" si="8"/>
        <v>0.10000000000000142</v>
      </c>
      <c r="K114" s="51">
        <f t="shared" si="5"/>
        <v>112.41379310344827</v>
      </c>
      <c r="L114" s="51">
        <f t="shared" si="6"/>
        <v>100.61728395061729</v>
      </c>
      <c r="M114" s="51">
        <f t="shared" si="7"/>
        <v>100</v>
      </c>
    </row>
    <row r="115" spans="1:13" s="34" customFormat="1" ht="25.5">
      <c r="A115" s="82"/>
      <c r="B115" s="82"/>
      <c r="C115" s="89" t="s">
        <v>182</v>
      </c>
      <c r="D115" s="82"/>
      <c r="E115" s="76" t="s">
        <v>183</v>
      </c>
      <c r="F115" s="83"/>
      <c r="G115" s="28">
        <v>157.7</v>
      </c>
      <c r="H115" s="28">
        <v>157.7</v>
      </c>
      <c r="I115" s="28">
        <v>157.7</v>
      </c>
      <c r="J115" s="44">
        <f t="shared" si="8"/>
        <v>0</v>
      </c>
      <c r="K115" s="51"/>
      <c r="L115" s="51">
        <f t="shared" si="6"/>
        <v>100</v>
      </c>
      <c r="M115" s="51">
        <f t="shared" si="7"/>
        <v>100</v>
      </c>
    </row>
    <row r="116" spans="1:13" ht="38.25">
      <c r="A116" s="82"/>
      <c r="B116" s="82"/>
      <c r="C116" s="89"/>
      <c r="D116" s="90" t="s">
        <v>150</v>
      </c>
      <c r="E116" s="76" t="s">
        <v>192</v>
      </c>
      <c r="F116" s="83"/>
      <c r="G116" s="28">
        <v>157.7</v>
      </c>
      <c r="H116" s="28">
        <v>157.7</v>
      </c>
      <c r="I116" s="28">
        <v>157.7</v>
      </c>
      <c r="J116" s="44">
        <f t="shared" si="8"/>
        <v>0</v>
      </c>
      <c r="K116" s="51"/>
      <c r="L116" s="51">
        <f t="shared" si="6"/>
        <v>100</v>
      </c>
      <c r="M116" s="51">
        <f t="shared" si="7"/>
        <v>100</v>
      </c>
    </row>
    <row r="117" spans="1:13" ht="38.25">
      <c r="A117" s="82"/>
      <c r="B117" s="82"/>
      <c r="C117" s="89" t="s">
        <v>220</v>
      </c>
      <c r="D117" s="82"/>
      <c r="E117" s="99" t="s">
        <v>221</v>
      </c>
      <c r="F117" s="83">
        <f>F118</f>
        <v>2309.4</v>
      </c>
      <c r="G117" s="28">
        <v>2209.4</v>
      </c>
      <c r="H117" s="28">
        <v>2209.4</v>
      </c>
      <c r="I117" s="28">
        <v>2170.6</v>
      </c>
      <c r="J117" s="44">
        <f aca="true" t="shared" si="9" ref="J117:J144">H117-G117</f>
        <v>0</v>
      </c>
      <c r="K117" s="51">
        <f t="shared" si="5"/>
        <v>93.98978089547069</v>
      </c>
      <c r="L117" s="51">
        <f t="shared" si="6"/>
        <v>98.24386711324341</v>
      </c>
      <c r="M117" s="51">
        <f t="shared" si="7"/>
        <v>98.24386711324341</v>
      </c>
    </row>
    <row r="118" spans="1:13" ht="12.75">
      <c r="A118" s="82"/>
      <c r="B118" s="82"/>
      <c r="C118" s="89" t="s">
        <v>222</v>
      </c>
      <c r="D118" s="100"/>
      <c r="E118" s="101" t="s">
        <v>223</v>
      </c>
      <c r="F118" s="85">
        <f>F119+F120</f>
        <v>2309.4</v>
      </c>
      <c r="G118" s="28">
        <v>2209.4</v>
      </c>
      <c r="H118" s="28">
        <v>2209.4</v>
      </c>
      <c r="I118" s="28">
        <v>2170.6</v>
      </c>
      <c r="J118" s="44">
        <f t="shared" si="9"/>
        <v>0</v>
      </c>
      <c r="K118" s="51">
        <f t="shared" si="5"/>
        <v>93.98978089547069</v>
      </c>
      <c r="L118" s="51">
        <f t="shared" si="6"/>
        <v>98.24386711324341</v>
      </c>
      <c r="M118" s="51">
        <f t="shared" si="7"/>
        <v>98.24386711324341</v>
      </c>
    </row>
    <row r="119" spans="1:13" ht="51">
      <c r="A119" s="82"/>
      <c r="B119" s="82"/>
      <c r="C119" s="89"/>
      <c r="D119" s="100" t="s">
        <v>169</v>
      </c>
      <c r="E119" s="74" t="s">
        <v>170</v>
      </c>
      <c r="F119" s="85">
        <v>1999.7</v>
      </c>
      <c r="G119" s="28">
        <v>1930.7</v>
      </c>
      <c r="H119" s="28">
        <v>1930.7</v>
      </c>
      <c r="I119" s="28">
        <v>1907.9</v>
      </c>
      <c r="J119" s="44">
        <f t="shared" si="9"/>
        <v>0</v>
      </c>
      <c r="K119" s="51">
        <f t="shared" si="5"/>
        <v>95.4093113967095</v>
      </c>
      <c r="L119" s="51">
        <f t="shared" si="6"/>
        <v>98.81908116227275</v>
      </c>
      <c r="M119" s="51">
        <f t="shared" si="7"/>
        <v>98.81908116227275</v>
      </c>
    </row>
    <row r="120" spans="1:13" ht="25.5">
      <c r="A120" s="82"/>
      <c r="B120" s="82"/>
      <c r="C120" s="89"/>
      <c r="D120" s="100" t="s">
        <v>155</v>
      </c>
      <c r="E120" s="102" t="s">
        <v>156</v>
      </c>
      <c r="F120" s="85">
        <v>309.7</v>
      </c>
      <c r="G120" s="28">
        <v>276.4</v>
      </c>
      <c r="H120" s="28">
        <v>276.4</v>
      </c>
      <c r="I120" s="28">
        <v>260.5</v>
      </c>
      <c r="J120" s="44">
        <f t="shared" si="9"/>
        <v>0</v>
      </c>
      <c r="K120" s="51">
        <f t="shared" si="5"/>
        <v>84.11365837907653</v>
      </c>
      <c r="L120" s="51">
        <f t="shared" si="6"/>
        <v>94.24746743849494</v>
      </c>
      <c r="M120" s="51">
        <f t="shared" si="7"/>
        <v>94.24746743849494</v>
      </c>
    </row>
    <row r="121" spans="1:13" ht="12.75">
      <c r="A121" s="82"/>
      <c r="B121" s="82"/>
      <c r="C121" s="89"/>
      <c r="D121" s="82" t="s">
        <v>180</v>
      </c>
      <c r="E121" s="76" t="s">
        <v>181</v>
      </c>
      <c r="F121" s="85"/>
      <c r="G121" s="28">
        <v>2.3</v>
      </c>
      <c r="H121" s="28">
        <v>2.3</v>
      </c>
      <c r="I121" s="28">
        <v>2.2</v>
      </c>
      <c r="J121" s="44">
        <f t="shared" si="9"/>
        <v>0</v>
      </c>
      <c r="K121" s="51"/>
      <c r="L121" s="51">
        <f t="shared" si="6"/>
        <v>95.6521739130435</v>
      </c>
      <c r="M121" s="51">
        <f t="shared" si="7"/>
        <v>95.6521739130435</v>
      </c>
    </row>
    <row r="122" spans="1:13" ht="38.25">
      <c r="A122" s="82"/>
      <c r="B122" s="82"/>
      <c r="C122" s="75" t="s">
        <v>173</v>
      </c>
      <c r="D122" s="82"/>
      <c r="E122" s="93" t="s">
        <v>174</v>
      </c>
      <c r="F122" s="83">
        <f>F123</f>
        <v>264.7</v>
      </c>
      <c r="G122" s="28">
        <v>242.1</v>
      </c>
      <c r="H122" s="28">
        <v>242.1</v>
      </c>
      <c r="I122" s="28">
        <v>227.5</v>
      </c>
      <c r="J122" s="44">
        <f t="shared" si="9"/>
        <v>0</v>
      </c>
      <c r="K122" s="51">
        <f t="shared" si="5"/>
        <v>85.9463543634303</v>
      </c>
      <c r="L122" s="51">
        <f t="shared" si="6"/>
        <v>93.96943411813301</v>
      </c>
      <c r="M122" s="51">
        <f t="shared" si="7"/>
        <v>93.96943411813301</v>
      </c>
    </row>
    <row r="123" spans="1:13" ht="51">
      <c r="A123" s="82"/>
      <c r="B123" s="82"/>
      <c r="C123" s="86" t="s">
        <v>175</v>
      </c>
      <c r="D123" s="88"/>
      <c r="E123" s="93" t="s">
        <v>209</v>
      </c>
      <c r="F123" s="83">
        <f>F124+F126</f>
        <v>264.7</v>
      </c>
      <c r="G123" s="28">
        <v>242.1</v>
      </c>
      <c r="H123" s="28">
        <v>242.1</v>
      </c>
      <c r="I123" s="28">
        <v>227.5</v>
      </c>
      <c r="J123" s="44">
        <f t="shared" si="9"/>
        <v>0</v>
      </c>
      <c r="K123" s="51">
        <f t="shared" si="5"/>
        <v>85.9463543634303</v>
      </c>
      <c r="L123" s="51">
        <f t="shared" si="6"/>
        <v>93.96943411813301</v>
      </c>
      <c r="M123" s="51">
        <f t="shared" si="7"/>
        <v>93.96943411813301</v>
      </c>
    </row>
    <row r="124" spans="1:13" ht="38.25">
      <c r="A124" s="82"/>
      <c r="B124" s="82"/>
      <c r="C124" s="75" t="s">
        <v>177</v>
      </c>
      <c r="D124" s="82"/>
      <c r="E124" s="91" t="s">
        <v>178</v>
      </c>
      <c r="F124" s="83">
        <f>F125</f>
        <v>3.8</v>
      </c>
      <c r="G124" s="28">
        <v>0</v>
      </c>
      <c r="H124" s="28">
        <v>0</v>
      </c>
      <c r="I124" s="28">
        <v>0</v>
      </c>
      <c r="J124" s="44">
        <f t="shared" si="9"/>
        <v>0</v>
      </c>
      <c r="K124" s="51">
        <f t="shared" si="5"/>
        <v>0</v>
      </c>
      <c r="L124" s="51"/>
      <c r="M124" s="51"/>
    </row>
    <row r="125" spans="1:13" ht="51">
      <c r="A125" s="82"/>
      <c r="B125" s="82"/>
      <c r="C125" s="75"/>
      <c r="D125" s="82" t="s">
        <v>169</v>
      </c>
      <c r="E125" s="74" t="s">
        <v>170</v>
      </c>
      <c r="F125" s="83">
        <v>3.8</v>
      </c>
      <c r="G125" s="28">
        <v>0</v>
      </c>
      <c r="H125" s="28">
        <v>0</v>
      </c>
      <c r="I125" s="28">
        <v>0</v>
      </c>
      <c r="J125" s="44">
        <f t="shared" si="9"/>
        <v>0</v>
      </c>
      <c r="K125" s="51">
        <f t="shared" si="5"/>
        <v>0</v>
      </c>
      <c r="L125" s="51"/>
      <c r="M125" s="51"/>
    </row>
    <row r="126" spans="1:13" s="30" customFormat="1" ht="63.75">
      <c r="A126" s="82"/>
      <c r="B126" s="82"/>
      <c r="C126" s="86" t="s">
        <v>224</v>
      </c>
      <c r="D126" s="88"/>
      <c r="E126" s="91" t="s">
        <v>225</v>
      </c>
      <c r="F126" s="83">
        <f>F127+F128</f>
        <v>260.9</v>
      </c>
      <c r="G126" s="28">
        <v>242.09999999999997</v>
      </c>
      <c r="H126" s="28">
        <v>242.1</v>
      </c>
      <c r="I126" s="28">
        <v>227.5</v>
      </c>
      <c r="J126" s="44">
        <f t="shared" si="9"/>
        <v>0</v>
      </c>
      <c r="K126" s="51">
        <f t="shared" si="5"/>
        <v>87.19816021464163</v>
      </c>
      <c r="L126" s="51">
        <f t="shared" si="6"/>
        <v>93.96943411813302</v>
      </c>
      <c r="M126" s="51">
        <f t="shared" si="7"/>
        <v>93.96943411813301</v>
      </c>
    </row>
    <row r="127" spans="1:13" s="34" customFormat="1" ht="51">
      <c r="A127" s="82"/>
      <c r="B127" s="82"/>
      <c r="C127" s="88"/>
      <c r="D127" s="82" t="s">
        <v>169</v>
      </c>
      <c r="E127" s="74" t="s">
        <v>170</v>
      </c>
      <c r="F127" s="83">
        <v>159.8</v>
      </c>
      <c r="G127" s="28">
        <v>145.10000000000002</v>
      </c>
      <c r="H127" s="28">
        <v>162.1</v>
      </c>
      <c r="I127" s="28">
        <v>162.1</v>
      </c>
      <c r="J127" s="149">
        <f t="shared" si="9"/>
        <v>16.99999999999997</v>
      </c>
      <c r="K127" s="51">
        <f t="shared" si="5"/>
        <v>101.43929912390487</v>
      </c>
      <c r="L127" s="51">
        <f t="shared" si="6"/>
        <v>111.71605789110956</v>
      </c>
      <c r="M127" s="51">
        <f t="shared" si="7"/>
        <v>100</v>
      </c>
    </row>
    <row r="128" spans="1:13" s="34" customFormat="1" ht="25.5">
      <c r="A128" s="82"/>
      <c r="B128" s="82"/>
      <c r="C128" s="82"/>
      <c r="D128" s="92" t="s">
        <v>155</v>
      </c>
      <c r="E128" s="96" t="s">
        <v>156</v>
      </c>
      <c r="F128" s="83">
        <v>101.1</v>
      </c>
      <c r="G128" s="28">
        <v>98.19999999999999</v>
      </c>
      <c r="H128" s="28">
        <v>80</v>
      </c>
      <c r="I128" s="28">
        <v>65.4</v>
      </c>
      <c r="J128" s="149">
        <f t="shared" si="9"/>
        <v>-18.19999999999999</v>
      </c>
      <c r="K128" s="51">
        <f t="shared" si="5"/>
        <v>64.68842729970328</v>
      </c>
      <c r="L128" s="51">
        <f t="shared" si="6"/>
        <v>66.59877800407334</v>
      </c>
      <c r="M128" s="51">
        <f t="shared" si="7"/>
        <v>81.75000000000001</v>
      </c>
    </row>
    <row r="129" spans="1:13" s="34" customFormat="1" ht="13.5">
      <c r="A129" s="82"/>
      <c r="B129" s="82"/>
      <c r="C129" s="82"/>
      <c r="D129" s="92" t="s">
        <v>180</v>
      </c>
      <c r="E129" s="70" t="s">
        <v>181</v>
      </c>
      <c r="F129" s="83"/>
      <c r="G129" s="28">
        <v>-1.2</v>
      </c>
      <c r="H129" s="28"/>
      <c r="I129" s="28"/>
      <c r="J129" s="149">
        <f t="shared" si="9"/>
        <v>1.2</v>
      </c>
      <c r="K129" s="51"/>
      <c r="L129" s="51">
        <f t="shared" si="6"/>
        <v>0</v>
      </c>
      <c r="M129" s="51"/>
    </row>
    <row r="130" spans="1:13" s="34" customFormat="1" ht="13.5">
      <c r="A130" s="142"/>
      <c r="B130" s="142" t="s">
        <v>35</v>
      </c>
      <c r="C130" s="142"/>
      <c r="D130" s="142"/>
      <c r="E130" s="143" t="s">
        <v>36</v>
      </c>
      <c r="F130" s="144">
        <f>F131+F143</f>
        <v>27111.1</v>
      </c>
      <c r="G130" s="35">
        <v>29323.699999999997</v>
      </c>
      <c r="H130" s="35">
        <v>29323.8</v>
      </c>
      <c r="I130" s="35">
        <v>27170.9</v>
      </c>
      <c r="J130" s="43">
        <f t="shared" si="9"/>
        <v>0.10000000000218279</v>
      </c>
      <c r="K130" s="50">
        <f t="shared" si="5"/>
        <v>100.22057386089094</v>
      </c>
      <c r="L130" s="50">
        <f t="shared" si="6"/>
        <v>92.65849807493598</v>
      </c>
      <c r="M130" s="50">
        <f t="shared" si="7"/>
        <v>92.65818209099776</v>
      </c>
    </row>
    <row r="131" spans="1:13" s="152" customFormat="1" ht="12.75">
      <c r="A131" s="153"/>
      <c r="B131" s="153" t="s">
        <v>39</v>
      </c>
      <c r="C131" s="153"/>
      <c r="D131" s="153"/>
      <c r="E131" s="168" t="s">
        <v>40</v>
      </c>
      <c r="F131" s="155">
        <f>F132</f>
        <v>22545.199999999997</v>
      </c>
      <c r="G131" s="150">
        <v>23268.199999999997</v>
      </c>
      <c r="H131" s="150">
        <v>23268.3</v>
      </c>
      <c r="I131" s="150">
        <v>22399.9</v>
      </c>
      <c r="J131" s="151">
        <f t="shared" si="9"/>
        <v>0.10000000000218279</v>
      </c>
      <c r="K131" s="156">
        <f t="shared" si="5"/>
        <v>99.3555169171265</v>
      </c>
      <c r="L131" s="156">
        <f t="shared" si="6"/>
        <v>96.26829750474899</v>
      </c>
      <c r="M131" s="156">
        <f t="shared" si="7"/>
        <v>96.26788377320217</v>
      </c>
    </row>
    <row r="132" spans="1:13" s="30" customFormat="1" ht="38.25">
      <c r="A132" s="82"/>
      <c r="B132" s="82"/>
      <c r="C132" s="86" t="s">
        <v>173</v>
      </c>
      <c r="D132" s="88"/>
      <c r="E132" s="93" t="s">
        <v>174</v>
      </c>
      <c r="F132" s="83">
        <f>F133</f>
        <v>22545.199999999997</v>
      </c>
      <c r="G132" s="28">
        <v>23268.199999999997</v>
      </c>
      <c r="H132" s="28">
        <v>23268.3</v>
      </c>
      <c r="I132" s="28">
        <v>22399.9</v>
      </c>
      <c r="J132" s="44">
        <f t="shared" si="9"/>
        <v>0.10000000000218279</v>
      </c>
      <c r="K132" s="51">
        <f t="shared" si="5"/>
        <v>99.3555169171265</v>
      </c>
      <c r="L132" s="51">
        <f t="shared" si="6"/>
        <v>96.26829750474899</v>
      </c>
      <c r="M132" s="51">
        <f t="shared" si="7"/>
        <v>96.26788377320217</v>
      </c>
    </row>
    <row r="133" spans="1:13" s="34" customFormat="1" ht="57" customHeight="1">
      <c r="A133" s="82"/>
      <c r="B133" s="82"/>
      <c r="C133" s="86" t="s">
        <v>175</v>
      </c>
      <c r="D133" s="88"/>
      <c r="E133" s="93" t="s">
        <v>209</v>
      </c>
      <c r="F133" s="83">
        <f>F134+F137+F139</f>
        <v>22545.199999999997</v>
      </c>
      <c r="G133" s="28">
        <v>23268.199999999997</v>
      </c>
      <c r="H133" s="28">
        <v>23268.3</v>
      </c>
      <c r="I133" s="28">
        <v>22399.9</v>
      </c>
      <c r="J133" s="44">
        <f t="shared" si="9"/>
        <v>0.10000000000218279</v>
      </c>
      <c r="K133" s="51">
        <f t="shared" si="5"/>
        <v>99.3555169171265</v>
      </c>
      <c r="L133" s="51">
        <f t="shared" si="6"/>
        <v>96.26829750474899</v>
      </c>
      <c r="M133" s="51">
        <f t="shared" si="7"/>
        <v>96.26788377320217</v>
      </c>
    </row>
    <row r="134" spans="1:13" ht="32.25" customHeight="1">
      <c r="A134" s="82"/>
      <c r="B134" s="82"/>
      <c r="C134" s="86" t="s">
        <v>226</v>
      </c>
      <c r="D134" s="92"/>
      <c r="E134" s="71" t="s">
        <v>227</v>
      </c>
      <c r="F134" s="83">
        <f>F135+F136</f>
        <v>4211.1</v>
      </c>
      <c r="G134" s="28">
        <v>4788.8</v>
      </c>
      <c r="H134" s="28">
        <v>4788.9</v>
      </c>
      <c r="I134" s="28">
        <v>4568.9</v>
      </c>
      <c r="J134" s="44">
        <f t="shared" si="9"/>
        <v>0.0999999999994543</v>
      </c>
      <c r="K134" s="51">
        <f t="shared" si="5"/>
        <v>108.49659233929374</v>
      </c>
      <c r="L134" s="51">
        <f t="shared" si="6"/>
        <v>95.40803541597059</v>
      </c>
      <c r="M134" s="51">
        <f t="shared" si="7"/>
        <v>95.40604314143123</v>
      </c>
    </row>
    <row r="135" spans="1:13" ht="32.25" customHeight="1">
      <c r="A135" s="82"/>
      <c r="B135" s="82"/>
      <c r="C135" s="86"/>
      <c r="D135" s="92" t="s">
        <v>212</v>
      </c>
      <c r="E135" s="72" t="s">
        <v>213</v>
      </c>
      <c r="F135" s="85">
        <v>750</v>
      </c>
      <c r="G135" s="28">
        <v>1031.9</v>
      </c>
      <c r="H135" s="28">
        <v>1183.5</v>
      </c>
      <c r="I135" s="28">
        <v>1183.5</v>
      </c>
      <c r="J135" s="149">
        <f t="shared" si="9"/>
        <v>151.5999999999999</v>
      </c>
      <c r="K135" s="51">
        <f t="shared" si="5"/>
        <v>157.8</v>
      </c>
      <c r="L135" s="51">
        <f t="shared" si="6"/>
        <v>114.69134606066478</v>
      </c>
      <c r="M135" s="51">
        <f t="shared" si="7"/>
        <v>100</v>
      </c>
    </row>
    <row r="136" spans="1:13" ht="48" customHeight="1">
      <c r="A136" s="82"/>
      <c r="B136" s="82"/>
      <c r="C136" s="88"/>
      <c r="D136" s="92" t="s">
        <v>150</v>
      </c>
      <c r="E136" s="70" t="s">
        <v>147</v>
      </c>
      <c r="F136" s="85">
        <v>3461.1</v>
      </c>
      <c r="G136" s="28">
        <v>3756.8999999999996</v>
      </c>
      <c r="H136" s="28">
        <v>3605.4</v>
      </c>
      <c r="I136" s="28">
        <v>3385.4</v>
      </c>
      <c r="J136" s="149">
        <f t="shared" si="9"/>
        <v>-151.49999999999955</v>
      </c>
      <c r="K136" s="51">
        <f aca="true" t="shared" si="10" ref="K136:K198">I136*100/F136</f>
        <v>97.81283407009333</v>
      </c>
      <c r="L136" s="51">
        <f aca="true" t="shared" si="11" ref="L136:L198">I136*100/G136</f>
        <v>90.11152812158961</v>
      </c>
      <c r="M136" s="51">
        <f aca="true" t="shared" si="12" ref="M136:M198">I136*100/H136</f>
        <v>93.89804182614967</v>
      </c>
    </row>
    <row r="137" spans="1:13" ht="25.5">
      <c r="A137" s="82"/>
      <c r="B137" s="82"/>
      <c r="C137" s="86" t="s">
        <v>228</v>
      </c>
      <c r="D137" s="87"/>
      <c r="E137" s="71" t="s">
        <v>229</v>
      </c>
      <c r="F137" s="85">
        <f>F138</f>
        <v>5812.2</v>
      </c>
      <c r="G137" s="28">
        <v>6534.9</v>
      </c>
      <c r="H137" s="28">
        <v>6534.9</v>
      </c>
      <c r="I137" s="28">
        <v>6161.5</v>
      </c>
      <c r="J137" s="44">
        <f t="shared" si="9"/>
        <v>0</v>
      </c>
      <c r="K137" s="51">
        <f t="shared" si="10"/>
        <v>106.0097725474003</v>
      </c>
      <c r="L137" s="51">
        <f t="shared" si="11"/>
        <v>94.2860640560682</v>
      </c>
      <c r="M137" s="51">
        <f t="shared" si="12"/>
        <v>94.2860640560682</v>
      </c>
    </row>
    <row r="138" spans="1:13" ht="38.25">
      <c r="A138" s="82"/>
      <c r="B138" s="82"/>
      <c r="C138" s="82"/>
      <c r="D138" s="87" t="s">
        <v>150</v>
      </c>
      <c r="E138" s="96" t="s">
        <v>147</v>
      </c>
      <c r="F138" s="85">
        <v>5812.2</v>
      </c>
      <c r="G138" s="28">
        <v>6534.9</v>
      </c>
      <c r="H138" s="28">
        <v>6534.9</v>
      </c>
      <c r="I138" s="28">
        <v>6161.5</v>
      </c>
      <c r="J138" s="44">
        <f t="shared" si="9"/>
        <v>0</v>
      </c>
      <c r="K138" s="51">
        <f t="shared" si="10"/>
        <v>106.0097725474003</v>
      </c>
      <c r="L138" s="51">
        <f t="shared" si="11"/>
        <v>94.2860640560682</v>
      </c>
      <c r="M138" s="51">
        <f t="shared" si="12"/>
        <v>94.2860640560682</v>
      </c>
    </row>
    <row r="139" spans="1:13" ht="76.5">
      <c r="A139" s="82"/>
      <c r="B139" s="82"/>
      <c r="C139" s="86" t="s">
        <v>230</v>
      </c>
      <c r="D139" s="88"/>
      <c r="E139" s="71" t="s">
        <v>231</v>
      </c>
      <c r="F139" s="83">
        <f>F141</f>
        <v>12521.9</v>
      </c>
      <c r="G139" s="28">
        <v>11944.5</v>
      </c>
      <c r="H139" s="28">
        <v>11944.5</v>
      </c>
      <c r="I139" s="28">
        <v>11669.5</v>
      </c>
      <c r="J139" s="44">
        <f t="shared" si="9"/>
        <v>0</v>
      </c>
      <c r="K139" s="51">
        <f t="shared" si="10"/>
        <v>93.19272634344628</v>
      </c>
      <c r="L139" s="51">
        <f t="shared" si="11"/>
        <v>97.69768512704592</v>
      </c>
      <c r="M139" s="51">
        <f t="shared" si="12"/>
        <v>97.69768512704592</v>
      </c>
    </row>
    <row r="140" spans="1:13" ht="51">
      <c r="A140" s="82"/>
      <c r="B140" s="82"/>
      <c r="C140" s="86"/>
      <c r="D140" s="82" t="s">
        <v>169</v>
      </c>
      <c r="E140" s="74" t="s">
        <v>170</v>
      </c>
      <c r="F140" s="83"/>
      <c r="G140" s="28">
        <v>1208.6</v>
      </c>
      <c r="H140" s="28">
        <v>1193.8</v>
      </c>
      <c r="I140" s="28">
        <v>1165.1</v>
      </c>
      <c r="J140" s="149">
        <f t="shared" si="9"/>
        <v>-14.799999999999955</v>
      </c>
      <c r="K140" s="51"/>
      <c r="L140" s="51">
        <f t="shared" si="11"/>
        <v>96.40079430746317</v>
      </c>
      <c r="M140" s="51">
        <f t="shared" si="12"/>
        <v>97.59591221310102</v>
      </c>
    </row>
    <row r="141" spans="1:13" ht="25.5">
      <c r="A141" s="82"/>
      <c r="B141" s="82"/>
      <c r="C141" s="82"/>
      <c r="D141" s="82" t="s">
        <v>212</v>
      </c>
      <c r="E141" s="72" t="s">
        <v>213</v>
      </c>
      <c r="F141" s="83">
        <v>12521.9</v>
      </c>
      <c r="G141" s="28">
        <v>4100.699999999999</v>
      </c>
      <c r="H141" s="28">
        <v>4115.5</v>
      </c>
      <c r="I141" s="28">
        <v>3983.3</v>
      </c>
      <c r="J141" s="149">
        <f t="shared" si="9"/>
        <v>14.800000000001091</v>
      </c>
      <c r="K141" s="51">
        <f t="shared" si="10"/>
        <v>31.81066771017178</v>
      </c>
      <c r="L141" s="51">
        <f t="shared" si="11"/>
        <v>97.1370741580706</v>
      </c>
      <c r="M141" s="51">
        <f t="shared" si="12"/>
        <v>96.78775361438464</v>
      </c>
    </row>
    <row r="142" spans="1:13" ht="38.25">
      <c r="A142" s="82"/>
      <c r="B142" s="82"/>
      <c r="C142" s="82"/>
      <c r="D142" s="87" t="s">
        <v>150</v>
      </c>
      <c r="E142" s="96" t="s">
        <v>147</v>
      </c>
      <c r="F142" s="83"/>
      <c r="G142" s="28">
        <v>6635.2</v>
      </c>
      <c r="H142" s="28">
        <v>6635.2</v>
      </c>
      <c r="I142" s="28">
        <v>6521.1</v>
      </c>
      <c r="J142" s="44">
        <f t="shared" si="9"/>
        <v>0</v>
      </c>
      <c r="K142" s="51"/>
      <c r="L142" s="51">
        <f t="shared" si="11"/>
        <v>98.28038340969375</v>
      </c>
      <c r="M142" s="51">
        <f t="shared" si="12"/>
        <v>98.28038340969375</v>
      </c>
    </row>
    <row r="143" spans="1:13" s="152" customFormat="1" ht="12.75">
      <c r="A143" s="153"/>
      <c r="B143" s="153" t="s">
        <v>71</v>
      </c>
      <c r="C143" s="162"/>
      <c r="D143" s="153"/>
      <c r="E143" s="161" t="s">
        <v>72</v>
      </c>
      <c r="F143" s="155">
        <f>F144</f>
        <v>4565.9</v>
      </c>
      <c r="G143" s="150">
        <v>6055.5</v>
      </c>
      <c r="H143" s="150">
        <v>6055.5</v>
      </c>
      <c r="I143" s="150">
        <v>4771</v>
      </c>
      <c r="J143" s="151">
        <f t="shared" si="9"/>
        <v>0</v>
      </c>
      <c r="K143" s="156">
        <f t="shared" si="10"/>
        <v>104.49199500646095</v>
      </c>
      <c r="L143" s="156">
        <f t="shared" si="11"/>
        <v>78.78787878787878</v>
      </c>
      <c r="M143" s="156">
        <f t="shared" si="12"/>
        <v>78.78787878787878</v>
      </c>
    </row>
    <row r="144" spans="1:13" ht="38.25">
      <c r="A144" s="82"/>
      <c r="B144" s="82"/>
      <c r="C144" s="86" t="s">
        <v>173</v>
      </c>
      <c r="D144" s="92"/>
      <c r="E144" s="93" t="s">
        <v>174</v>
      </c>
      <c r="F144" s="83">
        <f>F145</f>
        <v>4565.9</v>
      </c>
      <c r="G144" s="28">
        <v>6055.5</v>
      </c>
      <c r="H144" s="28">
        <v>6055.5</v>
      </c>
      <c r="I144" s="28">
        <v>4771</v>
      </c>
      <c r="J144" s="44">
        <f t="shared" si="9"/>
        <v>0</v>
      </c>
      <c r="K144" s="51">
        <f t="shared" si="10"/>
        <v>104.49199500646095</v>
      </c>
      <c r="L144" s="51">
        <f t="shared" si="11"/>
        <v>78.78787878787878</v>
      </c>
      <c r="M144" s="51">
        <f t="shared" si="12"/>
        <v>78.78787878787878</v>
      </c>
    </row>
    <row r="145" spans="1:13" s="30" customFormat="1" ht="76.5">
      <c r="A145" s="82"/>
      <c r="B145" s="82"/>
      <c r="C145" s="86" t="s">
        <v>175</v>
      </c>
      <c r="D145" s="88"/>
      <c r="E145" s="71" t="s">
        <v>129</v>
      </c>
      <c r="F145" s="83">
        <f>F146</f>
        <v>4565.9</v>
      </c>
      <c r="G145" s="28">
        <v>6055.5</v>
      </c>
      <c r="H145" s="28">
        <v>6055.5</v>
      </c>
      <c r="I145" s="28">
        <v>4771</v>
      </c>
      <c r="J145" s="44">
        <f aca="true" t="shared" si="13" ref="J145:J164">H145-G145</f>
        <v>0</v>
      </c>
      <c r="K145" s="51">
        <f t="shared" si="10"/>
        <v>104.49199500646095</v>
      </c>
      <c r="L145" s="51">
        <f t="shared" si="11"/>
        <v>78.78787878787878</v>
      </c>
      <c r="M145" s="51">
        <f t="shared" si="12"/>
        <v>78.78787878787878</v>
      </c>
    </row>
    <row r="146" spans="1:13" s="34" customFormat="1" ht="63.75">
      <c r="A146" s="82"/>
      <c r="B146" s="82"/>
      <c r="C146" s="86" t="s">
        <v>224</v>
      </c>
      <c r="D146" s="88"/>
      <c r="E146" s="91" t="s">
        <v>225</v>
      </c>
      <c r="F146" s="83">
        <f>F147</f>
        <v>4565.9</v>
      </c>
      <c r="G146" s="28">
        <v>6055.5</v>
      </c>
      <c r="H146" s="28">
        <v>6055.5</v>
      </c>
      <c r="I146" s="28">
        <v>477.1</v>
      </c>
      <c r="J146" s="44">
        <f t="shared" si="13"/>
        <v>0</v>
      </c>
      <c r="K146" s="51">
        <f t="shared" si="10"/>
        <v>10.449199500646095</v>
      </c>
      <c r="L146" s="51">
        <f t="shared" si="11"/>
        <v>7.878787878787879</v>
      </c>
      <c r="M146" s="51">
        <f t="shared" si="12"/>
        <v>7.878787878787879</v>
      </c>
    </row>
    <row r="147" spans="1:13" ht="25.5">
      <c r="A147" s="82"/>
      <c r="B147" s="82"/>
      <c r="C147" s="88"/>
      <c r="D147" s="88" t="s">
        <v>212</v>
      </c>
      <c r="E147" s="76" t="s">
        <v>213</v>
      </c>
      <c r="F147" s="85">
        <v>4565.9</v>
      </c>
      <c r="G147" s="28">
        <v>6055.5</v>
      </c>
      <c r="H147" s="28">
        <v>6055.5</v>
      </c>
      <c r="I147" s="28">
        <v>4771</v>
      </c>
      <c r="J147" s="44">
        <f t="shared" si="13"/>
        <v>0</v>
      </c>
      <c r="K147" s="51">
        <f t="shared" si="10"/>
        <v>104.49199500646095</v>
      </c>
      <c r="L147" s="51">
        <f t="shared" si="11"/>
        <v>78.78787878787878</v>
      </c>
      <c r="M147" s="51">
        <f t="shared" si="12"/>
        <v>78.78787878787878</v>
      </c>
    </row>
    <row r="148" spans="1:13" s="53" customFormat="1" ht="25.5">
      <c r="A148" s="124" t="s">
        <v>87</v>
      </c>
      <c r="B148" s="203"/>
      <c r="C148" s="124"/>
      <c r="D148" s="124"/>
      <c r="E148" s="133" t="s">
        <v>83</v>
      </c>
      <c r="F148" s="134">
        <f>F149</f>
        <v>2577.6</v>
      </c>
      <c r="G148" s="38">
        <v>2535.9</v>
      </c>
      <c r="H148" s="38">
        <v>2535.9</v>
      </c>
      <c r="I148" s="38">
        <v>2531.8</v>
      </c>
      <c r="J148" s="38">
        <f t="shared" si="13"/>
        <v>0</v>
      </c>
      <c r="K148" s="48">
        <f t="shared" si="10"/>
        <v>98.2231533209187</v>
      </c>
      <c r="L148" s="48">
        <f t="shared" si="11"/>
        <v>99.83832170038251</v>
      </c>
      <c r="M148" s="48">
        <f t="shared" si="12"/>
        <v>99.83832170038251</v>
      </c>
    </row>
    <row r="149" spans="1:13" s="34" customFormat="1" ht="13.5">
      <c r="A149" s="174"/>
      <c r="B149" s="163" t="s">
        <v>6</v>
      </c>
      <c r="C149" s="177"/>
      <c r="D149" s="163" t="s">
        <v>7</v>
      </c>
      <c r="E149" s="207" t="s">
        <v>8</v>
      </c>
      <c r="F149" s="208">
        <f>F150</f>
        <v>2577.6</v>
      </c>
      <c r="G149" s="35">
        <v>2535.9</v>
      </c>
      <c r="H149" s="35">
        <v>2535.9</v>
      </c>
      <c r="I149" s="35">
        <v>2531.8</v>
      </c>
      <c r="J149" s="43">
        <f t="shared" si="13"/>
        <v>0</v>
      </c>
      <c r="K149" s="50">
        <f t="shared" si="10"/>
        <v>98.2231533209187</v>
      </c>
      <c r="L149" s="50">
        <f t="shared" si="11"/>
        <v>99.83832170038251</v>
      </c>
      <c r="M149" s="50">
        <f t="shared" si="12"/>
        <v>99.83832170038251</v>
      </c>
    </row>
    <row r="150" spans="1:13" s="152" customFormat="1" ht="51">
      <c r="A150" s="162"/>
      <c r="B150" s="153" t="s">
        <v>14</v>
      </c>
      <c r="C150" s="160"/>
      <c r="D150" s="160"/>
      <c r="E150" s="167" t="s">
        <v>65</v>
      </c>
      <c r="F150" s="209">
        <f>F152</f>
        <v>2577.6</v>
      </c>
      <c r="G150" s="150">
        <v>2535.9</v>
      </c>
      <c r="H150" s="150">
        <v>2535.9</v>
      </c>
      <c r="I150" s="150">
        <v>2531.8</v>
      </c>
      <c r="J150" s="151">
        <f t="shared" si="13"/>
        <v>0</v>
      </c>
      <c r="K150" s="156">
        <f t="shared" si="10"/>
        <v>98.2231533209187</v>
      </c>
      <c r="L150" s="156">
        <f t="shared" si="11"/>
        <v>99.83832170038251</v>
      </c>
      <c r="M150" s="156">
        <f t="shared" si="12"/>
        <v>99.83832170038251</v>
      </c>
    </row>
    <row r="151" spans="1:13" ht="12.75">
      <c r="A151" s="86"/>
      <c r="B151" s="82"/>
      <c r="C151" s="88" t="s">
        <v>157</v>
      </c>
      <c r="D151" s="88"/>
      <c r="E151" s="91" t="s">
        <v>158</v>
      </c>
      <c r="F151" s="103">
        <f>F152</f>
        <v>2577.6</v>
      </c>
      <c r="G151" s="28">
        <v>2535.9</v>
      </c>
      <c r="H151" s="28">
        <v>2535.9</v>
      </c>
      <c r="I151" s="28">
        <v>2531.8</v>
      </c>
      <c r="J151" s="44">
        <f t="shared" si="13"/>
        <v>0</v>
      </c>
      <c r="K151" s="51">
        <f t="shared" si="10"/>
        <v>98.2231533209187</v>
      </c>
      <c r="L151" s="51">
        <f t="shared" si="11"/>
        <v>99.83832170038251</v>
      </c>
      <c r="M151" s="51">
        <f t="shared" si="12"/>
        <v>99.83832170038251</v>
      </c>
    </row>
    <row r="152" spans="1:13" s="30" customFormat="1" ht="38.25">
      <c r="A152" s="86"/>
      <c r="B152" s="81"/>
      <c r="C152" s="82" t="s">
        <v>220</v>
      </c>
      <c r="D152" s="82" t="s">
        <v>7</v>
      </c>
      <c r="E152" s="99" t="s">
        <v>221</v>
      </c>
      <c r="F152" s="83">
        <f>F153+F155</f>
        <v>2577.6</v>
      </c>
      <c r="G152" s="28">
        <v>2535.9</v>
      </c>
      <c r="H152" s="28">
        <v>2535.9</v>
      </c>
      <c r="I152" s="28">
        <v>2531.8</v>
      </c>
      <c r="J152" s="44">
        <f t="shared" si="13"/>
        <v>0</v>
      </c>
      <c r="K152" s="51">
        <f t="shared" si="10"/>
        <v>98.2231533209187</v>
      </c>
      <c r="L152" s="51">
        <f t="shared" si="11"/>
        <v>99.83832170038251</v>
      </c>
      <c r="M152" s="51">
        <f t="shared" si="12"/>
        <v>99.83832170038251</v>
      </c>
    </row>
    <row r="153" spans="1:13" s="34" customFormat="1" ht="25.5">
      <c r="A153" s="86"/>
      <c r="B153" s="81"/>
      <c r="C153" s="82" t="s">
        <v>232</v>
      </c>
      <c r="D153" s="82"/>
      <c r="E153" s="72" t="s">
        <v>52</v>
      </c>
      <c r="F153" s="83">
        <f>F154</f>
        <v>1005.4</v>
      </c>
      <c r="G153" s="28">
        <v>1044.1</v>
      </c>
      <c r="H153" s="28">
        <v>1044.1</v>
      </c>
      <c r="I153" s="28">
        <v>1044</v>
      </c>
      <c r="J153" s="44">
        <f t="shared" si="13"/>
        <v>0</v>
      </c>
      <c r="K153" s="51">
        <f t="shared" si="10"/>
        <v>103.83926795305351</v>
      </c>
      <c r="L153" s="51">
        <f t="shared" si="11"/>
        <v>99.99042237333589</v>
      </c>
      <c r="M153" s="51">
        <f t="shared" si="12"/>
        <v>99.99042237333589</v>
      </c>
    </row>
    <row r="154" spans="1:13" ht="51">
      <c r="A154" s="86"/>
      <c r="B154" s="81"/>
      <c r="C154" s="82"/>
      <c r="D154" s="92" t="s">
        <v>169</v>
      </c>
      <c r="E154" s="74" t="s">
        <v>170</v>
      </c>
      <c r="F154" s="83">
        <v>1005.4</v>
      </c>
      <c r="G154" s="28">
        <v>1044.1</v>
      </c>
      <c r="H154" s="28">
        <v>1044.1</v>
      </c>
      <c r="I154" s="28">
        <v>1044</v>
      </c>
      <c r="J154" s="44">
        <f t="shared" si="13"/>
        <v>0</v>
      </c>
      <c r="K154" s="51">
        <f t="shared" si="10"/>
        <v>103.83926795305351</v>
      </c>
      <c r="L154" s="51">
        <f t="shared" si="11"/>
        <v>99.99042237333589</v>
      </c>
      <c r="M154" s="51">
        <f t="shared" si="12"/>
        <v>99.99042237333589</v>
      </c>
    </row>
    <row r="155" spans="1:13" s="30" customFormat="1" ht="25.5">
      <c r="A155" s="86"/>
      <c r="B155" s="86"/>
      <c r="C155" s="82" t="s">
        <v>233</v>
      </c>
      <c r="D155" s="82"/>
      <c r="E155" s="72" t="s">
        <v>53</v>
      </c>
      <c r="F155" s="83">
        <f>F156+F157</f>
        <v>1572.1999999999998</v>
      </c>
      <c r="G155" s="28">
        <v>1491.7999999999997</v>
      </c>
      <c r="H155" s="28">
        <v>1491.8</v>
      </c>
      <c r="I155" s="28">
        <v>1487.8</v>
      </c>
      <c r="J155" s="44">
        <f t="shared" si="13"/>
        <v>0</v>
      </c>
      <c r="K155" s="51">
        <f t="shared" si="10"/>
        <v>94.63172624348049</v>
      </c>
      <c r="L155" s="51">
        <f t="shared" si="11"/>
        <v>99.73186754256605</v>
      </c>
      <c r="M155" s="51">
        <f t="shared" si="12"/>
        <v>99.73186754256604</v>
      </c>
    </row>
    <row r="156" spans="1:13" ht="51">
      <c r="A156" s="86"/>
      <c r="B156" s="86"/>
      <c r="C156" s="82"/>
      <c r="D156" s="92" t="s">
        <v>169</v>
      </c>
      <c r="E156" s="74" t="s">
        <v>170</v>
      </c>
      <c r="F156" s="83" t="s">
        <v>234</v>
      </c>
      <c r="G156" s="28">
        <v>1389.8999999999999</v>
      </c>
      <c r="H156" s="28">
        <v>1389.9</v>
      </c>
      <c r="I156" s="28">
        <v>1389.5</v>
      </c>
      <c r="J156" s="44">
        <f aca="true" t="shared" si="14" ref="J156:J162">H156-G156</f>
        <v>0</v>
      </c>
      <c r="K156" s="51">
        <f t="shared" si="10"/>
        <v>106.42616421568628</v>
      </c>
      <c r="L156" s="51">
        <f t="shared" si="11"/>
        <v>99.97122095114757</v>
      </c>
      <c r="M156" s="51">
        <f t="shared" si="12"/>
        <v>99.97122095114756</v>
      </c>
    </row>
    <row r="157" spans="1:13" ht="25.5">
      <c r="A157" s="86"/>
      <c r="B157" s="86"/>
      <c r="C157" s="82"/>
      <c r="D157" s="104">
        <v>200</v>
      </c>
      <c r="E157" s="71" t="s">
        <v>156</v>
      </c>
      <c r="F157" s="83" t="s">
        <v>235</v>
      </c>
      <c r="G157" s="28">
        <v>101.40000000000003</v>
      </c>
      <c r="H157" s="28">
        <v>101.4</v>
      </c>
      <c r="I157" s="28">
        <v>97.8</v>
      </c>
      <c r="J157" s="44">
        <f t="shared" si="14"/>
        <v>0</v>
      </c>
      <c r="K157" s="51">
        <f t="shared" si="10"/>
        <v>36.68417104276069</v>
      </c>
      <c r="L157" s="51">
        <f t="shared" si="11"/>
        <v>96.4497041420118</v>
      </c>
      <c r="M157" s="51">
        <f t="shared" si="12"/>
        <v>96.44970414201183</v>
      </c>
    </row>
    <row r="158" spans="1:13" ht="12.75">
      <c r="A158" s="86"/>
      <c r="B158" s="86"/>
      <c r="C158" s="82"/>
      <c r="D158" s="104">
        <v>800</v>
      </c>
      <c r="E158" s="71" t="s">
        <v>181</v>
      </c>
      <c r="F158" s="83"/>
      <c r="G158" s="28">
        <v>0.5</v>
      </c>
      <c r="H158" s="28">
        <v>0.5</v>
      </c>
      <c r="I158" s="28">
        <v>0.5</v>
      </c>
      <c r="J158" s="44">
        <f t="shared" si="14"/>
        <v>0</v>
      </c>
      <c r="K158" s="51"/>
      <c r="L158" s="51">
        <f t="shared" si="11"/>
        <v>100</v>
      </c>
      <c r="M158" s="51">
        <f t="shared" si="12"/>
        <v>100</v>
      </c>
    </row>
    <row r="159" spans="1:13" s="53" customFormat="1" ht="25.5">
      <c r="A159" s="124" t="s">
        <v>45</v>
      </c>
      <c r="B159" s="124"/>
      <c r="C159" s="124"/>
      <c r="D159" s="124"/>
      <c r="E159" s="125" t="s">
        <v>46</v>
      </c>
      <c r="F159" s="134">
        <f>F160+F245+F272+F331+F346+F353+F383+F399+F325</f>
        <v>89375.29999999999</v>
      </c>
      <c r="G159" s="38">
        <v>110308.79999999999</v>
      </c>
      <c r="H159" s="38">
        <v>110604</v>
      </c>
      <c r="I159" s="38">
        <v>103221.3</v>
      </c>
      <c r="J159" s="38">
        <f t="shared" si="14"/>
        <v>295.20000000001164</v>
      </c>
      <c r="K159" s="48">
        <f t="shared" si="10"/>
        <v>115.49197597098976</v>
      </c>
      <c r="L159" s="48">
        <f>I159*100/G159</f>
        <v>93.57485531526044</v>
      </c>
      <c r="M159" s="48">
        <f t="shared" si="12"/>
        <v>93.32510578279266</v>
      </c>
    </row>
    <row r="160" spans="1:13" s="34" customFormat="1" ht="13.5">
      <c r="A160" s="142"/>
      <c r="B160" s="145" t="s">
        <v>6</v>
      </c>
      <c r="C160" s="145"/>
      <c r="D160" s="145"/>
      <c r="E160" s="175" t="s">
        <v>8</v>
      </c>
      <c r="F160" s="148">
        <f>F161+F166+F198+F203</f>
        <v>51902.7</v>
      </c>
      <c r="G160" s="35">
        <v>53167.7</v>
      </c>
      <c r="H160" s="35">
        <v>53167.5</v>
      </c>
      <c r="I160" s="35">
        <v>51623.8</v>
      </c>
      <c r="J160" s="43">
        <f t="shared" si="14"/>
        <v>-0.19999999999708962</v>
      </c>
      <c r="K160" s="50">
        <f t="shared" si="10"/>
        <v>99.46264837860073</v>
      </c>
      <c r="L160" s="50">
        <f t="shared" si="11"/>
        <v>97.09616929075361</v>
      </c>
      <c r="M160" s="50">
        <f t="shared" si="12"/>
        <v>97.09653453707622</v>
      </c>
    </row>
    <row r="161" spans="1:13" s="152" customFormat="1" ht="38.25">
      <c r="A161" s="153"/>
      <c r="B161" s="162" t="s">
        <v>9</v>
      </c>
      <c r="C161" s="160"/>
      <c r="D161" s="160"/>
      <c r="E161" s="176" t="s">
        <v>68</v>
      </c>
      <c r="F161" s="173">
        <f>F163</f>
        <v>1663.4</v>
      </c>
      <c r="G161" s="150">
        <v>1680.1000000000001</v>
      </c>
      <c r="H161" s="150">
        <v>1680.1</v>
      </c>
      <c r="I161" s="150">
        <v>1680.1</v>
      </c>
      <c r="J161" s="151">
        <f t="shared" si="14"/>
        <v>0</v>
      </c>
      <c r="K161" s="156">
        <f t="shared" si="10"/>
        <v>101.0039677768426</v>
      </c>
      <c r="L161" s="156">
        <f t="shared" si="11"/>
        <v>99.99999999999999</v>
      </c>
      <c r="M161" s="156">
        <f t="shared" si="12"/>
        <v>100</v>
      </c>
    </row>
    <row r="162" spans="1:13" ht="12.75">
      <c r="A162" s="81"/>
      <c r="B162" s="86"/>
      <c r="C162" s="88" t="s">
        <v>157</v>
      </c>
      <c r="D162" s="88"/>
      <c r="E162" s="91" t="s">
        <v>158</v>
      </c>
      <c r="F162" s="85">
        <f>F163</f>
        <v>1663.4</v>
      </c>
      <c r="G162" s="28">
        <v>1680.1000000000001</v>
      </c>
      <c r="H162" s="28">
        <v>1680.1</v>
      </c>
      <c r="I162" s="28">
        <v>1680.1</v>
      </c>
      <c r="J162" s="44">
        <f t="shared" si="14"/>
        <v>0</v>
      </c>
      <c r="K162" s="51">
        <f t="shared" si="10"/>
        <v>101.0039677768426</v>
      </c>
      <c r="L162" s="51">
        <f t="shared" si="11"/>
        <v>99.99999999999999</v>
      </c>
      <c r="M162" s="51">
        <f t="shared" si="12"/>
        <v>100</v>
      </c>
    </row>
    <row r="163" spans="1:13" s="53" customFormat="1" ht="38.25">
      <c r="A163" s="127"/>
      <c r="B163" s="135"/>
      <c r="C163" s="126" t="s">
        <v>220</v>
      </c>
      <c r="D163" s="136"/>
      <c r="E163" s="137" t="s">
        <v>221</v>
      </c>
      <c r="F163" s="138">
        <f>F164</f>
        <v>1663.4</v>
      </c>
      <c r="G163" s="44">
        <v>1680.1000000000001</v>
      </c>
      <c r="H163" s="44">
        <v>1680.1</v>
      </c>
      <c r="I163" s="44">
        <v>1680.1</v>
      </c>
      <c r="J163" s="44">
        <f t="shared" si="13"/>
        <v>0</v>
      </c>
      <c r="K163" s="51">
        <f t="shared" si="10"/>
        <v>101.0039677768426</v>
      </c>
      <c r="L163" s="51">
        <f t="shared" si="11"/>
        <v>99.99999999999999</v>
      </c>
      <c r="M163" s="51">
        <f t="shared" si="12"/>
        <v>100</v>
      </c>
    </row>
    <row r="164" spans="1:13" s="53" customFormat="1" ht="12.75">
      <c r="A164" s="81"/>
      <c r="B164" s="86"/>
      <c r="C164" s="82" t="s">
        <v>236</v>
      </c>
      <c r="D164" s="82"/>
      <c r="E164" s="72" t="s">
        <v>10</v>
      </c>
      <c r="F164" s="85">
        <v>1663.4</v>
      </c>
      <c r="G164" s="44">
        <v>1680.1000000000001</v>
      </c>
      <c r="H164" s="44">
        <v>1680.1</v>
      </c>
      <c r="I164" s="44">
        <v>1680.1</v>
      </c>
      <c r="J164" s="44">
        <f t="shared" si="13"/>
        <v>0</v>
      </c>
      <c r="K164" s="51">
        <f t="shared" si="10"/>
        <v>101.0039677768426</v>
      </c>
      <c r="L164" s="51">
        <f t="shared" si="11"/>
        <v>99.99999999999999</v>
      </c>
      <c r="M164" s="51">
        <f t="shared" si="12"/>
        <v>100</v>
      </c>
    </row>
    <row r="165" spans="1:13" s="34" customFormat="1" ht="57" customHeight="1">
      <c r="A165" s="81"/>
      <c r="B165" s="86"/>
      <c r="C165" s="87"/>
      <c r="D165" s="104">
        <v>100</v>
      </c>
      <c r="E165" s="74" t="s">
        <v>170</v>
      </c>
      <c r="F165" s="85">
        <v>1663.4</v>
      </c>
      <c r="G165" s="28">
        <v>1680.1000000000001</v>
      </c>
      <c r="H165" s="28">
        <v>1680.1</v>
      </c>
      <c r="I165" s="28">
        <v>1680.1</v>
      </c>
      <c r="J165" s="44">
        <f aca="true" t="shared" si="15" ref="J165:J183">H165-G165</f>
        <v>0</v>
      </c>
      <c r="K165" s="51">
        <f t="shared" si="10"/>
        <v>101.0039677768426</v>
      </c>
      <c r="L165" s="51">
        <f t="shared" si="11"/>
        <v>99.99999999999999</v>
      </c>
      <c r="M165" s="51">
        <f t="shared" si="12"/>
        <v>100</v>
      </c>
    </row>
    <row r="166" spans="1:13" ht="56.25" customHeight="1">
      <c r="A166" s="81"/>
      <c r="B166" s="86" t="s">
        <v>13</v>
      </c>
      <c r="C166" s="87"/>
      <c r="D166" s="104"/>
      <c r="E166" s="105" t="s">
        <v>237</v>
      </c>
      <c r="F166" s="85">
        <f>F172+F191</f>
        <v>36259.5</v>
      </c>
      <c r="G166" s="28">
        <v>36999.7</v>
      </c>
      <c r="H166" s="28">
        <v>36999.6</v>
      </c>
      <c r="I166" s="28">
        <v>36907.8</v>
      </c>
      <c r="J166" s="44">
        <f t="shared" si="15"/>
        <v>-0.09999999999854481</v>
      </c>
      <c r="K166" s="51">
        <f t="shared" si="10"/>
        <v>101.78794522814712</v>
      </c>
      <c r="L166" s="51">
        <f t="shared" si="11"/>
        <v>99.75161960772657</v>
      </c>
      <c r="M166" s="51">
        <f t="shared" si="12"/>
        <v>99.7518892096131</v>
      </c>
    </row>
    <row r="167" spans="1:13" ht="38.25">
      <c r="A167" s="81"/>
      <c r="B167" s="86"/>
      <c r="C167" s="87" t="s">
        <v>127</v>
      </c>
      <c r="D167" s="104"/>
      <c r="E167" s="105" t="s">
        <v>238</v>
      </c>
      <c r="F167" s="85"/>
      <c r="G167" s="28">
        <v>6.7</v>
      </c>
      <c r="H167" s="28">
        <v>6.7</v>
      </c>
      <c r="I167" s="28">
        <v>6.7</v>
      </c>
      <c r="J167" s="44">
        <f t="shared" si="15"/>
        <v>0</v>
      </c>
      <c r="K167" s="51"/>
      <c r="L167" s="51">
        <f t="shared" si="11"/>
        <v>100</v>
      </c>
      <c r="M167" s="51">
        <f t="shared" si="12"/>
        <v>100</v>
      </c>
    </row>
    <row r="168" spans="1:13" ht="57.75" customHeight="1">
      <c r="A168" s="81"/>
      <c r="B168" s="86"/>
      <c r="C168" s="87" t="s">
        <v>239</v>
      </c>
      <c r="D168" s="104"/>
      <c r="E168" s="105" t="s">
        <v>240</v>
      </c>
      <c r="F168" s="85"/>
      <c r="G168" s="28">
        <v>6.7</v>
      </c>
      <c r="H168" s="28">
        <v>6.7</v>
      </c>
      <c r="I168" s="28">
        <v>6.7</v>
      </c>
      <c r="J168" s="44">
        <f t="shared" si="15"/>
        <v>0</v>
      </c>
      <c r="K168" s="51"/>
      <c r="L168" s="51">
        <f t="shared" si="11"/>
        <v>100</v>
      </c>
      <c r="M168" s="51">
        <f t="shared" si="12"/>
        <v>100</v>
      </c>
    </row>
    <row r="169" spans="1:13" s="53" customFormat="1" ht="63" customHeight="1">
      <c r="A169" s="127"/>
      <c r="B169" s="135"/>
      <c r="C169" s="139" t="s">
        <v>241</v>
      </c>
      <c r="D169" s="136"/>
      <c r="E169" s="140" t="s">
        <v>242</v>
      </c>
      <c r="F169" s="138"/>
      <c r="G169" s="44">
        <v>6.7</v>
      </c>
      <c r="H169" s="44">
        <v>6.7</v>
      </c>
      <c r="I169" s="44">
        <v>6.7</v>
      </c>
      <c r="J169" s="44">
        <f t="shared" si="15"/>
        <v>0</v>
      </c>
      <c r="K169" s="51"/>
      <c r="L169" s="51">
        <f t="shared" si="11"/>
        <v>100</v>
      </c>
      <c r="M169" s="51">
        <f t="shared" si="12"/>
        <v>100</v>
      </c>
    </row>
    <row r="170" spans="1:13" s="30" customFormat="1" ht="51">
      <c r="A170" s="81"/>
      <c r="B170" s="86"/>
      <c r="C170" s="87"/>
      <c r="D170" s="104">
        <v>100</v>
      </c>
      <c r="E170" s="74" t="s">
        <v>170</v>
      </c>
      <c r="F170" s="85"/>
      <c r="G170" s="28">
        <v>6.7</v>
      </c>
      <c r="H170" s="28">
        <v>6.7</v>
      </c>
      <c r="I170" s="28">
        <v>6.7</v>
      </c>
      <c r="J170" s="44">
        <f t="shared" si="15"/>
        <v>0</v>
      </c>
      <c r="K170" s="51"/>
      <c r="L170" s="51">
        <f t="shared" si="11"/>
        <v>100</v>
      </c>
      <c r="M170" s="51">
        <f t="shared" si="12"/>
        <v>100</v>
      </c>
    </row>
    <row r="171" spans="1:13" s="34" customFormat="1" ht="13.5">
      <c r="A171" s="81"/>
      <c r="B171" s="86"/>
      <c r="C171" s="88" t="s">
        <v>157</v>
      </c>
      <c r="D171" s="88"/>
      <c r="E171" s="91" t="s">
        <v>158</v>
      </c>
      <c r="F171" s="85">
        <f>F172</f>
        <v>36214.5</v>
      </c>
      <c r="G171" s="28">
        <v>36960.5</v>
      </c>
      <c r="H171" s="28">
        <v>36960.4</v>
      </c>
      <c r="I171" s="28">
        <v>36868.8</v>
      </c>
      <c r="J171" s="44">
        <f t="shared" si="15"/>
        <v>-0.09999999999854481</v>
      </c>
      <c r="K171" s="51">
        <f t="shared" si="10"/>
        <v>101.80673487139131</v>
      </c>
      <c r="L171" s="51">
        <f t="shared" si="11"/>
        <v>99.75189729576171</v>
      </c>
      <c r="M171" s="51">
        <f t="shared" si="12"/>
        <v>99.75216718433784</v>
      </c>
    </row>
    <row r="172" spans="1:13" ht="38.25">
      <c r="A172" s="81"/>
      <c r="B172" s="86"/>
      <c r="C172" s="82" t="s">
        <v>220</v>
      </c>
      <c r="D172" s="104"/>
      <c r="E172" s="99" t="s">
        <v>221</v>
      </c>
      <c r="F172" s="85">
        <f>F173+F177+F180+F183+F185+F189+F187</f>
        <v>36214.5</v>
      </c>
      <c r="G172" s="28">
        <v>36960.5</v>
      </c>
      <c r="H172" s="28">
        <v>36960.4</v>
      </c>
      <c r="I172" s="28">
        <v>36868.8</v>
      </c>
      <c r="J172" s="44">
        <f t="shared" si="15"/>
        <v>-0.09999999999854481</v>
      </c>
      <c r="K172" s="51">
        <f t="shared" si="10"/>
        <v>101.80673487139131</v>
      </c>
      <c r="L172" s="51">
        <f t="shared" si="11"/>
        <v>99.75189729576171</v>
      </c>
      <c r="M172" s="51">
        <f t="shared" si="12"/>
        <v>99.75216718433784</v>
      </c>
    </row>
    <row r="173" spans="1:13" ht="12.75">
      <c r="A173" s="81"/>
      <c r="B173" s="86"/>
      <c r="C173" s="82" t="s">
        <v>243</v>
      </c>
      <c r="D173" s="104"/>
      <c r="E173" s="76" t="s">
        <v>12</v>
      </c>
      <c r="F173" s="85">
        <f>F174+F175+F176</f>
        <v>34320.6</v>
      </c>
      <c r="G173" s="28">
        <v>35083.299999999996</v>
      </c>
      <c r="H173" s="28">
        <v>35083.3</v>
      </c>
      <c r="I173" s="28">
        <v>35083.3</v>
      </c>
      <c r="J173" s="44">
        <f t="shared" si="15"/>
        <v>0</v>
      </c>
      <c r="K173" s="51">
        <f t="shared" si="10"/>
        <v>102.22228049626173</v>
      </c>
      <c r="L173" s="51">
        <f t="shared" si="11"/>
        <v>100.00000000000003</v>
      </c>
      <c r="M173" s="51">
        <f t="shared" si="12"/>
        <v>100</v>
      </c>
    </row>
    <row r="174" spans="1:13" ht="51">
      <c r="A174" s="81"/>
      <c r="B174" s="86"/>
      <c r="C174" s="87"/>
      <c r="D174" s="104">
        <v>100</v>
      </c>
      <c r="E174" s="74" t="s">
        <v>170</v>
      </c>
      <c r="F174" s="85">
        <v>27893.2</v>
      </c>
      <c r="G174" s="28">
        <v>28614.3</v>
      </c>
      <c r="H174" s="28">
        <v>28614.3</v>
      </c>
      <c r="I174" s="28">
        <v>28614.3</v>
      </c>
      <c r="J174" s="149">
        <f>H174-G174</f>
        <v>0</v>
      </c>
      <c r="K174" s="51">
        <f t="shared" si="10"/>
        <v>102.58521790257123</v>
      </c>
      <c r="L174" s="51">
        <f t="shared" si="11"/>
        <v>100</v>
      </c>
      <c r="M174" s="51">
        <f t="shared" si="12"/>
        <v>100</v>
      </c>
    </row>
    <row r="175" spans="1:13" s="34" customFormat="1" ht="25.5">
      <c r="A175" s="81"/>
      <c r="B175" s="86"/>
      <c r="C175" s="87"/>
      <c r="D175" s="104">
        <v>200</v>
      </c>
      <c r="E175" s="71" t="s">
        <v>156</v>
      </c>
      <c r="F175" s="85">
        <f>6148.5-45</f>
        <v>6103.5</v>
      </c>
      <c r="G175" s="28">
        <v>6209.6</v>
      </c>
      <c r="H175" s="28">
        <v>6209.6</v>
      </c>
      <c r="I175" s="28">
        <v>6209.6</v>
      </c>
      <c r="J175" s="149">
        <f t="shared" si="15"/>
        <v>0</v>
      </c>
      <c r="K175" s="51">
        <f t="shared" si="10"/>
        <v>101.73834685016794</v>
      </c>
      <c r="L175" s="51">
        <f t="shared" si="11"/>
        <v>100</v>
      </c>
      <c r="M175" s="51">
        <f t="shared" si="12"/>
        <v>100</v>
      </c>
    </row>
    <row r="176" spans="1:13" ht="12.75">
      <c r="A176" s="81"/>
      <c r="B176" s="86"/>
      <c r="C176" s="87"/>
      <c r="D176" s="104">
        <v>800</v>
      </c>
      <c r="E176" s="70" t="s">
        <v>181</v>
      </c>
      <c r="F176" s="85">
        <v>323.9</v>
      </c>
      <c r="G176" s="28">
        <v>259.4</v>
      </c>
      <c r="H176" s="28">
        <v>259.4</v>
      </c>
      <c r="I176" s="28">
        <v>259.4</v>
      </c>
      <c r="J176" s="44">
        <f t="shared" si="15"/>
        <v>0</v>
      </c>
      <c r="K176" s="51">
        <f t="shared" si="10"/>
        <v>80.08644643408459</v>
      </c>
      <c r="L176" s="51">
        <f t="shared" si="11"/>
        <v>100</v>
      </c>
      <c r="M176" s="51">
        <f t="shared" si="12"/>
        <v>100</v>
      </c>
    </row>
    <row r="177" spans="1:13" ht="38.25">
      <c r="A177" s="81"/>
      <c r="B177" s="86"/>
      <c r="C177" s="87" t="s">
        <v>244</v>
      </c>
      <c r="D177" s="104"/>
      <c r="E177" s="71" t="s">
        <v>245</v>
      </c>
      <c r="F177" s="85">
        <f>F178+F179</f>
        <v>1418.4</v>
      </c>
      <c r="G177" s="28">
        <v>1418.4</v>
      </c>
      <c r="H177" s="28">
        <v>1418.4</v>
      </c>
      <c r="I177" s="28">
        <v>1350.4</v>
      </c>
      <c r="J177" s="44">
        <f t="shared" si="15"/>
        <v>0</v>
      </c>
      <c r="K177" s="51">
        <f t="shared" si="10"/>
        <v>95.2058657642414</v>
      </c>
      <c r="L177" s="51">
        <f t="shared" si="11"/>
        <v>95.2058657642414</v>
      </c>
      <c r="M177" s="51">
        <f t="shared" si="12"/>
        <v>95.2058657642414</v>
      </c>
    </row>
    <row r="178" spans="1:13" s="30" customFormat="1" ht="51">
      <c r="A178" s="81"/>
      <c r="B178" s="86"/>
      <c r="C178" s="87"/>
      <c r="D178" s="104">
        <v>100</v>
      </c>
      <c r="E178" s="74" t="s">
        <v>170</v>
      </c>
      <c r="F178" s="85">
        <v>947.6</v>
      </c>
      <c r="G178" s="28">
        <v>1142.2</v>
      </c>
      <c r="H178" s="28">
        <v>1142.2</v>
      </c>
      <c r="I178" s="28">
        <v>1074.2</v>
      </c>
      <c r="J178" s="44">
        <f t="shared" si="15"/>
        <v>0</v>
      </c>
      <c r="K178" s="51">
        <f t="shared" si="10"/>
        <v>113.36006753904601</v>
      </c>
      <c r="L178" s="51">
        <f t="shared" si="11"/>
        <v>94.04657678164945</v>
      </c>
      <c r="M178" s="51">
        <f t="shared" si="12"/>
        <v>94.04657678164945</v>
      </c>
    </row>
    <row r="179" spans="1:13" s="34" customFormat="1" ht="25.5">
      <c r="A179" s="81"/>
      <c r="B179" s="86"/>
      <c r="C179" s="87"/>
      <c r="D179" s="104">
        <v>200</v>
      </c>
      <c r="E179" s="71" t="s">
        <v>156</v>
      </c>
      <c r="F179" s="85">
        <v>470.8</v>
      </c>
      <c r="G179" s="28">
        <v>276.20000000000005</v>
      </c>
      <c r="H179" s="28">
        <v>276.2</v>
      </c>
      <c r="I179" s="28">
        <v>276.2</v>
      </c>
      <c r="J179" s="44">
        <f t="shared" si="15"/>
        <v>0</v>
      </c>
      <c r="K179" s="51">
        <f t="shared" si="10"/>
        <v>58.6661002548853</v>
      </c>
      <c r="L179" s="51">
        <f t="shared" si="11"/>
        <v>99.99999999999999</v>
      </c>
      <c r="M179" s="51">
        <f t="shared" si="12"/>
        <v>100</v>
      </c>
    </row>
    <row r="180" spans="1:13" ht="51">
      <c r="A180" s="81"/>
      <c r="B180" s="86"/>
      <c r="C180" s="87" t="s">
        <v>246</v>
      </c>
      <c r="D180" s="104"/>
      <c r="E180" s="76" t="s">
        <v>247</v>
      </c>
      <c r="F180" s="85">
        <f>F181+F182</f>
        <v>334.6</v>
      </c>
      <c r="G180" s="28">
        <v>317.90000000000003</v>
      </c>
      <c r="H180" s="28">
        <v>317.9</v>
      </c>
      <c r="I180" s="28">
        <v>301.1</v>
      </c>
      <c r="J180" s="44">
        <f t="shared" si="15"/>
        <v>0</v>
      </c>
      <c r="K180" s="51">
        <f t="shared" si="10"/>
        <v>89.98804542737598</v>
      </c>
      <c r="L180" s="51">
        <f t="shared" si="11"/>
        <v>94.71531928279333</v>
      </c>
      <c r="M180" s="51">
        <f t="shared" si="12"/>
        <v>94.71531928279335</v>
      </c>
    </row>
    <row r="181" spans="1:13" ht="51">
      <c r="A181" s="81"/>
      <c r="B181" s="86"/>
      <c r="C181" s="87"/>
      <c r="D181" s="104">
        <v>100</v>
      </c>
      <c r="E181" s="74" t="s">
        <v>170</v>
      </c>
      <c r="F181" s="85">
        <v>167.7</v>
      </c>
      <c r="G181" s="28">
        <v>167.7</v>
      </c>
      <c r="H181" s="28">
        <v>167.7</v>
      </c>
      <c r="I181" s="28">
        <v>167.7</v>
      </c>
      <c r="J181" s="44">
        <f t="shared" si="15"/>
        <v>0</v>
      </c>
      <c r="K181" s="51">
        <f t="shared" si="10"/>
        <v>100</v>
      </c>
      <c r="L181" s="51">
        <f t="shared" si="11"/>
        <v>100</v>
      </c>
      <c r="M181" s="51">
        <f t="shared" si="12"/>
        <v>100</v>
      </c>
    </row>
    <row r="182" spans="1:13" s="30" customFormat="1" ht="25.5">
      <c r="A182" s="81"/>
      <c r="B182" s="86"/>
      <c r="C182" s="87"/>
      <c r="D182" s="104">
        <v>200</v>
      </c>
      <c r="E182" s="71" t="s">
        <v>156</v>
      </c>
      <c r="F182" s="85">
        <v>166.9</v>
      </c>
      <c r="G182" s="28">
        <v>150.20000000000002</v>
      </c>
      <c r="H182" s="28">
        <v>150.2</v>
      </c>
      <c r="I182" s="28">
        <v>133.4</v>
      </c>
      <c r="J182" s="44">
        <f t="shared" si="15"/>
        <v>0</v>
      </c>
      <c r="K182" s="51">
        <f t="shared" si="10"/>
        <v>79.92810065907729</v>
      </c>
      <c r="L182" s="51">
        <f t="shared" si="11"/>
        <v>88.81491344873501</v>
      </c>
      <c r="M182" s="51">
        <f t="shared" si="12"/>
        <v>88.81491344873503</v>
      </c>
    </row>
    <row r="183" spans="1:13" s="34" customFormat="1" ht="25.5">
      <c r="A183" s="81"/>
      <c r="B183" s="86"/>
      <c r="C183" s="87" t="s">
        <v>248</v>
      </c>
      <c r="D183" s="86"/>
      <c r="E183" s="71" t="s">
        <v>66</v>
      </c>
      <c r="F183" s="85">
        <f>F184</f>
        <v>6</v>
      </c>
      <c r="G183" s="28">
        <v>6</v>
      </c>
      <c r="H183" s="28">
        <v>5.9</v>
      </c>
      <c r="I183" s="28">
        <v>0</v>
      </c>
      <c r="J183" s="44">
        <f t="shared" si="15"/>
        <v>-0.09999999999999964</v>
      </c>
      <c r="K183" s="51">
        <f t="shared" si="10"/>
        <v>0</v>
      </c>
      <c r="L183" s="51">
        <f t="shared" si="11"/>
        <v>0</v>
      </c>
      <c r="M183" s="51">
        <f t="shared" si="12"/>
        <v>0</v>
      </c>
    </row>
    <row r="184" spans="1:13" s="34" customFormat="1" ht="25.5">
      <c r="A184" s="81"/>
      <c r="B184" s="86"/>
      <c r="C184" s="87"/>
      <c r="D184" s="104">
        <v>200</v>
      </c>
      <c r="E184" s="71" t="s">
        <v>156</v>
      </c>
      <c r="F184" s="85">
        <v>6</v>
      </c>
      <c r="G184" s="28">
        <v>6</v>
      </c>
      <c r="H184" s="28">
        <v>5.9</v>
      </c>
      <c r="I184" s="28">
        <v>0</v>
      </c>
      <c r="J184" s="44">
        <f aca="true" t="shared" si="16" ref="J184:J193">H184-G184</f>
        <v>-0.09999999999999964</v>
      </c>
      <c r="K184" s="51">
        <f t="shared" si="10"/>
        <v>0</v>
      </c>
      <c r="L184" s="51">
        <f t="shared" si="11"/>
        <v>0</v>
      </c>
      <c r="M184" s="51">
        <f t="shared" si="12"/>
        <v>0</v>
      </c>
    </row>
    <row r="185" spans="1:13" ht="38.25">
      <c r="A185" s="81"/>
      <c r="B185" s="86"/>
      <c r="C185" s="87" t="s">
        <v>249</v>
      </c>
      <c r="D185" s="86"/>
      <c r="E185" s="99" t="s">
        <v>130</v>
      </c>
      <c r="F185" s="85">
        <f>F186</f>
        <v>116.6</v>
      </c>
      <c r="G185" s="28">
        <v>116.6</v>
      </c>
      <c r="H185" s="28">
        <v>116.6</v>
      </c>
      <c r="I185" s="28">
        <v>115.8</v>
      </c>
      <c r="J185" s="44">
        <f t="shared" si="16"/>
        <v>0</v>
      </c>
      <c r="K185" s="51">
        <f t="shared" si="10"/>
        <v>99.3138936535163</v>
      </c>
      <c r="L185" s="51">
        <f t="shared" si="11"/>
        <v>99.3138936535163</v>
      </c>
      <c r="M185" s="51">
        <f t="shared" si="12"/>
        <v>99.3138936535163</v>
      </c>
    </row>
    <row r="186" spans="1:13" ht="51">
      <c r="A186" s="81"/>
      <c r="B186" s="86"/>
      <c r="C186" s="87"/>
      <c r="D186" s="86" t="s">
        <v>169</v>
      </c>
      <c r="E186" s="74" t="s">
        <v>170</v>
      </c>
      <c r="F186" s="85">
        <v>116.6</v>
      </c>
      <c r="G186" s="28">
        <v>116.6</v>
      </c>
      <c r="H186" s="28">
        <v>116.6</v>
      </c>
      <c r="I186" s="28">
        <v>115.8</v>
      </c>
      <c r="J186" s="44">
        <f t="shared" si="16"/>
        <v>0</v>
      </c>
      <c r="K186" s="51">
        <f t="shared" si="10"/>
        <v>99.3138936535163</v>
      </c>
      <c r="L186" s="51">
        <f t="shared" si="11"/>
        <v>99.3138936535163</v>
      </c>
      <c r="M186" s="51">
        <f t="shared" si="12"/>
        <v>99.3138936535163</v>
      </c>
    </row>
    <row r="187" spans="1:13" s="30" customFormat="1" ht="76.5">
      <c r="A187" s="81"/>
      <c r="B187" s="86"/>
      <c r="C187" s="87" t="s">
        <v>250</v>
      </c>
      <c r="D187" s="86"/>
      <c r="E187" s="76" t="s">
        <v>131</v>
      </c>
      <c r="F187" s="85">
        <f>F188</f>
        <v>17.9</v>
      </c>
      <c r="G187" s="28">
        <v>17.9</v>
      </c>
      <c r="H187" s="28">
        <v>17.9</v>
      </c>
      <c r="I187" s="28">
        <v>17.8</v>
      </c>
      <c r="J187" s="44">
        <f t="shared" si="16"/>
        <v>0</v>
      </c>
      <c r="K187" s="51">
        <f t="shared" si="10"/>
        <v>99.44134078212291</v>
      </c>
      <c r="L187" s="51">
        <f t="shared" si="11"/>
        <v>99.44134078212291</v>
      </c>
      <c r="M187" s="51">
        <f t="shared" si="12"/>
        <v>99.44134078212291</v>
      </c>
    </row>
    <row r="188" spans="1:13" s="34" customFormat="1" ht="25.5">
      <c r="A188" s="81"/>
      <c r="B188" s="86"/>
      <c r="C188" s="87"/>
      <c r="D188" s="86" t="s">
        <v>155</v>
      </c>
      <c r="E188" s="71" t="s">
        <v>156</v>
      </c>
      <c r="F188" s="85">
        <v>17.9</v>
      </c>
      <c r="G188" s="28">
        <v>17.9</v>
      </c>
      <c r="H188" s="28">
        <v>17.9</v>
      </c>
      <c r="I188" s="28">
        <v>17.8</v>
      </c>
      <c r="J188" s="44">
        <f t="shared" si="16"/>
        <v>0</v>
      </c>
      <c r="K188" s="51">
        <f t="shared" si="10"/>
        <v>99.44134078212291</v>
      </c>
      <c r="L188" s="51">
        <f t="shared" si="11"/>
        <v>99.44134078212291</v>
      </c>
      <c r="M188" s="51">
        <f t="shared" si="12"/>
        <v>99.44134078212291</v>
      </c>
    </row>
    <row r="189" spans="1:13" s="30" customFormat="1" ht="63.75">
      <c r="A189" s="81"/>
      <c r="B189" s="86"/>
      <c r="C189" s="87" t="s">
        <v>251</v>
      </c>
      <c r="D189" s="86"/>
      <c r="E189" s="76" t="s">
        <v>252</v>
      </c>
      <c r="F189" s="85">
        <f>F190</f>
        <v>0.4</v>
      </c>
      <c r="G189" s="28">
        <v>0.4</v>
      </c>
      <c r="H189" s="28">
        <v>0.4</v>
      </c>
      <c r="I189" s="28">
        <v>0.4</v>
      </c>
      <c r="J189" s="44">
        <f t="shared" si="16"/>
        <v>0</v>
      </c>
      <c r="K189" s="51">
        <f t="shared" si="10"/>
        <v>100</v>
      </c>
      <c r="L189" s="51">
        <f t="shared" si="11"/>
        <v>100</v>
      </c>
      <c r="M189" s="51">
        <f t="shared" si="12"/>
        <v>100</v>
      </c>
    </row>
    <row r="190" spans="1:13" s="34" customFormat="1" ht="25.5">
      <c r="A190" s="81"/>
      <c r="B190" s="86"/>
      <c r="C190" s="87"/>
      <c r="D190" s="86" t="s">
        <v>155</v>
      </c>
      <c r="E190" s="71" t="s">
        <v>156</v>
      </c>
      <c r="F190" s="85">
        <v>0.4</v>
      </c>
      <c r="G190" s="28">
        <v>0.4</v>
      </c>
      <c r="H190" s="28">
        <v>0.4</v>
      </c>
      <c r="I190" s="28">
        <v>0.4</v>
      </c>
      <c r="J190" s="44">
        <f t="shared" si="16"/>
        <v>0</v>
      </c>
      <c r="K190" s="51">
        <f t="shared" si="10"/>
        <v>100</v>
      </c>
      <c r="L190" s="51">
        <f t="shared" si="11"/>
        <v>100</v>
      </c>
      <c r="M190" s="51">
        <f t="shared" si="12"/>
        <v>100</v>
      </c>
    </row>
    <row r="191" spans="1:13" s="34" customFormat="1" ht="51">
      <c r="A191" s="81"/>
      <c r="B191" s="86"/>
      <c r="C191" s="87" t="s">
        <v>253</v>
      </c>
      <c r="D191" s="86"/>
      <c r="E191" s="76" t="s">
        <v>254</v>
      </c>
      <c r="F191" s="85">
        <f>F192+F195</f>
        <v>45</v>
      </c>
      <c r="G191" s="28">
        <v>32.5</v>
      </c>
      <c r="H191" s="28">
        <v>32.5</v>
      </c>
      <c r="I191" s="28">
        <v>32.3</v>
      </c>
      <c r="J191" s="44">
        <f t="shared" si="16"/>
        <v>0</v>
      </c>
      <c r="K191" s="51">
        <f t="shared" si="10"/>
        <v>71.77777777777777</v>
      </c>
      <c r="L191" s="51">
        <f t="shared" si="11"/>
        <v>99.38461538461537</v>
      </c>
      <c r="M191" s="51">
        <f t="shared" si="12"/>
        <v>99.38461538461537</v>
      </c>
    </row>
    <row r="192" spans="1:13" s="34" customFormat="1" ht="38.25">
      <c r="A192" s="81"/>
      <c r="B192" s="86"/>
      <c r="C192" s="87" t="s">
        <v>255</v>
      </c>
      <c r="D192" s="86"/>
      <c r="E192" s="76" t="s">
        <v>256</v>
      </c>
      <c r="F192" s="85">
        <f>F193</f>
        <v>25</v>
      </c>
      <c r="G192" s="28">
        <v>25</v>
      </c>
      <c r="H192" s="28">
        <v>25</v>
      </c>
      <c r="I192" s="28">
        <v>24.8</v>
      </c>
      <c r="J192" s="44">
        <f t="shared" si="16"/>
        <v>0</v>
      </c>
      <c r="K192" s="51">
        <f t="shared" si="10"/>
        <v>99.2</v>
      </c>
      <c r="L192" s="51">
        <f t="shared" si="11"/>
        <v>99.2</v>
      </c>
      <c r="M192" s="51">
        <f t="shared" si="12"/>
        <v>99.2</v>
      </c>
    </row>
    <row r="193" spans="1:13" s="30" customFormat="1" ht="38.25">
      <c r="A193" s="81"/>
      <c r="B193" s="86"/>
      <c r="C193" s="87" t="s">
        <v>257</v>
      </c>
      <c r="D193" s="86"/>
      <c r="E193" s="76" t="s">
        <v>258</v>
      </c>
      <c r="F193" s="85">
        <f>F194</f>
        <v>25</v>
      </c>
      <c r="G193" s="28">
        <v>25</v>
      </c>
      <c r="H193" s="28">
        <v>25</v>
      </c>
      <c r="I193" s="28">
        <v>24.8</v>
      </c>
      <c r="J193" s="44">
        <f t="shared" si="16"/>
        <v>0</v>
      </c>
      <c r="K193" s="51">
        <f t="shared" si="10"/>
        <v>99.2</v>
      </c>
      <c r="L193" s="51">
        <f t="shared" si="11"/>
        <v>99.2</v>
      </c>
      <c r="M193" s="51">
        <f t="shared" si="12"/>
        <v>99.2</v>
      </c>
    </row>
    <row r="194" spans="1:13" s="34" customFormat="1" ht="25.5">
      <c r="A194" s="81"/>
      <c r="B194" s="86"/>
      <c r="C194" s="87"/>
      <c r="D194" s="86" t="s">
        <v>155</v>
      </c>
      <c r="E194" s="71" t="s">
        <v>156</v>
      </c>
      <c r="F194" s="85">
        <v>25</v>
      </c>
      <c r="G194" s="28">
        <v>25</v>
      </c>
      <c r="H194" s="28">
        <v>25</v>
      </c>
      <c r="I194" s="28">
        <v>24.8</v>
      </c>
      <c r="J194" s="44">
        <f aca="true" t="shared" si="17" ref="J194:J255">H194-G194</f>
        <v>0</v>
      </c>
      <c r="K194" s="51">
        <f t="shared" si="10"/>
        <v>99.2</v>
      </c>
      <c r="L194" s="51">
        <f t="shared" si="11"/>
        <v>99.2</v>
      </c>
      <c r="M194" s="51">
        <f t="shared" si="12"/>
        <v>99.2</v>
      </c>
    </row>
    <row r="195" spans="1:13" s="30" customFormat="1" ht="38.25">
      <c r="A195" s="81"/>
      <c r="B195" s="86"/>
      <c r="C195" s="87" t="s">
        <v>259</v>
      </c>
      <c r="D195" s="86"/>
      <c r="E195" s="76" t="s">
        <v>260</v>
      </c>
      <c r="F195" s="85">
        <f>F196</f>
        <v>20</v>
      </c>
      <c r="G195" s="28">
        <v>7.5</v>
      </c>
      <c r="H195" s="28">
        <v>7.5</v>
      </c>
      <c r="I195" s="28">
        <v>7.5</v>
      </c>
      <c r="J195" s="44">
        <f t="shared" si="17"/>
        <v>0</v>
      </c>
      <c r="K195" s="51">
        <f t="shared" si="10"/>
        <v>37.5</v>
      </c>
      <c r="L195" s="51">
        <f t="shared" si="11"/>
        <v>100</v>
      </c>
      <c r="M195" s="51">
        <f t="shared" si="12"/>
        <v>100</v>
      </c>
    </row>
    <row r="196" spans="1:13" s="30" customFormat="1" ht="38.25">
      <c r="A196" s="81"/>
      <c r="B196" s="86"/>
      <c r="C196" s="87" t="s">
        <v>261</v>
      </c>
      <c r="D196" s="86"/>
      <c r="E196" s="99" t="s">
        <v>262</v>
      </c>
      <c r="F196" s="85">
        <f>F197</f>
        <v>20</v>
      </c>
      <c r="G196" s="28">
        <v>7.5</v>
      </c>
      <c r="H196" s="28">
        <v>7.5</v>
      </c>
      <c r="I196" s="28">
        <v>7.5</v>
      </c>
      <c r="J196" s="44">
        <f t="shared" si="17"/>
        <v>0</v>
      </c>
      <c r="K196" s="51">
        <f t="shared" si="10"/>
        <v>37.5</v>
      </c>
      <c r="L196" s="51">
        <f t="shared" si="11"/>
        <v>100</v>
      </c>
      <c r="M196" s="51">
        <f t="shared" si="12"/>
        <v>100</v>
      </c>
    </row>
    <row r="197" spans="1:13" s="34" customFormat="1" ht="25.5">
      <c r="A197" s="81"/>
      <c r="B197" s="86"/>
      <c r="C197" s="87"/>
      <c r="D197" s="86" t="s">
        <v>155</v>
      </c>
      <c r="E197" s="71" t="s">
        <v>156</v>
      </c>
      <c r="F197" s="85">
        <v>20</v>
      </c>
      <c r="G197" s="28">
        <v>7.5</v>
      </c>
      <c r="H197" s="28">
        <v>7.5</v>
      </c>
      <c r="I197" s="28">
        <v>7.5</v>
      </c>
      <c r="J197" s="44">
        <f t="shared" si="17"/>
        <v>0</v>
      </c>
      <c r="K197" s="51">
        <f t="shared" si="10"/>
        <v>37.5</v>
      </c>
      <c r="L197" s="51">
        <f t="shared" si="11"/>
        <v>100</v>
      </c>
      <c r="M197" s="51">
        <f t="shared" si="12"/>
        <v>100</v>
      </c>
    </row>
    <row r="198" spans="1:13" s="152" customFormat="1" ht="12.75">
      <c r="A198" s="153"/>
      <c r="B198" s="153" t="s">
        <v>42</v>
      </c>
      <c r="C198" s="153"/>
      <c r="D198" s="153" t="s">
        <v>7</v>
      </c>
      <c r="E198" s="161" t="s">
        <v>15</v>
      </c>
      <c r="F198" s="173">
        <f>F200</f>
        <v>1000</v>
      </c>
      <c r="G198" s="150">
        <v>545.6</v>
      </c>
      <c r="H198" s="150">
        <v>535.6</v>
      </c>
      <c r="I198" s="150">
        <v>0</v>
      </c>
      <c r="J198" s="151">
        <f t="shared" si="17"/>
        <v>-10</v>
      </c>
      <c r="K198" s="156">
        <f t="shared" si="10"/>
        <v>0</v>
      </c>
      <c r="L198" s="156">
        <f t="shared" si="11"/>
        <v>0</v>
      </c>
      <c r="M198" s="156">
        <f t="shared" si="12"/>
        <v>0</v>
      </c>
    </row>
    <row r="199" spans="1:13" s="34" customFormat="1" ht="13.5">
      <c r="A199" s="81"/>
      <c r="B199" s="82"/>
      <c r="C199" s="88" t="s">
        <v>157</v>
      </c>
      <c r="D199" s="88"/>
      <c r="E199" s="91" t="s">
        <v>158</v>
      </c>
      <c r="F199" s="85">
        <f>F200</f>
        <v>1000</v>
      </c>
      <c r="G199" s="28">
        <v>545.6</v>
      </c>
      <c r="H199" s="28">
        <v>535.6</v>
      </c>
      <c r="I199" s="28">
        <v>0</v>
      </c>
      <c r="J199" s="44">
        <f t="shared" si="17"/>
        <v>-10</v>
      </c>
      <c r="K199" s="51">
        <f aca="true" t="shared" si="18" ref="K199:K260">I199*100/F199</f>
        <v>0</v>
      </c>
      <c r="L199" s="51">
        <f aca="true" t="shared" si="19" ref="L199:L260">I199*100/G199</f>
        <v>0</v>
      </c>
      <c r="M199" s="51">
        <f aca="true" t="shared" si="20" ref="M199:M260">I199*100/H199</f>
        <v>0</v>
      </c>
    </row>
    <row r="200" spans="1:13" ht="12.75">
      <c r="A200" s="81"/>
      <c r="B200" s="82"/>
      <c r="C200" s="92" t="s">
        <v>263</v>
      </c>
      <c r="D200" s="82" t="s">
        <v>7</v>
      </c>
      <c r="E200" s="76" t="s">
        <v>15</v>
      </c>
      <c r="F200" s="85">
        <f>F201</f>
        <v>1000</v>
      </c>
      <c r="G200" s="28">
        <v>545.6</v>
      </c>
      <c r="H200" s="28">
        <v>535.6</v>
      </c>
      <c r="I200" s="28">
        <v>0</v>
      </c>
      <c r="J200" s="44">
        <f t="shared" si="17"/>
        <v>-10</v>
      </c>
      <c r="K200" s="51">
        <f t="shared" si="18"/>
        <v>0</v>
      </c>
      <c r="L200" s="51">
        <f t="shared" si="19"/>
        <v>0</v>
      </c>
      <c r="M200" s="51">
        <f t="shared" si="20"/>
        <v>0</v>
      </c>
    </row>
    <row r="201" spans="1:13" ht="25.5">
      <c r="A201" s="81"/>
      <c r="B201" s="82"/>
      <c r="C201" s="92" t="s">
        <v>264</v>
      </c>
      <c r="D201" s="82"/>
      <c r="E201" s="72" t="s">
        <v>16</v>
      </c>
      <c r="F201" s="85">
        <f>F202</f>
        <v>1000</v>
      </c>
      <c r="G201" s="28">
        <v>545.6</v>
      </c>
      <c r="H201" s="28">
        <v>535.6</v>
      </c>
      <c r="I201" s="28">
        <v>0</v>
      </c>
      <c r="J201" s="44">
        <f>H201-G201</f>
        <v>-10</v>
      </c>
      <c r="K201" s="51">
        <f t="shared" si="18"/>
        <v>0</v>
      </c>
      <c r="L201" s="51">
        <f t="shared" si="19"/>
        <v>0</v>
      </c>
      <c r="M201" s="51">
        <f t="shared" si="20"/>
        <v>0</v>
      </c>
    </row>
    <row r="202" spans="1:13" s="30" customFormat="1" ht="12.75">
      <c r="A202" s="81"/>
      <c r="B202" s="82"/>
      <c r="C202" s="82"/>
      <c r="D202" s="92" t="s">
        <v>180</v>
      </c>
      <c r="E202" s="70" t="s">
        <v>181</v>
      </c>
      <c r="F202" s="85">
        <v>1000</v>
      </c>
      <c r="G202" s="28">
        <v>545.6</v>
      </c>
      <c r="H202" s="28">
        <v>535.6</v>
      </c>
      <c r="I202" s="28">
        <v>0</v>
      </c>
      <c r="J202" s="44">
        <f t="shared" si="17"/>
        <v>-10</v>
      </c>
      <c r="K202" s="51">
        <f t="shared" si="18"/>
        <v>0</v>
      </c>
      <c r="L202" s="51">
        <f t="shared" si="19"/>
        <v>0</v>
      </c>
      <c r="M202" s="51">
        <f t="shared" si="20"/>
        <v>0</v>
      </c>
    </row>
    <row r="203" spans="1:13" s="152" customFormat="1" ht="12.75">
      <c r="A203" s="153"/>
      <c r="B203" s="162" t="s">
        <v>54</v>
      </c>
      <c r="C203" s="184"/>
      <c r="D203" s="162"/>
      <c r="E203" s="176" t="s">
        <v>17</v>
      </c>
      <c r="F203" s="173">
        <f>F204+F217+F236</f>
        <v>12979.8</v>
      </c>
      <c r="G203" s="183">
        <v>13942.3</v>
      </c>
      <c r="H203" s="183">
        <v>13952.2</v>
      </c>
      <c r="I203" s="183">
        <v>13035.9</v>
      </c>
      <c r="J203" s="151">
        <f t="shared" si="17"/>
        <v>9.900000000001455</v>
      </c>
      <c r="K203" s="156">
        <f t="shared" si="18"/>
        <v>100.43221004946147</v>
      </c>
      <c r="L203" s="156">
        <f t="shared" si="19"/>
        <v>93.49892055112859</v>
      </c>
      <c r="M203" s="156">
        <f t="shared" si="20"/>
        <v>93.43257694127091</v>
      </c>
    </row>
    <row r="204" spans="1:13" ht="51">
      <c r="A204" s="81"/>
      <c r="B204" s="86"/>
      <c r="C204" s="87" t="s">
        <v>265</v>
      </c>
      <c r="D204" s="86"/>
      <c r="E204" s="76" t="s">
        <v>266</v>
      </c>
      <c r="F204" s="85">
        <f>F205+F212</f>
        <v>8225.1</v>
      </c>
      <c r="G204" s="45">
        <v>8018.200000000001</v>
      </c>
      <c r="H204" s="45">
        <v>8018.2</v>
      </c>
      <c r="I204" s="45">
        <v>7122.1</v>
      </c>
      <c r="J204" s="44">
        <f t="shared" si="17"/>
        <v>0</v>
      </c>
      <c r="K204" s="51">
        <f t="shared" si="18"/>
        <v>86.58982869509185</v>
      </c>
      <c r="L204" s="51">
        <f t="shared" si="19"/>
        <v>88.82417500187074</v>
      </c>
      <c r="M204" s="51">
        <f t="shared" si="20"/>
        <v>88.82417500187074</v>
      </c>
    </row>
    <row r="205" spans="1:13" ht="38.25">
      <c r="A205" s="81"/>
      <c r="B205" s="86"/>
      <c r="C205" s="87" t="s">
        <v>267</v>
      </c>
      <c r="D205" s="86"/>
      <c r="E205" s="76" t="s">
        <v>268</v>
      </c>
      <c r="F205" s="85">
        <f>F206+F208</f>
        <v>2050.2</v>
      </c>
      <c r="G205" s="45">
        <v>1936.1</v>
      </c>
      <c r="H205" s="45">
        <v>1936.1</v>
      </c>
      <c r="I205" s="45">
        <v>1764.3</v>
      </c>
      <c r="J205" s="44">
        <f t="shared" si="17"/>
        <v>0</v>
      </c>
      <c r="K205" s="51">
        <f t="shared" si="18"/>
        <v>86.0550190225344</v>
      </c>
      <c r="L205" s="51">
        <f t="shared" si="19"/>
        <v>91.1264914002376</v>
      </c>
      <c r="M205" s="51">
        <f t="shared" si="20"/>
        <v>91.1264914002376</v>
      </c>
    </row>
    <row r="206" spans="1:13" ht="38.25">
      <c r="A206" s="81"/>
      <c r="B206" s="86"/>
      <c r="C206" s="87" t="s">
        <v>269</v>
      </c>
      <c r="D206" s="86"/>
      <c r="E206" s="76" t="s">
        <v>270</v>
      </c>
      <c r="F206" s="85">
        <f>F207</f>
        <v>452</v>
      </c>
      <c r="G206" s="45">
        <v>89.89999999999998</v>
      </c>
      <c r="H206" s="45">
        <v>89.9</v>
      </c>
      <c r="I206" s="45">
        <v>48.5</v>
      </c>
      <c r="J206" s="44">
        <f t="shared" si="17"/>
        <v>0</v>
      </c>
      <c r="K206" s="51">
        <f t="shared" si="18"/>
        <v>10.730088495575222</v>
      </c>
      <c r="L206" s="51">
        <f t="shared" si="19"/>
        <v>53.94883203559512</v>
      </c>
      <c r="M206" s="51">
        <f t="shared" si="20"/>
        <v>53.9488320355951</v>
      </c>
    </row>
    <row r="207" spans="1:13" ht="25.5">
      <c r="A207" s="81"/>
      <c r="B207" s="86"/>
      <c r="C207" s="87"/>
      <c r="D207" s="87" t="s">
        <v>155</v>
      </c>
      <c r="E207" s="70" t="s">
        <v>156</v>
      </c>
      <c r="F207" s="85">
        <f>257.5+194.5</f>
        <v>452</v>
      </c>
      <c r="G207" s="45">
        <v>89.89999999999998</v>
      </c>
      <c r="H207" s="45">
        <v>89.9</v>
      </c>
      <c r="I207" s="45">
        <v>48.5</v>
      </c>
      <c r="J207" s="44">
        <f t="shared" si="17"/>
        <v>0</v>
      </c>
      <c r="K207" s="51">
        <f t="shared" si="18"/>
        <v>10.730088495575222</v>
      </c>
      <c r="L207" s="51">
        <f t="shared" si="19"/>
        <v>53.94883203559512</v>
      </c>
      <c r="M207" s="51">
        <f t="shared" si="20"/>
        <v>53.9488320355951</v>
      </c>
    </row>
    <row r="208" spans="1:13" ht="25.5">
      <c r="A208" s="81"/>
      <c r="B208" s="86"/>
      <c r="C208" s="87" t="s">
        <v>271</v>
      </c>
      <c r="D208" s="86"/>
      <c r="E208" s="76" t="s">
        <v>272</v>
      </c>
      <c r="F208" s="85">
        <f>F209</f>
        <v>1598.2</v>
      </c>
      <c r="G208" s="45">
        <v>1648.2</v>
      </c>
      <c r="H208" s="45">
        <v>1648.2</v>
      </c>
      <c r="I208" s="45">
        <v>1517.8</v>
      </c>
      <c r="J208" s="44">
        <f t="shared" si="17"/>
        <v>0</v>
      </c>
      <c r="K208" s="51">
        <f t="shared" si="18"/>
        <v>94.96934050807158</v>
      </c>
      <c r="L208" s="51">
        <f t="shared" si="19"/>
        <v>92.0883387938357</v>
      </c>
      <c r="M208" s="51">
        <f t="shared" si="20"/>
        <v>92.0883387938357</v>
      </c>
    </row>
    <row r="209" spans="1:13" ht="25.5">
      <c r="A209" s="81"/>
      <c r="B209" s="86"/>
      <c r="C209" s="87"/>
      <c r="D209" s="92" t="s">
        <v>155</v>
      </c>
      <c r="E209" s="70" t="s">
        <v>156</v>
      </c>
      <c r="F209" s="85">
        <v>1598.2</v>
      </c>
      <c r="G209" s="45">
        <v>1648.2</v>
      </c>
      <c r="H209" s="45">
        <v>1648.2</v>
      </c>
      <c r="I209" s="45">
        <v>1517.8</v>
      </c>
      <c r="J209" s="44">
        <f t="shared" si="17"/>
        <v>0</v>
      </c>
      <c r="K209" s="51">
        <f t="shared" si="18"/>
        <v>94.96934050807158</v>
      </c>
      <c r="L209" s="51">
        <f t="shared" si="19"/>
        <v>92.0883387938357</v>
      </c>
      <c r="M209" s="51">
        <f t="shared" si="20"/>
        <v>92.0883387938357</v>
      </c>
    </row>
    <row r="210" spans="1:13" ht="51">
      <c r="A210" s="81"/>
      <c r="B210" s="86"/>
      <c r="C210" s="87" t="s">
        <v>273</v>
      </c>
      <c r="D210" s="86"/>
      <c r="E210" s="71" t="s">
        <v>132</v>
      </c>
      <c r="F210" s="85"/>
      <c r="G210" s="45">
        <v>198</v>
      </c>
      <c r="H210" s="45">
        <v>198</v>
      </c>
      <c r="I210" s="45">
        <v>198</v>
      </c>
      <c r="J210" s="44">
        <f t="shared" si="17"/>
        <v>0</v>
      </c>
      <c r="K210" s="51"/>
      <c r="L210" s="51">
        <f t="shared" si="19"/>
        <v>100</v>
      </c>
      <c r="M210" s="51">
        <f t="shared" si="20"/>
        <v>100</v>
      </c>
    </row>
    <row r="211" spans="1:13" ht="12.75">
      <c r="A211" s="81"/>
      <c r="B211" s="86"/>
      <c r="C211" s="87"/>
      <c r="D211" s="86" t="s">
        <v>163</v>
      </c>
      <c r="E211" s="71" t="s">
        <v>274</v>
      </c>
      <c r="F211" s="85"/>
      <c r="G211" s="45">
        <v>198</v>
      </c>
      <c r="H211" s="45">
        <v>198</v>
      </c>
      <c r="I211" s="45">
        <v>198</v>
      </c>
      <c r="J211" s="44">
        <f t="shared" si="17"/>
        <v>0</v>
      </c>
      <c r="K211" s="51"/>
      <c r="L211" s="51">
        <f t="shared" si="19"/>
        <v>100</v>
      </c>
      <c r="M211" s="51">
        <f t="shared" si="20"/>
        <v>100</v>
      </c>
    </row>
    <row r="212" spans="1:13" ht="38.25">
      <c r="A212" s="81"/>
      <c r="B212" s="86"/>
      <c r="C212" s="87" t="s">
        <v>275</v>
      </c>
      <c r="D212" s="86"/>
      <c r="E212" s="76" t="s">
        <v>276</v>
      </c>
      <c r="F212" s="85">
        <f>F213</f>
        <v>6174.900000000001</v>
      </c>
      <c r="G212" s="45">
        <v>6082.1</v>
      </c>
      <c r="H212" s="45">
        <v>6082.1</v>
      </c>
      <c r="I212" s="45">
        <v>5357.8</v>
      </c>
      <c r="J212" s="44">
        <f t="shared" si="17"/>
        <v>0</v>
      </c>
      <c r="K212" s="51">
        <f t="shared" si="18"/>
        <v>86.76739704286709</v>
      </c>
      <c r="L212" s="51">
        <f t="shared" si="19"/>
        <v>88.09128426037059</v>
      </c>
      <c r="M212" s="51">
        <f t="shared" si="20"/>
        <v>88.09128426037059</v>
      </c>
    </row>
    <row r="213" spans="1:13" ht="12.75">
      <c r="A213" s="81"/>
      <c r="B213" s="86"/>
      <c r="C213" s="87" t="s">
        <v>277</v>
      </c>
      <c r="D213" s="86"/>
      <c r="E213" s="72" t="s">
        <v>278</v>
      </c>
      <c r="F213" s="85">
        <f>F214+F215+F216</f>
        <v>6174.900000000001</v>
      </c>
      <c r="G213" s="45">
        <v>6082.1</v>
      </c>
      <c r="H213" s="45">
        <v>6082.1</v>
      </c>
      <c r="I213" s="45">
        <v>5357.8</v>
      </c>
      <c r="J213" s="44">
        <f t="shared" si="17"/>
        <v>0</v>
      </c>
      <c r="K213" s="51">
        <f t="shared" si="18"/>
        <v>86.76739704286709</v>
      </c>
      <c r="L213" s="51">
        <f t="shared" si="19"/>
        <v>88.09128426037059</v>
      </c>
      <c r="M213" s="51">
        <f t="shared" si="20"/>
        <v>88.09128426037059</v>
      </c>
    </row>
    <row r="214" spans="1:13" ht="51">
      <c r="A214" s="81"/>
      <c r="B214" s="86"/>
      <c r="C214" s="87"/>
      <c r="D214" s="86" t="s">
        <v>169</v>
      </c>
      <c r="E214" s="74" t="s">
        <v>170</v>
      </c>
      <c r="F214" s="85">
        <v>5248.3</v>
      </c>
      <c r="G214" s="45">
        <v>5213.3</v>
      </c>
      <c r="H214" s="45">
        <v>5213.3</v>
      </c>
      <c r="I214" s="45">
        <v>4618.2</v>
      </c>
      <c r="J214" s="44">
        <f t="shared" si="17"/>
        <v>0</v>
      </c>
      <c r="K214" s="51">
        <f t="shared" si="18"/>
        <v>87.99420764819084</v>
      </c>
      <c r="L214" s="51">
        <f t="shared" si="19"/>
        <v>88.58496537701647</v>
      </c>
      <c r="M214" s="51">
        <f t="shared" si="20"/>
        <v>88.58496537701647</v>
      </c>
    </row>
    <row r="215" spans="1:13" ht="25.5">
      <c r="A215" s="81"/>
      <c r="B215" s="86"/>
      <c r="C215" s="87"/>
      <c r="D215" s="86" t="s">
        <v>155</v>
      </c>
      <c r="E215" s="71" t="s">
        <v>156</v>
      </c>
      <c r="F215" s="85">
        <v>897.6</v>
      </c>
      <c r="G215" s="45">
        <v>804.8000000000001</v>
      </c>
      <c r="H215" s="45">
        <v>804.8</v>
      </c>
      <c r="I215" s="45">
        <v>679.5</v>
      </c>
      <c r="J215" s="44">
        <f t="shared" si="17"/>
        <v>0</v>
      </c>
      <c r="K215" s="51">
        <f t="shared" si="18"/>
        <v>75.70187165775401</v>
      </c>
      <c r="L215" s="51">
        <f t="shared" si="19"/>
        <v>84.43091451292246</v>
      </c>
      <c r="M215" s="51">
        <f t="shared" si="20"/>
        <v>84.43091451292247</v>
      </c>
    </row>
    <row r="216" spans="1:13" ht="12.75">
      <c r="A216" s="81"/>
      <c r="B216" s="86"/>
      <c r="C216" s="87"/>
      <c r="D216" s="86" t="s">
        <v>180</v>
      </c>
      <c r="E216" s="101" t="s">
        <v>181</v>
      </c>
      <c r="F216" s="85">
        <v>29</v>
      </c>
      <c r="G216" s="45">
        <v>64</v>
      </c>
      <c r="H216" s="45">
        <v>64</v>
      </c>
      <c r="I216" s="45">
        <v>60.1</v>
      </c>
      <c r="J216" s="44">
        <f t="shared" si="17"/>
        <v>0</v>
      </c>
      <c r="K216" s="51">
        <f t="shared" si="18"/>
        <v>207.24137931034483</v>
      </c>
      <c r="L216" s="51">
        <f t="shared" si="19"/>
        <v>93.90625</v>
      </c>
      <c r="M216" s="51">
        <f t="shared" si="20"/>
        <v>93.90625</v>
      </c>
    </row>
    <row r="217" spans="1:13" ht="12.75">
      <c r="A217" s="81"/>
      <c r="B217" s="86"/>
      <c r="C217" s="88" t="s">
        <v>157</v>
      </c>
      <c r="D217" s="88"/>
      <c r="E217" s="91" t="s">
        <v>158</v>
      </c>
      <c r="F217" s="85">
        <f>F222+F218</f>
        <v>3720.2</v>
      </c>
      <c r="G217" s="45">
        <v>4889.6</v>
      </c>
      <c r="H217" s="45">
        <v>4899.5</v>
      </c>
      <c r="I217" s="45">
        <v>4879.5</v>
      </c>
      <c r="J217" s="44">
        <f t="shared" si="17"/>
        <v>9.899999999999636</v>
      </c>
      <c r="K217" s="51">
        <f t="shared" si="18"/>
        <v>131.16230310198378</v>
      </c>
      <c r="L217" s="51">
        <f t="shared" si="19"/>
        <v>99.79343913612564</v>
      </c>
      <c r="M217" s="51">
        <f t="shared" si="20"/>
        <v>99.59179508113073</v>
      </c>
    </row>
    <row r="218" spans="1:13" ht="38.25">
      <c r="A218" s="81"/>
      <c r="B218" s="86"/>
      <c r="C218" s="82" t="s">
        <v>220</v>
      </c>
      <c r="D218" s="104"/>
      <c r="E218" s="99" t="s">
        <v>221</v>
      </c>
      <c r="F218" s="85">
        <f>F219</f>
        <v>1699.9</v>
      </c>
      <c r="G218" s="45">
        <v>1574.8000000000002</v>
      </c>
      <c r="H218" s="45">
        <v>1574.8</v>
      </c>
      <c r="I218" s="45">
        <v>1574.8</v>
      </c>
      <c r="J218" s="44">
        <f t="shared" si="17"/>
        <v>0</v>
      </c>
      <c r="K218" s="51">
        <f t="shared" si="18"/>
        <v>92.64074357315135</v>
      </c>
      <c r="L218" s="51">
        <f t="shared" si="19"/>
        <v>99.99999999999999</v>
      </c>
      <c r="M218" s="51">
        <f t="shared" si="20"/>
        <v>100</v>
      </c>
    </row>
    <row r="219" spans="1:13" ht="25.5">
      <c r="A219" s="81"/>
      <c r="B219" s="86"/>
      <c r="C219" s="75" t="s">
        <v>279</v>
      </c>
      <c r="D219" s="92"/>
      <c r="E219" s="74" t="s">
        <v>280</v>
      </c>
      <c r="F219" s="85">
        <f>F220+F221</f>
        <v>1699.9</v>
      </c>
      <c r="G219" s="45">
        <v>1574.8000000000002</v>
      </c>
      <c r="H219" s="45">
        <v>1574.8</v>
      </c>
      <c r="I219" s="45">
        <v>1574.8</v>
      </c>
      <c r="J219" s="44">
        <f t="shared" si="17"/>
        <v>0</v>
      </c>
      <c r="K219" s="51">
        <f t="shared" si="18"/>
        <v>92.64074357315135</v>
      </c>
      <c r="L219" s="51">
        <f t="shared" si="19"/>
        <v>99.99999999999999</v>
      </c>
      <c r="M219" s="51">
        <f t="shared" si="20"/>
        <v>100</v>
      </c>
    </row>
    <row r="220" spans="1:13" ht="51">
      <c r="A220" s="81"/>
      <c r="B220" s="86"/>
      <c r="C220" s="89"/>
      <c r="D220" s="92" t="s">
        <v>169</v>
      </c>
      <c r="E220" s="74" t="s">
        <v>170</v>
      </c>
      <c r="F220" s="85">
        <v>1078</v>
      </c>
      <c r="G220" s="45">
        <v>1080</v>
      </c>
      <c r="H220" s="45">
        <v>1080</v>
      </c>
      <c r="I220" s="45">
        <v>1080</v>
      </c>
      <c r="J220" s="44">
        <f t="shared" si="17"/>
        <v>0</v>
      </c>
      <c r="K220" s="51">
        <f t="shared" si="18"/>
        <v>100.18552875695732</v>
      </c>
      <c r="L220" s="51">
        <f t="shared" si="19"/>
        <v>100</v>
      </c>
      <c r="M220" s="51">
        <f t="shared" si="20"/>
        <v>100</v>
      </c>
    </row>
    <row r="221" spans="1:13" ht="25.5">
      <c r="A221" s="81"/>
      <c r="B221" s="86"/>
      <c r="C221" s="89"/>
      <c r="D221" s="86" t="s">
        <v>155</v>
      </c>
      <c r="E221" s="71" t="s">
        <v>156</v>
      </c>
      <c r="F221" s="85">
        <v>621.9</v>
      </c>
      <c r="G221" s="45">
        <v>494.79999999999995</v>
      </c>
      <c r="H221" s="45">
        <v>494.8</v>
      </c>
      <c r="I221" s="45">
        <v>494.8</v>
      </c>
      <c r="J221" s="44">
        <f t="shared" si="17"/>
        <v>0</v>
      </c>
      <c r="K221" s="51">
        <f t="shared" si="18"/>
        <v>79.56263064801415</v>
      </c>
      <c r="L221" s="51">
        <f t="shared" si="19"/>
        <v>100.00000000000001</v>
      </c>
      <c r="M221" s="51">
        <f t="shared" si="20"/>
        <v>100</v>
      </c>
    </row>
    <row r="222" spans="1:13" ht="25.5">
      <c r="A222" s="81"/>
      <c r="B222" s="86"/>
      <c r="C222" s="87" t="s">
        <v>165</v>
      </c>
      <c r="D222" s="86"/>
      <c r="E222" s="101" t="s">
        <v>166</v>
      </c>
      <c r="F222" s="85">
        <f>F223</f>
        <v>2020.3</v>
      </c>
      <c r="G222" s="45">
        <v>2053.4</v>
      </c>
      <c r="H222" s="45">
        <v>2053.3</v>
      </c>
      <c r="I222" s="45">
        <v>2053.3</v>
      </c>
      <c r="J222" s="44">
        <f t="shared" si="17"/>
        <v>-0.09999999999990905</v>
      </c>
      <c r="K222" s="51">
        <f t="shared" si="18"/>
        <v>101.63342077909223</v>
      </c>
      <c r="L222" s="51">
        <f t="shared" si="19"/>
        <v>99.99513002824584</v>
      </c>
      <c r="M222" s="51">
        <f t="shared" si="20"/>
        <v>100</v>
      </c>
    </row>
    <row r="223" spans="1:13" ht="12.75">
      <c r="A223" s="81"/>
      <c r="B223" s="86"/>
      <c r="C223" s="82" t="s">
        <v>281</v>
      </c>
      <c r="D223" s="82"/>
      <c r="E223" s="72" t="s">
        <v>282</v>
      </c>
      <c r="F223" s="85">
        <f>F224</f>
        <v>2020.3</v>
      </c>
      <c r="G223" s="45">
        <v>1954</v>
      </c>
      <c r="H223" s="45">
        <v>1954</v>
      </c>
      <c r="I223" s="45">
        <v>1954</v>
      </c>
      <c r="J223" s="44">
        <f t="shared" si="17"/>
        <v>0</v>
      </c>
      <c r="K223" s="51">
        <f t="shared" si="18"/>
        <v>96.71830916200564</v>
      </c>
      <c r="L223" s="51">
        <f t="shared" si="19"/>
        <v>100</v>
      </c>
      <c r="M223" s="51">
        <f t="shared" si="20"/>
        <v>100</v>
      </c>
    </row>
    <row r="224" spans="1:13" ht="38.25">
      <c r="A224" s="81"/>
      <c r="B224" s="86"/>
      <c r="C224" s="82"/>
      <c r="D224" s="82" t="s">
        <v>150</v>
      </c>
      <c r="E224" s="70" t="s">
        <v>147</v>
      </c>
      <c r="F224" s="85">
        <v>2020.3</v>
      </c>
      <c r="G224" s="45">
        <v>1954</v>
      </c>
      <c r="H224" s="45">
        <v>1954</v>
      </c>
      <c r="I224" s="45">
        <v>1954</v>
      </c>
      <c r="J224" s="44">
        <f t="shared" si="17"/>
        <v>0</v>
      </c>
      <c r="K224" s="51">
        <f t="shared" si="18"/>
        <v>96.71830916200564</v>
      </c>
      <c r="L224" s="51">
        <f t="shared" si="19"/>
        <v>100</v>
      </c>
      <c r="M224" s="51">
        <f t="shared" si="20"/>
        <v>100</v>
      </c>
    </row>
    <row r="225" spans="1:13" ht="25.5">
      <c r="A225" s="81"/>
      <c r="B225" s="86"/>
      <c r="C225" s="82" t="s">
        <v>182</v>
      </c>
      <c r="D225" s="82"/>
      <c r="E225" s="70" t="s">
        <v>283</v>
      </c>
      <c r="F225" s="85"/>
      <c r="G225" s="45">
        <v>99.4</v>
      </c>
      <c r="H225" s="45">
        <v>99.3</v>
      </c>
      <c r="I225" s="45">
        <v>99.3</v>
      </c>
      <c r="J225" s="44">
        <f t="shared" si="17"/>
        <v>-0.10000000000000853</v>
      </c>
      <c r="K225" s="51"/>
      <c r="L225" s="51">
        <f t="shared" si="19"/>
        <v>99.89939637826961</v>
      </c>
      <c r="M225" s="51">
        <f t="shared" si="20"/>
        <v>100</v>
      </c>
    </row>
    <row r="226" spans="1:13" ht="38.25">
      <c r="A226" s="81"/>
      <c r="B226" s="86"/>
      <c r="C226" s="82"/>
      <c r="D226" s="82" t="s">
        <v>150</v>
      </c>
      <c r="E226" s="70" t="s">
        <v>147</v>
      </c>
      <c r="F226" s="85"/>
      <c r="G226" s="45">
        <v>99.4</v>
      </c>
      <c r="H226" s="45">
        <v>99.3</v>
      </c>
      <c r="I226" s="45">
        <v>99.3</v>
      </c>
      <c r="J226" s="44">
        <f t="shared" si="17"/>
        <v>-0.10000000000000853</v>
      </c>
      <c r="K226" s="51"/>
      <c r="L226" s="51">
        <f t="shared" si="19"/>
        <v>99.89939637826961</v>
      </c>
      <c r="M226" s="51">
        <f t="shared" si="20"/>
        <v>100</v>
      </c>
    </row>
    <row r="227" spans="1:13" ht="25.5">
      <c r="A227" s="81"/>
      <c r="B227" s="86"/>
      <c r="C227" s="82" t="s">
        <v>284</v>
      </c>
      <c r="D227" s="82"/>
      <c r="E227" s="70" t="s">
        <v>285</v>
      </c>
      <c r="F227" s="85"/>
      <c r="G227" s="45">
        <v>20</v>
      </c>
      <c r="H227" s="45">
        <v>20</v>
      </c>
      <c r="I227" s="45">
        <v>0</v>
      </c>
      <c r="J227" s="44">
        <f t="shared" si="17"/>
        <v>0</v>
      </c>
      <c r="K227" s="51"/>
      <c r="L227" s="51">
        <f t="shared" si="19"/>
        <v>0</v>
      </c>
      <c r="M227" s="51">
        <f t="shared" si="20"/>
        <v>0</v>
      </c>
    </row>
    <row r="228" spans="1:13" ht="38.25">
      <c r="A228" s="81"/>
      <c r="B228" s="86"/>
      <c r="C228" s="82" t="s">
        <v>286</v>
      </c>
      <c r="D228" s="82"/>
      <c r="E228" s="70" t="s">
        <v>287</v>
      </c>
      <c r="F228" s="85"/>
      <c r="G228" s="45">
        <v>20</v>
      </c>
      <c r="H228" s="45">
        <v>20</v>
      </c>
      <c r="I228" s="45">
        <v>0</v>
      </c>
      <c r="J228" s="44">
        <f t="shared" si="17"/>
        <v>0</v>
      </c>
      <c r="K228" s="51"/>
      <c r="L228" s="51">
        <f t="shared" si="19"/>
        <v>0</v>
      </c>
      <c r="M228" s="51">
        <f t="shared" si="20"/>
        <v>0</v>
      </c>
    </row>
    <row r="229" spans="1:13" ht="12.75">
      <c r="A229" s="81"/>
      <c r="B229" s="86"/>
      <c r="C229" s="82"/>
      <c r="D229" s="82" t="s">
        <v>180</v>
      </c>
      <c r="E229" s="70" t="s">
        <v>181</v>
      </c>
      <c r="F229" s="85"/>
      <c r="G229" s="45">
        <v>20</v>
      </c>
      <c r="H229" s="45">
        <v>20</v>
      </c>
      <c r="I229" s="45">
        <v>0</v>
      </c>
      <c r="J229" s="44">
        <f t="shared" si="17"/>
        <v>0</v>
      </c>
      <c r="K229" s="51"/>
      <c r="L229" s="51">
        <f t="shared" si="19"/>
        <v>0</v>
      </c>
      <c r="M229" s="51">
        <f t="shared" si="20"/>
        <v>0</v>
      </c>
    </row>
    <row r="230" spans="1:13" ht="12.75">
      <c r="A230" s="81"/>
      <c r="B230" s="86"/>
      <c r="C230" s="82" t="s">
        <v>288</v>
      </c>
      <c r="D230" s="82"/>
      <c r="E230" s="70" t="s">
        <v>15</v>
      </c>
      <c r="F230" s="85"/>
      <c r="G230" s="45">
        <v>270</v>
      </c>
      <c r="H230" s="45">
        <v>280</v>
      </c>
      <c r="I230" s="45">
        <v>280</v>
      </c>
      <c r="J230" s="44">
        <f t="shared" si="17"/>
        <v>10</v>
      </c>
      <c r="K230" s="51"/>
      <c r="L230" s="51">
        <f t="shared" si="19"/>
        <v>103.70370370370371</v>
      </c>
      <c r="M230" s="51">
        <f t="shared" si="20"/>
        <v>100</v>
      </c>
    </row>
    <row r="231" spans="1:13" ht="25.5">
      <c r="A231" s="81"/>
      <c r="B231" s="86"/>
      <c r="C231" s="82" t="s">
        <v>289</v>
      </c>
      <c r="D231" s="82"/>
      <c r="E231" s="70" t="s">
        <v>99</v>
      </c>
      <c r="F231" s="85"/>
      <c r="G231" s="45">
        <v>270</v>
      </c>
      <c r="H231" s="45">
        <v>280</v>
      </c>
      <c r="I231" s="45">
        <v>280</v>
      </c>
      <c r="J231" s="44">
        <f t="shared" si="17"/>
        <v>10</v>
      </c>
      <c r="K231" s="51"/>
      <c r="L231" s="51">
        <f t="shared" si="19"/>
        <v>103.70370370370371</v>
      </c>
      <c r="M231" s="51">
        <f t="shared" si="20"/>
        <v>100</v>
      </c>
    </row>
    <row r="232" spans="1:13" ht="25.5">
      <c r="A232" s="81"/>
      <c r="B232" s="86"/>
      <c r="C232" s="82"/>
      <c r="D232" s="82" t="s">
        <v>212</v>
      </c>
      <c r="E232" s="70" t="s">
        <v>213</v>
      </c>
      <c r="F232" s="85"/>
      <c r="G232" s="45">
        <v>270</v>
      </c>
      <c r="H232" s="45">
        <v>280</v>
      </c>
      <c r="I232" s="45">
        <v>280</v>
      </c>
      <c r="J232" s="44">
        <f t="shared" si="17"/>
        <v>10</v>
      </c>
      <c r="K232" s="51"/>
      <c r="L232" s="51">
        <f t="shared" si="19"/>
        <v>103.70370370370371</v>
      </c>
      <c r="M232" s="51">
        <f t="shared" si="20"/>
        <v>100</v>
      </c>
    </row>
    <row r="233" spans="1:13" ht="38.25">
      <c r="A233" s="81"/>
      <c r="B233" s="86"/>
      <c r="C233" s="82" t="s">
        <v>290</v>
      </c>
      <c r="D233" s="82"/>
      <c r="E233" s="70" t="s">
        <v>291</v>
      </c>
      <c r="F233" s="85"/>
      <c r="G233" s="45">
        <v>971.4</v>
      </c>
      <c r="H233" s="45">
        <v>971.4</v>
      </c>
      <c r="I233" s="45">
        <v>971.4</v>
      </c>
      <c r="J233" s="44">
        <f t="shared" si="17"/>
        <v>0</v>
      </c>
      <c r="K233" s="51"/>
      <c r="L233" s="51">
        <f t="shared" si="19"/>
        <v>100</v>
      </c>
      <c r="M233" s="51">
        <f t="shared" si="20"/>
        <v>100</v>
      </c>
    </row>
    <row r="234" spans="1:13" ht="25.5">
      <c r="A234" s="81"/>
      <c r="B234" s="86"/>
      <c r="C234" s="82" t="s">
        <v>292</v>
      </c>
      <c r="D234" s="82"/>
      <c r="E234" s="70" t="s">
        <v>293</v>
      </c>
      <c r="F234" s="85"/>
      <c r="G234" s="45">
        <v>971.4</v>
      </c>
      <c r="H234" s="45">
        <v>971.4</v>
      </c>
      <c r="I234" s="45">
        <v>971.4</v>
      </c>
      <c r="J234" s="44">
        <f t="shared" si="17"/>
        <v>0</v>
      </c>
      <c r="K234" s="51"/>
      <c r="L234" s="51">
        <f t="shared" si="19"/>
        <v>100</v>
      </c>
      <c r="M234" s="51">
        <f t="shared" si="20"/>
        <v>100</v>
      </c>
    </row>
    <row r="235" spans="1:13" ht="25.5">
      <c r="A235" s="81"/>
      <c r="B235" s="86"/>
      <c r="C235" s="82"/>
      <c r="D235" s="82" t="s">
        <v>155</v>
      </c>
      <c r="E235" s="70" t="s">
        <v>156</v>
      </c>
      <c r="F235" s="85"/>
      <c r="G235" s="45">
        <v>971.4</v>
      </c>
      <c r="H235" s="45">
        <v>971.4</v>
      </c>
      <c r="I235" s="45">
        <v>971.4</v>
      </c>
      <c r="J235" s="44">
        <f t="shared" si="17"/>
        <v>0</v>
      </c>
      <c r="K235" s="51"/>
      <c r="L235" s="51">
        <f t="shared" si="19"/>
        <v>100</v>
      </c>
      <c r="M235" s="51">
        <f t="shared" si="20"/>
        <v>100</v>
      </c>
    </row>
    <row r="236" spans="1:13" ht="38.25">
      <c r="A236" s="81"/>
      <c r="B236" s="86"/>
      <c r="C236" s="88" t="s">
        <v>173</v>
      </c>
      <c r="D236" s="82"/>
      <c r="E236" s="76" t="s">
        <v>174</v>
      </c>
      <c r="F236" s="85">
        <f>F237</f>
        <v>1034.5</v>
      </c>
      <c r="G236" s="45">
        <v>1034.5</v>
      </c>
      <c r="H236" s="45">
        <v>1034.5</v>
      </c>
      <c r="I236" s="45">
        <v>1034.3</v>
      </c>
      <c r="J236" s="44">
        <f t="shared" si="17"/>
        <v>0</v>
      </c>
      <c r="K236" s="51">
        <f t="shared" si="18"/>
        <v>99.98066698888351</v>
      </c>
      <c r="L236" s="51">
        <f t="shared" si="19"/>
        <v>99.98066698888351</v>
      </c>
      <c r="M236" s="51">
        <f t="shared" si="20"/>
        <v>99.98066698888351</v>
      </c>
    </row>
    <row r="237" spans="1:13" ht="51">
      <c r="A237" s="81"/>
      <c r="B237" s="86"/>
      <c r="C237" s="88" t="s">
        <v>175</v>
      </c>
      <c r="D237" s="82"/>
      <c r="E237" s="76" t="s">
        <v>209</v>
      </c>
      <c r="F237" s="85">
        <f>F238</f>
        <v>1034.5</v>
      </c>
      <c r="G237" s="45">
        <v>1034.5</v>
      </c>
      <c r="H237" s="45">
        <v>1034.5</v>
      </c>
      <c r="I237" s="45">
        <v>1034.3</v>
      </c>
      <c r="J237" s="44">
        <f t="shared" si="17"/>
        <v>0</v>
      </c>
      <c r="K237" s="51">
        <f t="shared" si="18"/>
        <v>99.98066698888351</v>
      </c>
      <c r="L237" s="51">
        <f t="shared" si="19"/>
        <v>99.98066698888351</v>
      </c>
      <c r="M237" s="51">
        <f t="shared" si="20"/>
        <v>99.98066698888351</v>
      </c>
    </row>
    <row r="238" spans="1:13" ht="25.5">
      <c r="A238" s="81"/>
      <c r="B238" s="86"/>
      <c r="C238" s="88" t="s">
        <v>294</v>
      </c>
      <c r="D238" s="82"/>
      <c r="E238" s="72" t="s">
        <v>89</v>
      </c>
      <c r="F238" s="85">
        <f>F239+F241+F243</f>
        <v>1034.5</v>
      </c>
      <c r="G238" s="45">
        <v>1034.5</v>
      </c>
      <c r="H238" s="45">
        <v>1034.5</v>
      </c>
      <c r="I238" s="45">
        <v>1034.3</v>
      </c>
      <c r="J238" s="44">
        <f t="shared" si="17"/>
        <v>0</v>
      </c>
      <c r="K238" s="51">
        <f t="shared" si="18"/>
        <v>99.98066698888351</v>
      </c>
      <c r="L238" s="51">
        <f t="shared" si="19"/>
        <v>99.98066698888351</v>
      </c>
      <c r="M238" s="51">
        <f t="shared" si="20"/>
        <v>99.98066698888351</v>
      </c>
    </row>
    <row r="239" spans="1:13" ht="12.75">
      <c r="A239" s="81"/>
      <c r="B239" s="86"/>
      <c r="C239" s="88" t="s">
        <v>295</v>
      </c>
      <c r="D239" s="82"/>
      <c r="E239" s="73" t="s">
        <v>296</v>
      </c>
      <c r="F239" s="85">
        <f>F240</f>
        <v>821</v>
      </c>
      <c r="G239" s="45">
        <v>821</v>
      </c>
      <c r="H239" s="45">
        <v>821</v>
      </c>
      <c r="I239" s="45">
        <v>820.8</v>
      </c>
      <c r="J239" s="44">
        <f t="shared" si="17"/>
        <v>0</v>
      </c>
      <c r="K239" s="51">
        <f t="shared" si="18"/>
        <v>99.97563946406821</v>
      </c>
      <c r="L239" s="51">
        <f t="shared" si="19"/>
        <v>99.97563946406821</v>
      </c>
      <c r="M239" s="51">
        <f t="shared" si="20"/>
        <v>99.97563946406821</v>
      </c>
    </row>
    <row r="240" spans="1:13" ht="38.25">
      <c r="A240" s="81"/>
      <c r="B240" s="86"/>
      <c r="C240" s="88"/>
      <c r="D240" s="82" t="s">
        <v>150</v>
      </c>
      <c r="E240" s="70" t="s">
        <v>147</v>
      </c>
      <c r="F240" s="85">
        <f>46.1+774.9</f>
        <v>821</v>
      </c>
      <c r="G240" s="45">
        <v>821</v>
      </c>
      <c r="H240" s="45">
        <v>821</v>
      </c>
      <c r="I240" s="45">
        <v>820.8</v>
      </c>
      <c r="J240" s="44">
        <f t="shared" si="17"/>
        <v>0</v>
      </c>
      <c r="K240" s="51">
        <f t="shared" si="18"/>
        <v>99.97563946406821</v>
      </c>
      <c r="L240" s="51">
        <f t="shared" si="19"/>
        <v>99.97563946406821</v>
      </c>
      <c r="M240" s="51">
        <f t="shared" si="20"/>
        <v>99.97563946406821</v>
      </c>
    </row>
    <row r="241" spans="1:13" ht="25.5">
      <c r="A241" s="81"/>
      <c r="B241" s="86"/>
      <c r="C241" s="88" t="s">
        <v>297</v>
      </c>
      <c r="D241" s="82"/>
      <c r="E241" s="70" t="s">
        <v>298</v>
      </c>
      <c r="F241" s="85">
        <f>F242</f>
        <v>84.6</v>
      </c>
      <c r="G241" s="45">
        <v>84.6</v>
      </c>
      <c r="H241" s="45">
        <v>84.6</v>
      </c>
      <c r="I241" s="45">
        <v>84.6</v>
      </c>
      <c r="J241" s="44">
        <f t="shared" si="17"/>
        <v>0</v>
      </c>
      <c r="K241" s="51">
        <f t="shared" si="18"/>
        <v>100</v>
      </c>
      <c r="L241" s="51">
        <f t="shared" si="19"/>
        <v>100</v>
      </c>
      <c r="M241" s="51">
        <f t="shared" si="20"/>
        <v>100</v>
      </c>
    </row>
    <row r="242" spans="1:13" ht="38.25">
      <c r="A242" s="81"/>
      <c r="B242" s="86"/>
      <c r="C242" s="88"/>
      <c r="D242" s="82" t="s">
        <v>150</v>
      </c>
      <c r="E242" s="70" t="s">
        <v>147</v>
      </c>
      <c r="F242" s="85">
        <v>84.6</v>
      </c>
      <c r="G242" s="45">
        <v>84.6</v>
      </c>
      <c r="H242" s="45">
        <v>84.6</v>
      </c>
      <c r="I242" s="45">
        <v>84.6</v>
      </c>
      <c r="J242" s="44">
        <f t="shared" si="17"/>
        <v>0</v>
      </c>
      <c r="K242" s="51">
        <f t="shared" si="18"/>
        <v>100</v>
      </c>
      <c r="L242" s="51">
        <f t="shared" si="19"/>
        <v>100</v>
      </c>
      <c r="M242" s="51">
        <f t="shared" si="20"/>
        <v>100</v>
      </c>
    </row>
    <row r="243" spans="1:13" ht="51">
      <c r="A243" s="81"/>
      <c r="B243" s="86"/>
      <c r="C243" s="88" t="s">
        <v>299</v>
      </c>
      <c r="D243" s="86"/>
      <c r="E243" s="72" t="s">
        <v>300</v>
      </c>
      <c r="F243" s="85">
        <f>F244</f>
        <v>128.9</v>
      </c>
      <c r="G243" s="45">
        <v>128.9</v>
      </c>
      <c r="H243" s="45">
        <v>128.9</v>
      </c>
      <c r="I243" s="45">
        <v>128.9</v>
      </c>
      <c r="J243" s="44">
        <f t="shared" si="17"/>
        <v>0</v>
      </c>
      <c r="K243" s="51">
        <f t="shared" si="18"/>
        <v>100</v>
      </c>
      <c r="L243" s="51">
        <f t="shared" si="19"/>
        <v>100</v>
      </c>
      <c r="M243" s="51">
        <f t="shared" si="20"/>
        <v>100</v>
      </c>
    </row>
    <row r="244" spans="1:13" ht="38.25">
      <c r="A244" s="81"/>
      <c r="B244" s="86"/>
      <c r="C244" s="87"/>
      <c r="D244" s="82" t="s">
        <v>150</v>
      </c>
      <c r="E244" s="70" t="s">
        <v>147</v>
      </c>
      <c r="F244" s="85">
        <v>128.9</v>
      </c>
      <c r="G244" s="45">
        <v>128.9</v>
      </c>
      <c r="H244" s="45">
        <v>128.9</v>
      </c>
      <c r="I244" s="45">
        <v>128.9</v>
      </c>
      <c r="J244" s="44">
        <f t="shared" si="17"/>
        <v>0</v>
      </c>
      <c r="K244" s="51">
        <f t="shared" si="18"/>
        <v>100</v>
      </c>
      <c r="L244" s="51">
        <f t="shared" si="19"/>
        <v>100</v>
      </c>
      <c r="M244" s="51">
        <f t="shared" si="20"/>
        <v>100</v>
      </c>
    </row>
    <row r="245" spans="1:13" s="34" customFormat="1" ht="27">
      <c r="A245" s="142"/>
      <c r="B245" s="145" t="s">
        <v>100</v>
      </c>
      <c r="C245" s="146"/>
      <c r="D245" s="145"/>
      <c r="E245" s="147" t="s">
        <v>101</v>
      </c>
      <c r="F245" s="148">
        <f>F246+F259</f>
        <v>2625.7</v>
      </c>
      <c r="G245" s="182">
        <v>2253</v>
      </c>
      <c r="H245" s="182">
        <v>2253</v>
      </c>
      <c r="I245" s="182">
        <v>2119.3</v>
      </c>
      <c r="J245" s="43">
        <f t="shared" si="17"/>
        <v>0</v>
      </c>
      <c r="K245" s="50">
        <f t="shared" si="18"/>
        <v>80.71371443805464</v>
      </c>
      <c r="L245" s="50">
        <f t="shared" si="19"/>
        <v>94.06569019085664</v>
      </c>
      <c r="M245" s="50">
        <f t="shared" si="20"/>
        <v>94.06569019085664</v>
      </c>
    </row>
    <row r="246" spans="1:13" s="152" customFormat="1" ht="51">
      <c r="A246" s="153"/>
      <c r="B246" s="162" t="s">
        <v>102</v>
      </c>
      <c r="C246" s="160"/>
      <c r="D246" s="162"/>
      <c r="E246" s="176" t="s">
        <v>301</v>
      </c>
      <c r="F246" s="173">
        <f>F247</f>
        <v>2018.7</v>
      </c>
      <c r="G246" s="183">
        <v>1956</v>
      </c>
      <c r="H246" s="183">
        <v>1956</v>
      </c>
      <c r="I246" s="183">
        <v>1898.1</v>
      </c>
      <c r="J246" s="151">
        <f t="shared" si="17"/>
        <v>0</v>
      </c>
      <c r="K246" s="156">
        <f t="shared" si="18"/>
        <v>94.02585822559072</v>
      </c>
      <c r="L246" s="156">
        <f t="shared" si="19"/>
        <v>97.0398773006135</v>
      </c>
      <c r="M246" s="156">
        <f t="shared" si="20"/>
        <v>97.0398773006135</v>
      </c>
    </row>
    <row r="247" spans="1:13" ht="51">
      <c r="A247" s="81"/>
      <c r="B247" s="86"/>
      <c r="C247" s="87" t="s">
        <v>141</v>
      </c>
      <c r="D247" s="86"/>
      <c r="E247" s="76" t="s">
        <v>302</v>
      </c>
      <c r="F247" s="85">
        <f>F248+F253</f>
        <v>2018.7</v>
      </c>
      <c r="G247" s="45">
        <v>1871.6000000000001</v>
      </c>
      <c r="H247" s="45">
        <v>1871.6</v>
      </c>
      <c r="I247" s="45">
        <v>1813.7</v>
      </c>
      <c r="J247" s="44">
        <f t="shared" si="17"/>
        <v>0</v>
      </c>
      <c r="K247" s="51">
        <f t="shared" si="18"/>
        <v>89.8449497201169</v>
      </c>
      <c r="L247" s="51">
        <f t="shared" si="19"/>
        <v>96.90639025432785</v>
      </c>
      <c r="M247" s="51">
        <f t="shared" si="20"/>
        <v>96.90639025432785</v>
      </c>
    </row>
    <row r="248" spans="1:13" ht="51">
      <c r="A248" s="81"/>
      <c r="B248" s="86"/>
      <c r="C248" s="87" t="s">
        <v>143</v>
      </c>
      <c r="D248" s="86"/>
      <c r="E248" s="76" t="s">
        <v>144</v>
      </c>
      <c r="F248" s="85">
        <f>F249</f>
        <v>1878.7</v>
      </c>
      <c r="G248" s="45">
        <v>1871.6</v>
      </c>
      <c r="H248" s="45">
        <v>1871.6</v>
      </c>
      <c r="I248" s="45">
        <v>1813.7</v>
      </c>
      <c r="J248" s="44">
        <f t="shared" si="17"/>
        <v>0</v>
      </c>
      <c r="K248" s="51">
        <f t="shared" si="18"/>
        <v>96.5401607494544</v>
      </c>
      <c r="L248" s="51">
        <f t="shared" si="19"/>
        <v>96.90639025432785</v>
      </c>
      <c r="M248" s="51">
        <f t="shared" si="20"/>
        <v>96.90639025432785</v>
      </c>
    </row>
    <row r="249" spans="1:13" ht="76.5">
      <c r="A249" s="81"/>
      <c r="B249" s="86"/>
      <c r="C249" s="92" t="s">
        <v>303</v>
      </c>
      <c r="D249" s="75"/>
      <c r="E249" s="99" t="s">
        <v>304</v>
      </c>
      <c r="F249" s="85">
        <f>F250+F251</f>
        <v>1878.7</v>
      </c>
      <c r="G249" s="45">
        <v>1841.6000000000001</v>
      </c>
      <c r="H249" s="45">
        <v>1841.6</v>
      </c>
      <c r="I249" s="45">
        <v>1813.7</v>
      </c>
      <c r="J249" s="44">
        <f t="shared" si="17"/>
        <v>0</v>
      </c>
      <c r="K249" s="51">
        <f t="shared" si="18"/>
        <v>96.5401607494544</v>
      </c>
      <c r="L249" s="51">
        <f t="shared" si="19"/>
        <v>98.48501303214596</v>
      </c>
      <c r="M249" s="51">
        <f t="shared" si="20"/>
        <v>98.48501303214597</v>
      </c>
    </row>
    <row r="250" spans="1:13" ht="51">
      <c r="A250" s="81"/>
      <c r="B250" s="86"/>
      <c r="C250" s="88"/>
      <c r="D250" s="106" t="s">
        <v>169</v>
      </c>
      <c r="E250" s="74" t="s">
        <v>170</v>
      </c>
      <c r="F250" s="85">
        <v>1507.7</v>
      </c>
      <c r="G250" s="45">
        <v>1546.9</v>
      </c>
      <c r="H250" s="45">
        <v>1546.9</v>
      </c>
      <c r="I250" s="45">
        <v>1546.8</v>
      </c>
      <c r="J250" s="44">
        <f t="shared" si="17"/>
        <v>0</v>
      </c>
      <c r="K250" s="51">
        <f t="shared" si="18"/>
        <v>102.59335411554022</v>
      </c>
      <c r="L250" s="51">
        <f t="shared" si="19"/>
        <v>99.9935354580128</v>
      </c>
      <c r="M250" s="51">
        <f t="shared" si="20"/>
        <v>99.9935354580128</v>
      </c>
    </row>
    <row r="251" spans="1:13" ht="25.5">
      <c r="A251" s="81"/>
      <c r="B251" s="86"/>
      <c r="C251" s="87"/>
      <c r="D251" s="92" t="s">
        <v>155</v>
      </c>
      <c r="E251" s="70" t="s">
        <v>156</v>
      </c>
      <c r="F251" s="85">
        <v>371</v>
      </c>
      <c r="G251" s="45">
        <v>291.7</v>
      </c>
      <c r="H251" s="45">
        <v>291.7</v>
      </c>
      <c r="I251" s="45">
        <v>265.1</v>
      </c>
      <c r="J251" s="44">
        <f t="shared" si="17"/>
        <v>0</v>
      </c>
      <c r="K251" s="51">
        <f t="shared" si="18"/>
        <v>71.45552560646901</v>
      </c>
      <c r="L251" s="51">
        <f t="shared" si="19"/>
        <v>90.88104216660955</v>
      </c>
      <c r="M251" s="51">
        <f t="shared" si="20"/>
        <v>90.88104216660955</v>
      </c>
    </row>
    <row r="252" spans="1:13" ht="12.75">
      <c r="A252" s="81"/>
      <c r="B252" s="75"/>
      <c r="C252" s="92"/>
      <c r="D252" s="92" t="s">
        <v>180</v>
      </c>
      <c r="E252" s="70" t="s">
        <v>181</v>
      </c>
      <c r="F252" s="85"/>
      <c r="G252" s="45">
        <v>3</v>
      </c>
      <c r="H252" s="45">
        <v>3</v>
      </c>
      <c r="I252" s="45">
        <v>1.8</v>
      </c>
      <c r="J252" s="44">
        <f t="shared" si="17"/>
        <v>0</v>
      </c>
      <c r="K252" s="51"/>
      <c r="L252" s="51">
        <f t="shared" si="19"/>
        <v>60</v>
      </c>
      <c r="M252" s="51">
        <f t="shared" si="20"/>
        <v>60</v>
      </c>
    </row>
    <row r="253" spans="1:13" ht="51">
      <c r="A253" s="81"/>
      <c r="B253" s="75"/>
      <c r="C253" s="92" t="s">
        <v>305</v>
      </c>
      <c r="D253" s="92"/>
      <c r="E253" s="70" t="s">
        <v>306</v>
      </c>
      <c r="F253" s="85">
        <f>F254</f>
        <v>140</v>
      </c>
      <c r="G253" s="45">
        <v>30</v>
      </c>
      <c r="H253" s="45">
        <v>30</v>
      </c>
      <c r="I253" s="45">
        <v>0</v>
      </c>
      <c r="J253" s="44">
        <f t="shared" si="17"/>
        <v>0</v>
      </c>
      <c r="K253" s="51">
        <f t="shared" si="18"/>
        <v>0</v>
      </c>
      <c r="L253" s="51">
        <f t="shared" si="19"/>
        <v>0</v>
      </c>
      <c r="M253" s="51">
        <f t="shared" si="20"/>
        <v>0</v>
      </c>
    </row>
    <row r="254" spans="1:13" ht="25.5">
      <c r="A254" s="81"/>
      <c r="B254" s="75"/>
      <c r="C254" s="92"/>
      <c r="D254" s="92" t="s">
        <v>155</v>
      </c>
      <c r="E254" s="70" t="s">
        <v>156</v>
      </c>
      <c r="F254" s="85">
        <v>140</v>
      </c>
      <c r="G254" s="45">
        <v>30</v>
      </c>
      <c r="H254" s="45">
        <v>30</v>
      </c>
      <c r="I254" s="45">
        <v>0</v>
      </c>
      <c r="J254" s="44">
        <f t="shared" si="17"/>
        <v>0</v>
      </c>
      <c r="K254" s="51">
        <f t="shared" si="18"/>
        <v>0</v>
      </c>
      <c r="L254" s="51">
        <f t="shared" si="19"/>
        <v>0</v>
      </c>
      <c r="M254" s="51">
        <f t="shared" si="20"/>
        <v>0</v>
      </c>
    </row>
    <row r="255" spans="1:13" ht="12.75">
      <c r="A255" s="81"/>
      <c r="B255" s="75"/>
      <c r="C255" s="92" t="s">
        <v>307</v>
      </c>
      <c r="D255" s="92"/>
      <c r="E255" s="70" t="s">
        <v>158</v>
      </c>
      <c r="F255" s="85"/>
      <c r="G255" s="45">
        <v>84.4</v>
      </c>
      <c r="H255" s="45">
        <v>84.4</v>
      </c>
      <c r="I255" s="45">
        <v>84.4</v>
      </c>
      <c r="J255" s="44">
        <f t="shared" si="17"/>
        <v>0</v>
      </c>
      <c r="K255" s="51"/>
      <c r="L255" s="51">
        <f t="shared" si="19"/>
        <v>100</v>
      </c>
      <c r="M255" s="51">
        <f t="shared" si="20"/>
        <v>100</v>
      </c>
    </row>
    <row r="256" spans="1:13" ht="25.5">
      <c r="A256" s="81"/>
      <c r="B256" s="75"/>
      <c r="C256" s="92" t="s">
        <v>288</v>
      </c>
      <c r="D256" s="92"/>
      <c r="E256" s="70" t="s">
        <v>16</v>
      </c>
      <c r="F256" s="85"/>
      <c r="G256" s="45">
        <v>84.4</v>
      </c>
      <c r="H256" s="45">
        <v>84.4</v>
      </c>
      <c r="I256" s="45">
        <v>84.4</v>
      </c>
      <c r="J256" s="44">
        <f aca="true" t="shared" si="21" ref="J256:J317">H256-G256</f>
        <v>0</v>
      </c>
      <c r="K256" s="51"/>
      <c r="L256" s="51">
        <f t="shared" si="19"/>
        <v>100</v>
      </c>
      <c r="M256" s="51">
        <f t="shared" si="20"/>
        <v>100</v>
      </c>
    </row>
    <row r="257" spans="1:13" ht="38.25">
      <c r="A257" s="81"/>
      <c r="B257" s="75"/>
      <c r="C257" s="92" t="s">
        <v>308</v>
      </c>
      <c r="D257" s="92"/>
      <c r="E257" s="70" t="s">
        <v>133</v>
      </c>
      <c r="F257" s="85"/>
      <c r="G257" s="45">
        <v>84.4</v>
      </c>
      <c r="H257" s="45">
        <v>84.4</v>
      </c>
      <c r="I257" s="45">
        <v>84.4</v>
      </c>
      <c r="J257" s="44">
        <f t="shared" si="21"/>
        <v>0</v>
      </c>
      <c r="K257" s="51"/>
      <c r="L257" s="51">
        <f t="shared" si="19"/>
        <v>100</v>
      </c>
      <c r="M257" s="51">
        <f t="shared" si="20"/>
        <v>100</v>
      </c>
    </row>
    <row r="258" spans="1:13" ht="25.5">
      <c r="A258" s="81"/>
      <c r="B258" s="75"/>
      <c r="C258" s="92"/>
      <c r="D258" s="92" t="s">
        <v>155</v>
      </c>
      <c r="E258" s="70" t="s">
        <v>156</v>
      </c>
      <c r="F258" s="85"/>
      <c r="G258" s="45">
        <v>84.4</v>
      </c>
      <c r="H258" s="45">
        <v>84.4</v>
      </c>
      <c r="I258" s="45">
        <v>84.4</v>
      </c>
      <c r="J258" s="44">
        <f t="shared" si="21"/>
        <v>0</v>
      </c>
      <c r="K258" s="51"/>
      <c r="L258" s="51">
        <f t="shared" si="19"/>
        <v>100</v>
      </c>
      <c r="M258" s="51">
        <f t="shared" si="20"/>
        <v>100</v>
      </c>
    </row>
    <row r="259" spans="1:13" s="152" customFormat="1" ht="38.25">
      <c r="A259" s="153"/>
      <c r="B259" s="193" t="s">
        <v>136</v>
      </c>
      <c r="C259" s="193"/>
      <c r="D259" s="193"/>
      <c r="E259" s="205" t="s">
        <v>134</v>
      </c>
      <c r="F259" s="173">
        <f>F260</f>
        <v>607</v>
      </c>
      <c r="G259" s="183">
        <v>297</v>
      </c>
      <c r="H259" s="183">
        <v>297</v>
      </c>
      <c r="I259" s="183">
        <v>221.2</v>
      </c>
      <c r="J259" s="151">
        <f t="shared" si="21"/>
        <v>0</v>
      </c>
      <c r="K259" s="156">
        <f t="shared" si="18"/>
        <v>36.44151565074135</v>
      </c>
      <c r="L259" s="156">
        <f t="shared" si="19"/>
        <v>74.47811447811448</v>
      </c>
      <c r="M259" s="156">
        <f t="shared" si="20"/>
        <v>74.47811447811448</v>
      </c>
    </row>
    <row r="260" spans="1:13" ht="38.25">
      <c r="A260" s="81"/>
      <c r="B260" s="86"/>
      <c r="C260" s="87" t="s">
        <v>141</v>
      </c>
      <c r="D260" s="86"/>
      <c r="E260" s="76" t="s">
        <v>309</v>
      </c>
      <c r="F260" s="85">
        <f>F261+F266+F269</f>
        <v>607</v>
      </c>
      <c r="G260" s="45">
        <v>297</v>
      </c>
      <c r="H260" s="45">
        <v>297</v>
      </c>
      <c r="I260" s="45">
        <v>221.2</v>
      </c>
      <c r="J260" s="44">
        <f t="shared" si="21"/>
        <v>0</v>
      </c>
      <c r="K260" s="51">
        <f t="shared" si="18"/>
        <v>36.44151565074135</v>
      </c>
      <c r="L260" s="51">
        <f t="shared" si="19"/>
        <v>74.47811447811448</v>
      </c>
      <c r="M260" s="51">
        <f t="shared" si="20"/>
        <v>74.47811447811448</v>
      </c>
    </row>
    <row r="261" spans="1:13" ht="51">
      <c r="A261" s="81"/>
      <c r="B261" s="86"/>
      <c r="C261" s="87" t="s">
        <v>143</v>
      </c>
      <c r="D261" s="86"/>
      <c r="E261" s="76" t="s">
        <v>310</v>
      </c>
      <c r="F261" s="85">
        <f>F262</f>
        <v>432</v>
      </c>
      <c r="G261" s="45">
        <v>197</v>
      </c>
      <c r="H261" s="45">
        <v>197</v>
      </c>
      <c r="I261" s="45">
        <v>123.2</v>
      </c>
      <c r="J261" s="44">
        <f t="shared" si="21"/>
        <v>0</v>
      </c>
      <c r="K261" s="51">
        <f aca="true" t="shared" si="22" ref="K261:K322">I261*100/F261</f>
        <v>28.51851851851852</v>
      </c>
      <c r="L261" s="51">
        <f aca="true" t="shared" si="23" ref="L261:L322">I261*100/G261</f>
        <v>62.53807106598985</v>
      </c>
      <c r="M261" s="51">
        <f aca="true" t="shared" si="24" ref="M261:M322">I261*100/H261</f>
        <v>62.53807106598985</v>
      </c>
    </row>
    <row r="262" spans="1:13" ht="76.5">
      <c r="A262" s="81"/>
      <c r="B262" s="86"/>
      <c r="C262" s="87" t="s">
        <v>311</v>
      </c>
      <c r="D262" s="86"/>
      <c r="E262" s="76" t="s">
        <v>312</v>
      </c>
      <c r="F262" s="85">
        <f>F263</f>
        <v>432</v>
      </c>
      <c r="G262" s="45">
        <v>0</v>
      </c>
      <c r="H262" s="45">
        <v>0</v>
      </c>
      <c r="I262" s="45">
        <v>0</v>
      </c>
      <c r="J262" s="44">
        <f t="shared" si="21"/>
        <v>0</v>
      </c>
      <c r="K262" s="51">
        <f t="shared" si="22"/>
        <v>0</v>
      </c>
      <c r="L262" s="51"/>
      <c r="M262" s="51"/>
    </row>
    <row r="263" spans="1:13" ht="38.25">
      <c r="A263" s="81"/>
      <c r="B263" s="86"/>
      <c r="C263" s="87"/>
      <c r="D263" s="87" t="s">
        <v>150</v>
      </c>
      <c r="E263" s="70" t="s">
        <v>147</v>
      </c>
      <c r="F263" s="85">
        <v>432</v>
      </c>
      <c r="G263" s="45">
        <v>0</v>
      </c>
      <c r="H263" s="45">
        <v>0</v>
      </c>
      <c r="I263" s="45">
        <v>0</v>
      </c>
      <c r="J263" s="44">
        <f t="shared" si="21"/>
        <v>0</v>
      </c>
      <c r="K263" s="51">
        <f t="shared" si="22"/>
        <v>0</v>
      </c>
      <c r="L263" s="51"/>
      <c r="M263" s="51"/>
    </row>
    <row r="264" spans="1:13" ht="51">
      <c r="A264" s="81"/>
      <c r="B264" s="86"/>
      <c r="C264" s="87" t="s">
        <v>313</v>
      </c>
      <c r="D264" s="87"/>
      <c r="E264" s="70" t="s">
        <v>314</v>
      </c>
      <c r="F264" s="85"/>
      <c r="G264" s="45">
        <v>197</v>
      </c>
      <c r="H264" s="45">
        <v>197</v>
      </c>
      <c r="I264" s="45">
        <v>123.2</v>
      </c>
      <c r="J264" s="44">
        <f t="shared" si="21"/>
        <v>0</v>
      </c>
      <c r="K264" s="51"/>
      <c r="L264" s="51">
        <f t="shared" si="23"/>
        <v>62.53807106598985</v>
      </c>
      <c r="M264" s="51">
        <f t="shared" si="24"/>
        <v>62.53807106598985</v>
      </c>
    </row>
    <row r="265" spans="1:13" ht="25.5">
      <c r="A265" s="81"/>
      <c r="B265" s="86"/>
      <c r="C265" s="87"/>
      <c r="D265" s="87" t="s">
        <v>155</v>
      </c>
      <c r="E265" s="70" t="s">
        <v>156</v>
      </c>
      <c r="F265" s="85"/>
      <c r="G265" s="45">
        <v>197</v>
      </c>
      <c r="H265" s="45">
        <v>197</v>
      </c>
      <c r="I265" s="45">
        <v>123.2</v>
      </c>
      <c r="J265" s="44">
        <f t="shared" si="21"/>
        <v>0</v>
      </c>
      <c r="K265" s="51"/>
      <c r="L265" s="51">
        <f t="shared" si="23"/>
        <v>62.53807106598985</v>
      </c>
      <c r="M265" s="51">
        <f t="shared" si="24"/>
        <v>62.53807106598985</v>
      </c>
    </row>
    <row r="266" spans="1:13" ht="76.5">
      <c r="A266" s="81"/>
      <c r="B266" s="86"/>
      <c r="C266" s="87" t="s">
        <v>151</v>
      </c>
      <c r="D266" s="86"/>
      <c r="E266" s="76" t="s">
        <v>152</v>
      </c>
      <c r="F266" s="85">
        <f>F267</f>
        <v>160</v>
      </c>
      <c r="G266" s="45">
        <v>85</v>
      </c>
      <c r="H266" s="45">
        <v>85</v>
      </c>
      <c r="I266" s="45">
        <v>83</v>
      </c>
      <c r="J266" s="44">
        <f t="shared" si="21"/>
        <v>0</v>
      </c>
      <c r="K266" s="51">
        <f t="shared" si="22"/>
        <v>51.875</v>
      </c>
      <c r="L266" s="51">
        <f t="shared" si="23"/>
        <v>97.6470588235294</v>
      </c>
      <c r="M266" s="51">
        <f t="shared" si="24"/>
        <v>97.6470588235294</v>
      </c>
    </row>
    <row r="267" spans="1:13" ht="51">
      <c r="A267" s="81"/>
      <c r="B267" s="86"/>
      <c r="C267" s="87" t="s">
        <v>153</v>
      </c>
      <c r="D267" s="86"/>
      <c r="E267" s="76" t="s">
        <v>154</v>
      </c>
      <c r="F267" s="85">
        <f>F268</f>
        <v>160</v>
      </c>
      <c r="G267" s="45">
        <v>85</v>
      </c>
      <c r="H267" s="45">
        <v>85</v>
      </c>
      <c r="I267" s="45">
        <v>83</v>
      </c>
      <c r="J267" s="44">
        <f t="shared" si="21"/>
        <v>0</v>
      </c>
      <c r="K267" s="51">
        <f t="shared" si="22"/>
        <v>51.875</v>
      </c>
      <c r="L267" s="51">
        <f t="shared" si="23"/>
        <v>97.6470588235294</v>
      </c>
      <c r="M267" s="51">
        <f t="shared" si="24"/>
        <v>97.6470588235294</v>
      </c>
    </row>
    <row r="268" spans="1:13" ht="25.5">
      <c r="A268" s="81"/>
      <c r="B268" s="86"/>
      <c r="C268" s="87"/>
      <c r="D268" s="92" t="s">
        <v>155</v>
      </c>
      <c r="E268" s="70" t="s">
        <v>156</v>
      </c>
      <c r="F268" s="85">
        <v>160</v>
      </c>
      <c r="G268" s="45">
        <v>85</v>
      </c>
      <c r="H268" s="45">
        <v>85</v>
      </c>
      <c r="I268" s="45">
        <v>83</v>
      </c>
      <c r="J268" s="44">
        <f t="shared" si="21"/>
        <v>0</v>
      </c>
      <c r="K268" s="51">
        <f t="shared" si="22"/>
        <v>51.875</v>
      </c>
      <c r="L268" s="51">
        <f t="shared" si="23"/>
        <v>97.6470588235294</v>
      </c>
      <c r="M268" s="51">
        <f t="shared" si="24"/>
        <v>97.6470588235294</v>
      </c>
    </row>
    <row r="269" spans="1:13" ht="38.25">
      <c r="A269" s="81"/>
      <c r="B269" s="86"/>
      <c r="C269" s="87" t="s">
        <v>315</v>
      </c>
      <c r="D269" s="86"/>
      <c r="E269" s="76" t="s">
        <v>316</v>
      </c>
      <c r="F269" s="85">
        <f>F270</f>
        <v>15</v>
      </c>
      <c r="G269" s="45">
        <v>15</v>
      </c>
      <c r="H269" s="45">
        <v>15</v>
      </c>
      <c r="I269" s="45">
        <v>15</v>
      </c>
      <c r="J269" s="44">
        <f t="shared" si="21"/>
        <v>0</v>
      </c>
      <c r="K269" s="51">
        <f t="shared" si="22"/>
        <v>100</v>
      </c>
      <c r="L269" s="51">
        <f t="shared" si="23"/>
        <v>100</v>
      </c>
      <c r="M269" s="51">
        <f t="shared" si="24"/>
        <v>100</v>
      </c>
    </row>
    <row r="270" spans="1:13" ht="38.25">
      <c r="A270" s="81"/>
      <c r="B270" s="86"/>
      <c r="C270" s="87" t="s">
        <v>317</v>
      </c>
      <c r="D270" s="86"/>
      <c r="E270" s="76" t="s">
        <v>318</v>
      </c>
      <c r="F270" s="85">
        <f>F271</f>
        <v>15</v>
      </c>
      <c r="G270" s="45">
        <v>15</v>
      </c>
      <c r="H270" s="45">
        <v>15</v>
      </c>
      <c r="I270" s="45">
        <v>15</v>
      </c>
      <c r="J270" s="44">
        <f t="shared" si="21"/>
        <v>0</v>
      </c>
      <c r="K270" s="51">
        <f t="shared" si="22"/>
        <v>100</v>
      </c>
      <c r="L270" s="51">
        <f t="shared" si="23"/>
        <v>100</v>
      </c>
      <c r="M270" s="51">
        <f t="shared" si="24"/>
        <v>100</v>
      </c>
    </row>
    <row r="271" spans="1:13" ht="25.5">
      <c r="A271" s="81"/>
      <c r="B271" s="86"/>
      <c r="C271" s="87"/>
      <c r="D271" s="92" t="s">
        <v>155</v>
      </c>
      <c r="E271" s="70" t="s">
        <v>156</v>
      </c>
      <c r="F271" s="85">
        <v>15</v>
      </c>
      <c r="G271" s="45">
        <v>15</v>
      </c>
      <c r="H271" s="45">
        <v>15</v>
      </c>
      <c r="I271" s="45">
        <v>15</v>
      </c>
      <c r="J271" s="44">
        <f t="shared" si="21"/>
        <v>0</v>
      </c>
      <c r="K271" s="51">
        <f t="shared" si="22"/>
        <v>100</v>
      </c>
      <c r="L271" s="51">
        <f t="shared" si="23"/>
        <v>100</v>
      </c>
      <c r="M271" s="51">
        <f t="shared" si="24"/>
        <v>100</v>
      </c>
    </row>
    <row r="272" spans="1:13" s="34" customFormat="1" ht="13.5">
      <c r="A272" s="142"/>
      <c r="B272" s="145" t="s">
        <v>18</v>
      </c>
      <c r="C272" s="146"/>
      <c r="D272" s="146"/>
      <c r="E272" s="175" t="s">
        <v>19</v>
      </c>
      <c r="F272" s="148">
        <f>F273+F288+F293+F307</f>
        <v>20459.3</v>
      </c>
      <c r="G272" s="182">
        <v>19212</v>
      </c>
      <c r="H272" s="182">
        <v>19212</v>
      </c>
      <c r="I272" s="182">
        <v>17645.4</v>
      </c>
      <c r="J272" s="43">
        <f t="shared" si="21"/>
        <v>0</v>
      </c>
      <c r="K272" s="50">
        <f t="shared" si="22"/>
        <v>86.24635251450442</v>
      </c>
      <c r="L272" s="50">
        <f t="shared" si="23"/>
        <v>91.84572142410994</v>
      </c>
      <c r="M272" s="50">
        <f t="shared" si="24"/>
        <v>91.84572142410994</v>
      </c>
    </row>
    <row r="273" spans="1:13" s="152" customFormat="1" ht="12.75">
      <c r="A273" s="153"/>
      <c r="B273" s="162" t="s">
        <v>20</v>
      </c>
      <c r="C273" s="160"/>
      <c r="D273" s="160"/>
      <c r="E273" s="176" t="s">
        <v>21</v>
      </c>
      <c r="F273" s="173">
        <f>F274</f>
        <v>305</v>
      </c>
      <c r="G273" s="183">
        <v>500</v>
      </c>
      <c r="H273" s="183">
        <v>500</v>
      </c>
      <c r="I273" s="183">
        <v>117.3</v>
      </c>
      <c r="J273" s="151">
        <f t="shared" si="21"/>
        <v>0</v>
      </c>
      <c r="K273" s="156">
        <f t="shared" si="22"/>
        <v>38.459016393442624</v>
      </c>
      <c r="L273" s="156">
        <f t="shared" si="23"/>
        <v>23.46</v>
      </c>
      <c r="M273" s="156">
        <f t="shared" si="24"/>
        <v>23.46</v>
      </c>
    </row>
    <row r="274" spans="1:13" ht="51">
      <c r="A274" s="81"/>
      <c r="B274" s="86"/>
      <c r="C274" s="87" t="s">
        <v>319</v>
      </c>
      <c r="D274" s="104"/>
      <c r="E274" s="76" t="s">
        <v>320</v>
      </c>
      <c r="F274" s="85">
        <f>F275</f>
        <v>305</v>
      </c>
      <c r="G274" s="45">
        <v>500</v>
      </c>
      <c r="H274" s="45">
        <v>500</v>
      </c>
      <c r="I274" s="45">
        <v>117.3</v>
      </c>
      <c r="J274" s="44">
        <f t="shared" si="21"/>
        <v>0</v>
      </c>
      <c r="K274" s="51">
        <f t="shared" si="22"/>
        <v>38.459016393442624</v>
      </c>
      <c r="L274" s="51">
        <f t="shared" si="23"/>
        <v>23.46</v>
      </c>
      <c r="M274" s="51">
        <f t="shared" si="24"/>
        <v>23.46</v>
      </c>
    </row>
    <row r="275" spans="1:13" ht="38.25">
      <c r="A275" s="81"/>
      <c r="B275" s="86"/>
      <c r="C275" s="87" t="s">
        <v>321</v>
      </c>
      <c r="D275" s="104"/>
      <c r="E275" s="99" t="s">
        <v>322</v>
      </c>
      <c r="F275" s="85">
        <f>F276+F278+F280+F286</f>
        <v>305</v>
      </c>
      <c r="G275" s="45">
        <v>500</v>
      </c>
      <c r="H275" s="45">
        <v>500</v>
      </c>
      <c r="I275" s="45">
        <v>117.3</v>
      </c>
      <c r="J275" s="44">
        <f t="shared" si="21"/>
        <v>0</v>
      </c>
      <c r="K275" s="51">
        <f t="shared" si="22"/>
        <v>38.459016393442624</v>
      </c>
      <c r="L275" s="51">
        <f t="shared" si="23"/>
        <v>23.46</v>
      </c>
      <c r="M275" s="51">
        <f t="shared" si="24"/>
        <v>23.46</v>
      </c>
    </row>
    <row r="276" spans="1:13" ht="25.5">
      <c r="A276" s="81"/>
      <c r="B276" s="86"/>
      <c r="C276" s="87" t="s">
        <v>323</v>
      </c>
      <c r="D276" s="104"/>
      <c r="E276" s="93" t="s">
        <v>324</v>
      </c>
      <c r="F276" s="85">
        <f>F277</f>
        <v>200</v>
      </c>
      <c r="G276" s="45">
        <v>0</v>
      </c>
      <c r="H276" s="45">
        <v>0</v>
      </c>
      <c r="I276" s="45">
        <v>0</v>
      </c>
      <c r="J276" s="44">
        <f t="shared" si="21"/>
        <v>0</v>
      </c>
      <c r="K276" s="51">
        <f t="shared" si="22"/>
        <v>0</v>
      </c>
      <c r="L276" s="51"/>
      <c r="M276" s="51"/>
    </row>
    <row r="277" spans="1:13" ht="12.75">
      <c r="A277" s="81"/>
      <c r="B277" s="86"/>
      <c r="C277" s="87"/>
      <c r="D277" s="104">
        <v>800</v>
      </c>
      <c r="E277" s="101" t="s">
        <v>181</v>
      </c>
      <c r="F277" s="85">
        <v>200</v>
      </c>
      <c r="G277" s="45">
        <v>0</v>
      </c>
      <c r="H277" s="45">
        <v>0</v>
      </c>
      <c r="I277" s="45">
        <v>0</v>
      </c>
      <c r="J277" s="44">
        <f t="shared" si="21"/>
        <v>0</v>
      </c>
      <c r="K277" s="51">
        <f t="shared" si="22"/>
        <v>0</v>
      </c>
      <c r="L277" s="51"/>
      <c r="M277" s="51"/>
    </row>
    <row r="278" spans="1:13" ht="51">
      <c r="A278" s="81"/>
      <c r="B278" s="86"/>
      <c r="C278" s="87" t="s">
        <v>325</v>
      </c>
      <c r="D278" s="104"/>
      <c r="E278" s="101" t="s">
        <v>326</v>
      </c>
      <c r="F278" s="85">
        <f>F279</f>
        <v>5</v>
      </c>
      <c r="G278" s="45">
        <v>5</v>
      </c>
      <c r="H278" s="45">
        <v>5</v>
      </c>
      <c r="I278" s="45">
        <v>0</v>
      </c>
      <c r="J278" s="44">
        <f t="shared" si="21"/>
        <v>0</v>
      </c>
      <c r="K278" s="51">
        <f t="shared" si="22"/>
        <v>0</v>
      </c>
      <c r="L278" s="51">
        <f t="shared" si="23"/>
        <v>0</v>
      </c>
      <c r="M278" s="51">
        <f t="shared" si="24"/>
        <v>0</v>
      </c>
    </row>
    <row r="279" spans="1:13" ht="25.5">
      <c r="A279" s="81"/>
      <c r="B279" s="86"/>
      <c r="C279" s="87"/>
      <c r="D279" s="104">
        <v>200</v>
      </c>
      <c r="E279" s="70" t="s">
        <v>156</v>
      </c>
      <c r="F279" s="85">
        <v>5</v>
      </c>
      <c r="G279" s="45">
        <v>5</v>
      </c>
      <c r="H279" s="45">
        <v>5</v>
      </c>
      <c r="I279" s="45">
        <v>0</v>
      </c>
      <c r="J279" s="44">
        <f t="shared" si="21"/>
        <v>0</v>
      </c>
      <c r="K279" s="51">
        <f t="shared" si="22"/>
        <v>0</v>
      </c>
      <c r="L279" s="51">
        <f t="shared" si="23"/>
        <v>0</v>
      </c>
      <c r="M279" s="51">
        <f t="shared" si="24"/>
        <v>0</v>
      </c>
    </row>
    <row r="280" spans="1:13" ht="38.25">
      <c r="A280" s="81"/>
      <c r="B280" s="86"/>
      <c r="C280" s="87" t="s">
        <v>327</v>
      </c>
      <c r="D280" s="104"/>
      <c r="E280" s="70" t="s">
        <v>328</v>
      </c>
      <c r="F280" s="85">
        <f>F281</f>
        <v>95</v>
      </c>
      <c r="G280" s="45">
        <v>95</v>
      </c>
      <c r="H280" s="45">
        <v>95</v>
      </c>
      <c r="I280" s="45">
        <v>95</v>
      </c>
      <c r="J280" s="44">
        <f t="shared" si="21"/>
        <v>0</v>
      </c>
      <c r="K280" s="51">
        <f t="shared" si="22"/>
        <v>100</v>
      </c>
      <c r="L280" s="51">
        <f t="shared" si="23"/>
        <v>100</v>
      </c>
      <c r="M280" s="51">
        <f t="shared" si="24"/>
        <v>100</v>
      </c>
    </row>
    <row r="281" spans="1:13" ht="12.75">
      <c r="A281" s="81"/>
      <c r="B281" s="86"/>
      <c r="C281" s="87"/>
      <c r="D281" s="104">
        <v>800</v>
      </c>
      <c r="E281" s="101" t="s">
        <v>181</v>
      </c>
      <c r="F281" s="85">
        <v>95</v>
      </c>
      <c r="G281" s="45">
        <v>95</v>
      </c>
      <c r="H281" s="45">
        <v>95</v>
      </c>
      <c r="I281" s="45">
        <v>95</v>
      </c>
      <c r="J281" s="44">
        <f t="shared" si="21"/>
        <v>0</v>
      </c>
      <c r="K281" s="51">
        <f t="shared" si="22"/>
        <v>100</v>
      </c>
      <c r="L281" s="51">
        <f t="shared" si="23"/>
        <v>100</v>
      </c>
      <c r="M281" s="51">
        <f t="shared" si="24"/>
        <v>100</v>
      </c>
    </row>
    <row r="282" spans="1:13" ht="51">
      <c r="A282" s="81"/>
      <c r="B282" s="86"/>
      <c r="C282" s="87" t="s">
        <v>329</v>
      </c>
      <c r="D282" s="104"/>
      <c r="E282" s="101" t="s">
        <v>330</v>
      </c>
      <c r="F282" s="85"/>
      <c r="G282" s="45">
        <v>90</v>
      </c>
      <c r="H282" s="45">
        <v>90</v>
      </c>
      <c r="I282" s="45">
        <v>20.7</v>
      </c>
      <c r="J282" s="44">
        <f t="shared" si="21"/>
        <v>0</v>
      </c>
      <c r="K282" s="51"/>
      <c r="L282" s="51">
        <f t="shared" si="23"/>
        <v>23</v>
      </c>
      <c r="M282" s="51">
        <f t="shared" si="24"/>
        <v>23</v>
      </c>
    </row>
    <row r="283" spans="1:13" ht="12.75">
      <c r="A283" s="81"/>
      <c r="B283" s="86"/>
      <c r="C283" s="87"/>
      <c r="D283" s="104">
        <v>800</v>
      </c>
      <c r="E283" s="101" t="s">
        <v>181</v>
      </c>
      <c r="F283" s="85"/>
      <c r="G283" s="45">
        <v>90</v>
      </c>
      <c r="H283" s="45">
        <v>90</v>
      </c>
      <c r="I283" s="45">
        <v>20.7</v>
      </c>
      <c r="J283" s="44">
        <f t="shared" si="21"/>
        <v>0</v>
      </c>
      <c r="K283" s="51"/>
      <c r="L283" s="51">
        <f t="shared" si="23"/>
        <v>23</v>
      </c>
      <c r="M283" s="51">
        <f t="shared" si="24"/>
        <v>23</v>
      </c>
    </row>
    <row r="284" spans="1:13" ht="25.5">
      <c r="A284" s="81"/>
      <c r="B284" s="86"/>
      <c r="C284" s="87" t="s">
        <v>331</v>
      </c>
      <c r="D284" s="104"/>
      <c r="E284" s="101" t="s">
        <v>324</v>
      </c>
      <c r="F284" s="85"/>
      <c r="G284" s="45">
        <v>305</v>
      </c>
      <c r="H284" s="45">
        <v>305</v>
      </c>
      <c r="I284" s="45">
        <v>0</v>
      </c>
      <c r="J284" s="44">
        <f t="shared" si="21"/>
        <v>0</v>
      </c>
      <c r="K284" s="51"/>
      <c r="L284" s="51">
        <f t="shared" si="23"/>
        <v>0</v>
      </c>
      <c r="M284" s="51">
        <f t="shared" si="24"/>
        <v>0</v>
      </c>
    </row>
    <row r="285" spans="1:13" ht="12.75">
      <c r="A285" s="81"/>
      <c r="B285" s="86"/>
      <c r="C285" s="87"/>
      <c r="D285" s="104">
        <v>800</v>
      </c>
      <c r="E285" s="101" t="s">
        <v>181</v>
      </c>
      <c r="F285" s="85"/>
      <c r="G285" s="45">
        <v>305</v>
      </c>
      <c r="H285" s="45">
        <v>305</v>
      </c>
      <c r="I285" s="45">
        <v>0</v>
      </c>
      <c r="J285" s="44">
        <f t="shared" si="21"/>
        <v>0</v>
      </c>
      <c r="K285" s="51"/>
      <c r="L285" s="51">
        <f t="shared" si="23"/>
        <v>0</v>
      </c>
      <c r="M285" s="51">
        <f t="shared" si="24"/>
        <v>0</v>
      </c>
    </row>
    <row r="286" spans="1:13" ht="25.5">
      <c r="A286" s="81"/>
      <c r="B286" s="86"/>
      <c r="C286" s="87" t="s">
        <v>332</v>
      </c>
      <c r="D286" s="104"/>
      <c r="E286" s="76" t="s">
        <v>135</v>
      </c>
      <c r="F286" s="85">
        <f>F287</f>
        <v>5</v>
      </c>
      <c r="G286" s="45">
        <v>5</v>
      </c>
      <c r="H286" s="45">
        <v>5</v>
      </c>
      <c r="I286" s="45">
        <v>1.6</v>
      </c>
      <c r="J286" s="44">
        <f t="shared" si="21"/>
        <v>0</v>
      </c>
      <c r="K286" s="51">
        <f t="shared" si="22"/>
        <v>32</v>
      </c>
      <c r="L286" s="51">
        <f t="shared" si="23"/>
        <v>32</v>
      </c>
      <c r="M286" s="51">
        <f t="shared" si="24"/>
        <v>32</v>
      </c>
    </row>
    <row r="287" spans="1:13" ht="12.75">
      <c r="A287" s="81"/>
      <c r="B287" s="86"/>
      <c r="C287" s="87"/>
      <c r="D287" s="104">
        <v>800</v>
      </c>
      <c r="E287" s="101" t="s">
        <v>181</v>
      </c>
      <c r="F287" s="85">
        <v>5</v>
      </c>
      <c r="G287" s="45">
        <v>5</v>
      </c>
      <c r="H287" s="45">
        <v>5</v>
      </c>
      <c r="I287" s="45">
        <v>1.6</v>
      </c>
      <c r="J287" s="44">
        <f t="shared" si="21"/>
        <v>0</v>
      </c>
      <c r="K287" s="51">
        <f t="shared" si="22"/>
        <v>32</v>
      </c>
      <c r="L287" s="51">
        <f t="shared" si="23"/>
        <v>32</v>
      </c>
      <c r="M287" s="51">
        <f t="shared" si="24"/>
        <v>32</v>
      </c>
    </row>
    <row r="288" spans="1:13" s="152" customFormat="1" ht="12.75">
      <c r="A288" s="153"/>
      <c r="B288" s="162" t="s">
        <v>97</v>
      </c>
      <c r="C288" s="184"/>
      <c r="D288" s="185"/>
      <c r="E288" s="161" t="s">
        <v>98</v>
      </c>
      <c r="F288" s="173">
        <f>F290</f>
        <v>2623.6</v>
      </c>
      <c r="G288" s="183">
        <v>2623.6</v>
      </c>
      <c r="H288" s="183">
        <v>2623.6</v>
      </c>
      <c r="I288" s="183">
        <v>2623.6</v>
      </c>
      <c r="J288" s="151">
        <f t="shared" si="21"/>
        <v>0</v>
      </c>
      <c r="K288" s="156">
        <f t="shared" si="22"/>
        <v>100</v>
      </c>
      <c r="L288" s="156">
        <f t="shared" si="23"/>
        <v>100</v>
      </c>
      <c r="M288" s="156">
        <f t="shared" si="24"/>
        <v>100</v>
      </c>
    </row>
    <row r="289" spans="1:13" ht="12.75">
      <c r="A289" s="81"/>
      <c r="B289" s="86"/>
      <c r="C289" s="88" t="s">
        <v>157</v>
      </c>
      <c r="D289" s="88"/>
      <c r="E289" s="107" t="s">
        <v>158</v>
      </c>
      <c r="F289" s="85">
        <f>F290</f>
        <v>2623.6</v>
      </c>
      <c r="G289" s="45">
        <v>2623.6</v>
      </c>
      <c r="H289" s="45">
        <v>2623.6</v>
      </c>
      <c r="I289" s="45">
        <v>2623.6</v>
      </c>
      <c r="J289" s="44">
        <f t="shared" si="21"/>
        <v>0</v>
      </c>
      <c r="K289" s="51">
        <f t="shared" si="22"/>
        <v>100</v>
      </c>
      <c r="L289" s="51">
        <f t="shared" si="23"/>
        <v>100</v>
      </c>
      <c r="M289" s="51">
        <f t="shared" si="24"/>
        <v>100</v>
      </c>
    </row>
    <row r="290" spans="1:13" ht="12.75">
      <c r="A290" s="81"/>
      <c r="B290" s="86"/>
      <c r="C290" s="106" t="s">
        <v>333</v>
      </c>
      <c r="D290" s="106" t="s">
        <v>7</v>
      </c>
      <c r="E290" s="108" t="s">
        <v>334</v>
      </c>
      <c r="F290" s="85">
        <f>F291</f>
        <v>2623.6</v>
      </c>
      <c r="G290" s="45">
        <v>2623.6</v>
      </c>
      <c r="H290" s="45">
        <v>2623.6</v>
      </c>
      <c r="I290" s="45">
        <v>2623.6</v>
      </c>
      <c r="J290" s="44">
        <f t="shared" si="21"/>
        <v>0</v>
      </c>
      <c r="K290" s="51">
        <f t="shared" si="22"/>
        <v>100</v>
      </c>
      <c r="L290" s="51">
        <f t="shared" si="23"/>
        <v>100</v>
      </c>
      <c r="M290" s="51">
        <f t="shared" si="24"/>
        <v>100</v>
      </c>
    </row>
    <row r="291" spans="1:13" ht="25.5">
      <c r="A291" s="81"/>
      <c r="B291" s="86"/>
      <c r="C291" s="106" t="s">
        <v>335</v>
      </c>
      <c r="D291" s="106" t="s">
        <v>7</v>
      </c>
      <c r="E291" s="109" t="s">
        <v>23</v>
      </c>
      <c r="F291" s="85">
        <f>F292</f>
        <v>2623.6</v>
      </c>
      <c r="G291" s="45">
        <v>2623.6</v>
      </c>
      <c r="H291" s="45">
        <v>2623.6</v>
      </c>
      <c r="I291" s="45">
        <v>2623.6</v>
      </c>
      <c r="J291" s="44">
        <f t="shared" si="21"/>
        <v>0</v>
      </c>
      <c r="K291" s="51">
        <f t="shared" si="22"/>
        <v>100</v>
      </c>
      <c r="L291" s="51">
        <f t="shared" si="23"/>
        <v>100</v>
      </c>
      <c r="M291" s="51">
        <f t="shared" si="24"/>
        <v>100</v>
      </c>
    </row>
    <row r="292" spans="1:13" ht="12.75">
      <c r="A292" s="81"/>
      <c r="B292" s="86"/>
      <c r="C292" s="106"/>
      <c r="D292" s="106" t="s">
        <v>180</v>
      </c>
      <c r="E292" s="101" t="s">
        <v>181</v>
      </c>
      <c r="F292" s="85">
        <v>2623.6</v>
      </c>
      <c r="G292" s="45">
        <v>2623.6</v>
      </c>
      <c r="H292" s="45">
        <v>2623.6</v>
      </c>
      <c r="I292" s="45">
        <v>2623.6</v>
      </c>
      <c r="J292" s="44">
        <f t="shared" si="21"/>
        <v>0</v>
      </c>
      <c r="K292" s="51">
        <f t="shared" si="22"/>
        <v>100</v>
      </c>
      <c r="L292" s="51">
        <f t="shared" si="23"/>
        <v>100</v>
      </c>
      <c r="M292" s="51">
        <f t="shared" si="24"/>
        <v>100</v>
      </c>
    </row>
    <row r="293" spans="1:13" s="152" customFormat="1" ht="12.75">
      <c r="A293" s="153"/>
      <c r="B293" s="162" t="s">
        <v>22</v>
      </c>
      <c r="C293" s="186"/>
      <c r="D293" s="187"/>
      <c r="E293" s="172" t="s">
        <v>69</v>
      </c>
      <c r="F293" s="173">
        <f>F296+F300</f>
        <v>17230.7</v>
      </c>
      <c r="G293" s="183">
        <v>15838.300000000001</v>
      </c>
      <c r="H293" s="183">
        <v>15838.3</v>
      </c>
      <c r="I293" s="183">
        <v>14654.4</v>
      </c>
      <c r="J293" s="151">
        <f t="shared" si="21"/>
        <v>0</v>
      </c>
      <c r="K293" s="156">
        <f t="shared" si="22"/>
        <v>85.0481988543704</v>
      </c>
      <c r="L293" s="156">
        <f t="shared" si="23"/>
        <v>92.52508160598043</v>
      </c>
      <c r="M293" s="156">
        <f t="shared" si="24"/>
        <v>92.52508160598045</v>
      </c>
    </row>
    <row r="294" spans="1:13" ht="12.75">
      <c r="A294" s="81"/>
      <c r="B294" s="86"/>
      <c r="C294" s="88" t="s">
        <v>157</v>
      </c>
      <c r="D294" s="88"/>
      <c r="E294" s="91" t="s">
        <v>158</v>
      </c>
      <c r="F294" s="85">
        <f>F295</f>
        <v>17230.7</v>
      </c>
      <c r="G294" s="45">
        <v>15838.300000000001</v>
      </c>
      <c r="H294" s="45">
        <v>15838.3</v>
      </c>
      <c r="I294" s="45">
        <v>14654.4</v>
      </c>
      <c r="J294" s="44">
        <f t="shared" si="21"/>
        <v>0</v>
      </c>
      <c r="K294" s="51">
        <f t="shared" si="22"/>
        <v>85.0481988543704</v>
      </c>
      <c r="L294" s="51">
        <f t="shared" si="23"/>
        <v>92.52508160598043</v>
      </c>
      <c r="M294" s="51">
        <f t="shared" si="24"/>
        <v>92.52508160598045</v>
      </c>
    </row>
    <row r="295" spans="1:13" ht="12.75">
      <c r="A295" s="81"/>
      <c r="B295" s="86"/>
      <c r="C295" s="106" t="s">
        <v>333</v>
      </c>
      <c r="D295" s="106" t="s">
        <v>7</v>
      </c>
      <c r="E295" s="108" t="s">
        <v>334</v>
      </c>
      <c r="F295" s="85">
        <f>F296+F300</f>
        <v>17230.7</v>
      </c>
      <c r="G295" s="45">
        <v>15838.300000000001</v>
      </c>
      <c r="H295" s="45">
        <v>15838.3</v>
      </c>
      <c r="I295" s="45">
        <v>14654.4</v>
      </c>
      <c r="J295" s="44">
        <f t="shared" si="21"/>
        <v>0</v>
      </c>
      <c r="K295" s="51">
        <f t="shared" si="22"/>
        <v>85.0481988543704</v>
      </c>
      <c r="L295" s="51">
        <f t="shared" si="23"/>
        <v>92.52508160598043</v>
      </c>
      <c r="M295" s="51">
        <f t="shared" si="24"/>
        <v>92.52508160598045</v>
      </c>
    </row>
    <row r="296" spans="1:13" ht="25.5">
      <c r="A296" s="81"/>
      <c r="B296" s="86"/>
      <c r="C296" s="106" t="s">
        <v>336</v>
      </c>
      <c r="D296" s="106"/>
      <c r="E296" s="101" t="s">
        <v>337</v>
      </c>
      <c r="F296" s="85">
        <f>F297</f>
        <v>16191</v>
      </c>
      <c r="G296" s="45">
        <v>0</v>
      </c>
      <c r="H296" s="45">
        <v>0</v>
      </c>
      <c r="I296" s="45">
        <v>0</v>
      </c>
      <c r="J296" s="44">
        <f t="shared" si="21"/>
        <v>0</v>
      </c>
      <c r="K296" s="51">
        <f t="shared" si="22"/>
        <v>0</v>
      </c>
      <c r="L296" s="51"/>
      <c r="M296" s="51"/>
    </row>
    <row r="297" spans="1:13" ht="25.5">
      <c r="A297" s="81"/>
      <c r="B297" s="86"/>
      <c r="C297" s="106"/>
      <c r="D297" s="106" t="s">
        <v>155</v>
      </c>
      <c r="E297" s="96" t="s">
        <v>156</v>
      </c>
      <c r="F297" s="85">
        <v>16191</v>
      </c>
      <c r="G297" s="45">
        <v>0</v>
      </c>
      <c r="H297" s="45">
        <v>0</v>
      </c>
      <c r="I297" s="45">
        <v>0</v>
      </c>
      <c r="J297" s="44">
        <f t="shared" si="21"/>
        <v>0</v>
      </c>
      <c r="K297" s="51">
        <f t="shared" si="22"/>
        <v>0</v>
      </c>
      <c r="L297" s="51"/>
      <c r="M297" s="51"/>
    </row>
    <row r="298" spans="1:13" ht="63.75">
      <c r="A298" s="81"/>
      <c r="B298" s="86"/>
      <c r="C298" s="106" t="s">
        <v>338</v>
      </c>
      <c r="D298" s="106"/>
      <c r="E298" s="96" t="s">
        <v>339</v>
      </c>
      <c r="F298" s="85"/>
      <c r="G298" s="45">
        <v>7.5</v>
      </c>
      <c r="H298" s="45">
        <v>7.5</v>
      </c>
      <c r="I298" s="45">
        <v>0</v>
      </c>
      <c r="J298" s="44">
        <f t="shared" si="21"/>
        <v>0</v>
      </c>
      <c r="K298" s="51"/>
      <c r="L298" s="51">
        <f t="shared" si="23"/>
        <v>0</v>
      </c>
      <c r="M298" s="51">
        <f t="shared" si="24"/>
        <v>0</v>
      </c>
    </row>
    <row r="299" spans="1:13" ht="51">
      <c r="A299" s="81"/>
      <c r="B299" s="86"/>
      <c r="C299" s="106"/>
      <c r="D299" s="106" t="s">
        <v>169</v>
      </c>
      <c r="E299" s="96" t="s">
        <v>170</v>
      </c>
      <c r="F299" s="85"/>
      <c r="G299" s="45">
        <v>7.5</v>
      </c>
      <c r="H299" s="45">
        <v>7.5</v>
      </c>
      <c r="I299" s="45">
        <v>0</v>
      </c>
      <c r="J299" s="44">
        <f t="shared" si="21"/>
        <v>0</v>
      </c>
      <c r="K299" s="51"/>
      <c r="L299" s="51">
        <f t="shared" si="23"/>
        <v>0</v>
      </c>
      <c r="M299" s="51">
        <f t="shared" si="24"/>
        <v>0</v>
      </c>
    </row>
    <row r="300" spans="1:13" ht="38.25">
      <c r="A300" s="81"/>
      <c r="B300" s="86"/>
      <c r="C300" s="106" t="s">
        <v>340</v>
      </c>
      <c r="D300" s="106"/>
      <c r="E300" s="96" t="s">
        <v>341</v>
      </c>
      <c r="F300" s="85">
        <v>1039.7</v>
      </c>
      <c r="G300" s="45">
        <v>0</v>
      </c>
      <c r="H300" s="45"/>
      <c r="I300" s="45"/>
      <c r="J300" s="44">
        <f t="shared" si="21"/>
        <v>0</v>
      </c>
      <c r="K300" s="51">
        <f t="shared" si="22"/>
        <v>0</v>
      </c>
      <c r="L300" s="51"/>
      <c r="M300" s="51"/>
    </row>
    <row r="301" spans="1:13" ht="25.5">
      <c r="A301" s="81"/>
      <c r="B301" s="86"/>
      <c r="C301" s="106"/>
      <c r="D301" s="106" t="s">
        <v>155</v>
      </c>
      <c r="E301" s="96" t="s">
        <v>156</v>
      </c>
      <c r="F301" s="85">
        <v>1039.7</v>
      </c>
      <c r="G301" s="45">
        <v>0</v>
      </c>
      <c r="H301" s="45"/>
      <c r="I301" s="45"/>
      <c r="J301" s="44">
        <f t="shared" si="21"/>
        <v>0</v>
      </c>
      <c r="K301" s="51">
        <f t="shared" si="22"/>
        <v>0</v>
      </c>
      <c r="L301" s="51"/>
      <c r="M301" s="51"/>
    </row>
    <row r="302" spans="1:13" ht="25.5">
      <c r="A302" s="81"/>
      <c r="B302" s="86"/>
      <c r="C302" s="106" t="s">
        <v>342</v>
      </c>
      <c r="D302" s="106"/>
      <c r="E302" s="96" t="s">
        <v>337</v>
      </c>
      <c r="F302" s="85"/>
      <c r="G302" s="45">
        <v>15830.8</v>
      </c>
      <c r="H302" s="45">
        <v>15830.8</v>
      </c>
      <c r="I302" s="45">
        <v>14654.4</v>
      </c>
      <c r="J302" s="44">
        <f t="shared" si="21"/>
        <v>0</v>
      </c>
      <c r="K302" s="51"/>
      <c r="L302" s="51">
        <f t="shared" si="23"/>
        <v>92.56891628976426</v>
      </c>
      <c r="M302" s="51">
        <f t="shared" si="24"/>
        <v>92.56891628976426</v>
      </c>
    </row>
    <row r="303" spans="1:13" ht="25.5">
      <c r="A303" s="81"/>
      <c r="B303" s="86"/>
      <c r="C303" s="106" t="s">
        <v>343</v>
      </c>
      <c r="D303" s="106"/>
      <c r="E303" s="96" t="s">
        <v>344</v>
      </c>
      <c r="F303" s="85"/>
      <c r="G303" s="45">
        <v>15581.7</v>
      </c>
      <c r="H303" s="45">
        <v>15581.7</v>
      </c>
      <c r="I303" s="45">
        <v>14405.3</v>
      </c>
      <c r="J303" s="44">
        <f t="shared" si="21"/>
        <v>0</v>
      </c>
      <c r="K303" s="51"/>
      <c r="L303" s="51">
        <f t="shared" si="23"/>
        <v>92.45011776635411</v>
      </c>
      <c r="M303" s="51">
        <f t="shared" si="24"/>
        <v>92.45011776635411</v>
      </c>
    </row>
    <row r="304" spans="1:13" ht="25.5">
      <c r="A304" s="81"/>
      <c r="B304" s="86"/>
      <c r="C304" s="106"/>
      <c r="D304" s="106" t="s">
        <v>155</v>
      </c>
      <c r="E304" s="96" t="s">
        <v>156</v>
      </c>
      <c r="F304" s="85"/>
      <c r="G304" s="45">
        <v>15581.7</v>
      </c>
      <c r="H304" s="45">
        <v>15581.7</v>
      </c>
      <c r="I304" s="45">
        <v>14405.3</v>
      </c>
      <c r="J304" s="44">
        <f t="shared" si="21"/>
        <v>0</v>
      </c>
      <c r="K304" s="51"/>
      <c r="L304" s="51">
        <f t="shared" si="23"/>
        <v>92.45011776635411</v>
      </c>
      <c r="M304" s="51">
        <f t="shared" si="24"/>
        <v>92.45011776635411</v>
      </c>
    </row>
    <row r="305" spans="1:13" ht="38.25">
      <c r="A305" s="81"/>
      <c r="B305" s="86"/>
      <c r="C305" s="106" t="s">
        <v>345</v>
      </c>
      <c r="D305" s="106"/>
      <c r="E305" s="96" t="s">
        <v>341</v>
      </c>
      <c r="F305" s="85"/>
      <c r="G305" s="45">
        <v>249.10000000000002</v>
      </c>
      <c r="H305" s="45">
        <v>249.1</v>
      </c>
      <c r="I305" s="45">
        <v>249.1</v>
      </c>
      <c r="J305" s="44">
        <f t="shared" si="21"/>
        <v>0</v>
      </c>
      <c r="K305" s="51"/>
      <c r="L305" s="51">
        <f t="shared" si="23"/>
        <v>99.99999999999999</v>
      </c>
      <c r="M305" s="51">
        <f t="shared" si="24"/>
        <v>100</v>
      </c>
    </row>
    <row r="306" spans="1:13" ht="25.5">
      <c r="A306" s="81"/>
      <c r="B306" s="86"/>
      <c r="C306" s="106"/>
      <c r="D306" s="106" t="s">
        <v>155</v>
      </c>
      <c r="E306" s="96" t="s">
        <v>156</v>
      </c>
      <c r="F306" s="85"/>
      <c r="G306" s="45">
        <v>249.10000000000002</v>
      </c>
      <c r="H306" s="45">
        <v>249.1</v>
      </c>
      <c r="I306" s="45">
        <v>249.1</v>
      </c>
      <c r="J306" s="44">
        <f t="shared" si="21"/>
        <v>0</v>
      </c>
      <c r="K306" s="51"/>
      <c r="L306" s="51">
        <f t="shared" si="23"/>
        <v>99.99999999999999</v>
      </c>
      <c r="M306" s="51">
        <f t="shared" si="24"/>
        <v>100</v>
      </c>
    </row>
    <row r="307" spans="1:13" s="152" customFormat="1" ht="25.5">
      <c r="A307" s="153"/>
      <c r="B307" s="187" t="s">
        <v>85</v>
      </c>
      <c r="C307" s="187"/>
      <c r="D307" s="187"/>
      <c r="E307" s="167" t="s">
        <v>86</v>
      </c>
      <c r="F307" s="173">
        <f>F308</f>
        <v>300</v>
      </c>
      <c r="G307" s="183">
        <v>250.10000000000002</v>
      </c>
      <c r="H307" s="183">
        <v>250.1</v>
      </c>
      <c r="I307" s="183">
        <v>250.1</v>
      </c>
      <c r="J307" s="151">
        <f t="shared" si="21"/>
        <v>0</v>
      </c>
      <c r="K307" s="156">
        <f t="shared" si="22"/>
        <v>83.36666666666666</v>
      </c>
      <c r="L307" s="156">
        <f t="shared" si="23"/>
        <v>99.99999999999999</v>
      </c>
      <c r="M307" s="156">
        <f t="shared" si="24"/>
        <v>100</v>
      </c>
    </row>
    <row r="308" spans="1:13" ht="51">
      <c r="A308" s="81"/>
      <c r="B308" s="86"/>
      <c r="C308" s="87" t="s">
        <v>346</v>
      </c>
      <c r="D308" s="92"/>
      <c r="E308" s="76" t="s">
        <v>347</v>
      </c>
      <c r="F308" s="85">
        <f>F309+F320</f>
        <v>300</v>
      </c>
      <c r="G308" s="45">
        <v>250.10000000000002</v>
      </c>
      <c r="H308" s="45">
        <v>250.1</v>
      </c>
      <c r="I308" s="45">
        <v>250.1</v>
      </c>
      <c r="J308" s="44">
        <f t="shared" si="21"/>
        <v>0</v>
      </c>
      <c r="K308" s="51">
        <f t="shared" si="22"/>
        <v>83.36666666666666</v>
      </c>
      <c r="L308" s="51">
        <f t="shared" si="23"/>
        <v>99.99999999999999</v>
      </c>
      <c r="M308" s="51">
        <f t="shared" si="24"/>
        <v>100</v>
      </c>
    </row>
    <row r="309" spans="1:13" ht="63.75">
      <c r="A309" s="81"/>
      <c r="B309" s="86"/>
      <c r="C309" s="87" t="s">
        <v>348</v>
      </c>
      <c r="D309" s="92"/>
      <c r="E309" s="76" t="s">
        <v>349</v>
      </c>
      <c r="F309" s="85">
        <f>F310+F312+F314+F316</f>
        <v>280</v>
      </c>
      <c r="G309" s="45">
        <v>230.10000000000002</v>
      </c>
      <c r="H309" s="45">
        <v>230.1</v>
      </c>
      <c r="I309" s="45">
        <v>230.1</v>
      </c>
      <c r="J309" s="44">
        <f t="shared" si="21"/>
        <v>0</v>
      </c>
      <c r="K309" s="51">
        <f t="shared" si="22"/>
        <v>82.17857142857143</v>
      </c>
      <c r="L309" s="51">
        <f t="shared" si="23"/>
        <v>99.99999999999999</v>
      </c>
      <c r="M309" s="51">
        <f t="shared" si="24"/>
        <v>100</v>
      </c>
    </row>
    <row r="310" spans="1:13" ht="63.75">
      <c r="A310" s="81"/>
      <c r="B310" s="86"/>
      <c r="C310" s="87" t="s">
        <v>350</v>
      </c>
      <c r="D310" s="87"/>
      <c r="E310" s="76" t="s">
        <v>351</v>
      </c>
      <c r="F310" s="85">
        <f>F311</f>
        <v>100</v>
      </c>
      <c r="G310" s="45">
        <v>0</v>
      </c>
      <c r="H310" s="45">
        <v>0</v>
      </c>
      <c r="I310" s="45">
        <v>0</v>
      </c>
      <c r="J310" s="44">
        <f t="shared" si="21"/>
        <v>0</v>
      </c>
      <c r="K310" s="51">
        <f t="shared" si="22"/>
        <v>0</v>
      </c>
      <c r="L310" s="51"/>
      <c r="M310" s="51"/>
    </row>
    <row r="311" spans="1:13" ht="12.75">
      <c r="A311" s="81"/>
      <c r="B311" s="86"/>
      <c r="C311" s="87"/>
      <c r="D311" s="104">
        <v>800</v>
      </c>
      <c r="E311" s="101" t="s">
        <v>181</v>
      </c>
      <c r="F311" s="85">
        <v>100</v>
      </c>
      <c r="G311" s="45">
        <v>0</v>
      </c>
      <c r="H311" s="45">
        <v>0</v>
      </c>
      <c r="I311" s="45">
        <v>0</v>
      </c>
      <c r="J311" s="44">
        <f t="shared" si="21"/>
        <v>0</v>
      </c>
      <c r="K311" s="51">
        <f t="shared" si="22"/>
        <v>0</v>
      </c>
      <c r="L311" s="51"/>
      <c r="M311" s="51"/>
    </row>
    <row r="312" spans="1:13" ht="51">
      <c r="A312" s="81"/>
      <c r="B312" s="86"/>
      <c r="C312" s="87" t="s">
        <v>352</v>
      </c>
      <c r="D312" s="104"/>
      <c r="E312" s="101" t="s">
        <v>353</v>
      </c>
      <c r="F312" s="85">
        <f>F313</f>
        <v>30</v>
      </c>
      <c r="G312" s="45">
        <v>4.699999999999999</v>
      </c>
      <c r="H312" s="45">
        <v>4.7</v>
      </c>
      <c r="I312" s="45">
        <v>4.7</v>
      </c>
      <c r="J312" s="44">
        <f t="shared" si="21"/>
        <v>0</v>
      </c>
      <c r="K312" s="51">
        <f t="shared" si="22"/>
        <v>15.666666666666666</v>
      </c>
      <c r="L312" s="51">
        <f t="shared" si="23"/>
        <v>100.00000000000001</v>
      </c>
      <c r="M312" s="51">
        <f t="shared" si="24"/>
        <v>100</v>
      </c>
    </row>
    <row r="313" spans="1:13" ht="12.75">
      <c r="A313" s="81"/>
      <c r="B313" s="86"/>
      <c r="C313" s="87"/>
      <c r="D313" s="104">
        <v>800</v>
      </c>
      <c r="E313" s="101" t="s">
        <v>181</v>
      </c>
      <c r="F313" s="85">
        <v>30</v>
      </c>
      <c r="G313" s="45">
        <v>4.699999999999999</v>
      </c>
      <c r="H313" s="45">
        <v>4.7</v>
      </c>
      <c r="I313" s="45">
        <v>4.7</v>
      </c>
      <c r="J313" s="44">
        <f t="shared" si="21"/>
        <v>0</v>
      </c>
      <c r="K313" s="51">
        <f t="shared" si="22"/>
        <v>15.666666666666666</v>
      </c>
      <c r="L313" s="51">
        <f t="shared" si="23"/>
        <v>100.00000000000001</v>
      </c>
      <c r="M313" s="51">
        <f t="shared" si="24"/>
        <v>100</v>
      </c>
    </row>
    <row r="314" spans="1:13" ht="25.5">
      <c r="A314" s="81"/>
      <c r="B314" s="86"/>
      <c r="C314" s="87" t="s">
        <v>354</v>
      </c>
      <c r="D314" s="104"/>
      <c r="E314" s="101" t="s">
        <v>355</v>
      </c>
      <c r="F314" s="85">
        <f>F315</f>
        <v>100</v>
      </c>
      <c r="G314" s="45">
        <v>0</v>
      </c>
      <c r="H314" s="45">
        <v>0</v>
      </c>
      <c r="I314" s="45">
        <v>0</v>
      </c>
      <c r="J314" s="44">
        <f t="shared" si="21"/>
        <v>0</v>
      </c>
      <c r="K314" s="51">
        <f t="shared" si="22"/>
        <v>0</v>
      </c>
      <c r="L314" s="51"/>
      <c r="M314" s="51"/>
    </row>
    <row r="315" spans="1:13" ht="12.75">
      <c r="A315" s="81"/>
      <c r="B315" s="86"/>
      <c r="C315" s="87"/>
      <c r="D315" s="104">
        <v>800</v>
      </c>
      <c r="E315" s="101" t="s">
        <v>181</v>
      </c>
      <c r="F315" s="85">
        <v>100</v>
      </c>
      <c r="G315" s="45">
        <v>0</v>
      </c>
      <c r="H315" s="45">
        <v>0</v>
      </c>
      <c r="I315" s="45">
        <v>0</v>
      </c>
      <c r="J315" s="44">
        <f t="shared" si="21"/>
        <v>0</v>
      </c>
      <c r="K315" s="51">
        <f t="shared" si="22"/>
        <v>0</v>
      </c>
      <c r="L315" s="51"/>
      <c r="M315" s="51"/>
    </row>
    <row r="316" spans="1:13" ht="51">
      <c r="A316" s="81"/>
      <c r="B316" s="86"/>
      <c r="C316" s="87" t="s">
        <v>356</v>
      </c>
      <c r="D316" s="104"/>
      <c r="E316" s="101" t="s">
        <v>357</v>
      </c>
      <c r="F316" s="85">
        <f>F317</f>
        <v>50</v>
      </c>
      <c r="G316" s="45">
        <v>0</v>
      </c>
      <c r="H316" s="45">
        <v>0</v>
      </c>
      <c r="I316" s="45">
        <v>0</v>
      </c>
      <c r="J316" s="44">
        <f t="shared" si="21"/>
        <v>0</v>
      </c>
      <c r="K316" s="51">
        <f t="shared" si="22"/>
        <v>0</v>
      </c>
      <c r="L316" s="51"/>
      <c r="M316" s="51"/>
    </row>
    <row r="317" spans="1:13" ht="12.75">
      <c r="A317" s="81"/>
      <c r="B317" s="86"/>
      <c r="C317" s="87"/>
      <c r="D317" s="104">
        <v>800</v>
      </c>
      <c r="E317" s="101" t="s">
        <v>181</v>
      </c>
      <c r="F317" s="85">
        <v>50</v>
      </c>
      <c r="G317" s="45">
        <v>0</v>
      </c>
      <c r="H317" s="45">
        <v>0</v>
      </c>
      <c r="I317" s="45">
        <v>0</v>
      </c>
      <c r="J317" s="44">
        <f t="shared" si="21"/>
        <v>0</v>
      </c>
      <c r="K317" s="51">
        <f t="shared" si="22"/>
        <v>0</v>
      </c>
      <c r="L317" s="51"/>
      <c r="M317" s="51"/>
    </row>
    <row r="318" spans="1:13" ht="38.25">
      <c r="A318" s="81"/>
      <c r="B318" s="86"/>
      <c r="C318" s="87" t="s">
        <v>358</v>
      </c>
      <c r="D318" s="104"/>
      <c r="E318" s="101" t="s">
        <v>359</v>
      </c>
      <c r="F318" s="85"/>
      <c r="G318" s="45">
        <v>225.4</v>
      </c>
      <c r="H318" s="45">
        <v>225.4</v>
      </c>
      <c r="I318" s="45">
        <v>225.4</v>
      </c>
      <c r="J318" s="44">
        <f aca="true" t="shared" si="25" ref="J318:J378">H318-G318</f>
        <v>0</v>
      </c>
      <c r="K318" s="51"/>
      <c r="L318" s="51">
        <f t="shared" si="23"/>
        <v>100</v>
      </c>
      <c r="M318" s="51">
        <f t="shared" si="24"/>
        <v>100</v>
      </c>
    </row>
    <row r="319" spans="1:13" ht="12.75">
      <c r="A319" s="81"/>
      <c r="B319" s="86"/>
      <c r="C319" s="87"/>
      <c r="D319" s="104">
        <v>800</v>
      </c>
      <c r="E319" s="101" t="s">
        <v>181</v>
      </c>
      <c r="F319" s="85"/>
      <c r="G319" s="45">
        <v>225.4</v>
      </c>
      <c r="H319" s="45">
        <v>225.4</v>
      </c>
      <c r="I319" s="45">
        <v>225.4</v>
      </c>
      <c r="J319" s="44">
        <f t="shared" si="25"/>
        <v>0</v>
      </c>
      <c r="K319" s="51"/>
      <c r="L319" s="51">
        <f t="shared" si="23"/>
        <v>100</v>
      </c>
      <c r="M319" s="51">
        <f t="shared" si="24"/>
        <v>100</v>
      </c>
    </row>
    <row r="320" spans="1:13" ht="51">
      <c r="A320" s="81"/>
      <c r="B320" s="86"/>
      <c r="C320" s="87" t="s">
        <v>360</v>
      </c>
      <c r="D320" s="87"/>
      <c r="E320" s="93" t="s">
        <v>361</v>
      </c>
      <c r="F320" s="85">
        <f>F321+F323</f>
        <v>20</v>
      </c>
      <c r="G320" s="45">
        <v>20</v>
      </c>
      <c r="H320" s="45">
        <v>20</v>
      </c>
      <c r="I320" s="45">
        <v>20</v>
      </c>
      <c r="J320" s="44">
        <f t="shared" si="25"/>
        <v>0</v>
      </c>
      <c r="K320" s="51">
        <f t="shared" si="22"/>
        <v>100</v>
      </c>
      <c r="L320" s="51">
        <f t="shared" si="23"/>
        <v>100</v>
      </c>
      <c r="M320" s="51">
        <f t="shared" si="24"/>
        <v>100</v>
      </c>
    </row>
    <row r="321" spans="1:13" ht="51">
      <c r="A321" s="81"/>
      <c r="B321" s="86"/>
      <c r="C321" s="87" t="s">
        <v>362</v>
      </c>
      <c r="D321" s="87"/>
      <c r="E321" s="76" t="s">
        <v>363</v>
      </c>
      <c r="F321" s="85">
        <f>F322</f>
        <v>10</v>
      </c>
      <c r="G321" s="45">
        <v>10</v>
      </c>
      <c r="H321" s="45">
        <v>10</v>
      </c>
      <c r="I321" s="45">
        <v>10</v>
      </c>
      <c r="J321" s="44">
        <f t="shared" si="25"/>
        <v>0</v>
      </c>
      <c r="K321" s="51">
        <f t="shared" si="22"/>
        <v>100</v>
      </c>
      <c r="L321" s="51">
        <f t="shared" si="23"/>
        <v>100</v>
      </c>
      <c r="M321" s="51">
        <f t="shared" si="24"/>
        <v>100</v>
      </c>
    </row>
    <row r="322" spans="1:13" ht="25.5">
      <c r="A322" s="81"/>
      <c r="B322" s="86"/>
      <c r="C322" s="87"/>
      <c r="D322" s="104">
        <v>200</v>
      </c>
      <c r="E322" s="70" t="s">
        <v>156</v>
      </c>
      <c r="F322" s="85">
        <v>10</v>
      </c>
      <c r="G322" s="45">
        <v>10</v>
      </c>
      <c r="H322" s="45">
        <v>10</v>
      </c>
      <c r="I322" s="45">
        <v>10</v>
      </c>
      <c r="J322" s="44">
        <f t="shared" si="25"/>
        <v>0</v>
      </c>
      <c r="K322" s="51">
        <f t="shared" si="22"/>
        <v>100</v>
      </c>
      <c r="L322" s="51">
        <f t="shared" si="23"/>
        <v>100</v>
      </c>
      <c r="M322" s="51">
        <f t="shared" si="24"/>
        <v>100</v>
      </c>
    </row>
    <row r="323" spans="1:13" ht="38.25">
      <c r="A323" s="81"/>
      <c r="B323" s="86"/>
      <c r="C323" s="87" t="s">
        <v>364</v>
      </c>
      <c r="D323" s="87"/>
      <c r="E323" s="110" t="s">
        <v>365</v>
      </c>
      <c r="F323" s="85">
        <f>F324</f>
        <v>10</v>
      </c>
      <c r="G323" s="45">
        <v>10</v>
      </c>
      <c r="H323" s="45">
        <v>10</v>
      </c>
      <c r="I323" s="45">
        <v>10</v>
      </c>
      <c r="J323" s="44">
        <f t="shared" si="25"/>
        <v>0</v>
      </c>
      <c r="K323" s="51">
        <f aca="true" t="shared" si="26" ref="K323:K383">I323*100/F323</f>
        <v>100</v>
      </c>
      <c r="L323" s="51">
        <f aca="true" t="shared" si="27" ref="L323:L383">I323*100/G323</f>
        <v>100</v>
      </c>
      <c r="M323" s="51">
        <f aca="true" t="shared" si="28" ref="M323:M383">I323*100/H323</f>
        <v>100</v>
      </c>
    </row>
    <row r="324" spans="1:13" ht="25.5">
      <c r="A324" s="81"/>
      <c r="B324" s="111"/>
      <c r="C324" s="87"/>
      <c r="D324" s="104">
        <v>200</v>
      </c>
      <c r="E324" s="70" t="s">
        <v>156</v>
      </c>
      <c r="F324" s="85">
        <v>10</v>
      </c>
      <c r="G324" s="45">
        <v>10</v>
      </c>
      <c r="H324" s="45">
        <v>10</v>
      </c>
      <c r="I324" s="45">
        <v>10</v>
      </c>
      <c r="J324" s="44">
        <f t="shared" si="25"/>
        <v>0</v>
      </c>
      <c r="K324" s="51">
        <f t="shared" si="26"/>
        <v>100</v>
      </c>
      <c r="L324" s="51">
        <f t="shared" si="27"/>
        <v>100</v>
      </c>
      <c r="M324" s="51">
        <f t="shared" si="28"/>
        <v>100</v>
      </c>
    </row>
    <row r="325" spans="1:13" s="34" customFormat="1" ht="13.5">
      <c r="A325" s="142"/>
      <c r="B325" s="195" t="s">
        <v>24</v>
      </c>
      <c r="C325" s="188"/>
      <c r="D325" s="189"/>
      <c r="E325" s="143" t="s">
        <v>25</v>
      </c>
      <c r="F325" s="148"/>
      <c r="G325" s="182">
        <v>403.7</v>
      </c>
      <c r="H325" s="182">
        <v>403.7</v>
      </c>
      <c r="I325" s="182">
        <v>0</v>
      </c>
      <c r="J325" s="43">
        <f t="shared" si="25"/>
        <v>0</v>
      </c>
      <c r="K325" s="50"/>
      <c r="L325" s="50">
        <f t="shared" si="27"/>
        <v>0</v>
      </c>
      <c r="M325" s="50">
        <f t="shared" si="28"/>
        <v>0</v>
      </c>
    </row>
    <row r="326" spans="1:13" s="152" customFormat="1" ht="12.75">
      <c r="A326" s="153"/>
      <c r="B326" s="191" t="s">
        <v>43</v>
      </c>
      <c r="C326" s="154"/>
      <c r="D326" s="190"/>
      <c r="E326" s="158" t="s">
        <v>118</v>
      </c>
      <c r="F326" s="173"/>
      <c r="G326" s="183">
        <v>403.7</v>
      </c>
      <c r="H326" s="183">
        <v>403.7</v>
      </c>
      <c r="I326" s="183">
        <v>0</v>
      </c>
      <c r="J326" s="151">
        <f t="shared" si="25"/>
        <v>0</v>
      </c>
      <c r="K326" s="156"/>
      <c r="L326" s="156">
        <f t="shared" si="27"/>
        <v>0</v>
      </c>
      <c r="M326" s="156">
        <f t="shared" si="28"/>
        <v>0</v>
      </c>
    </row>
    <row r="327" spans="1:13" ht="12.75">
      <c r="A327" s="81"/>
      <c r="B327" s="112"/>
      <c r="C327" s="92" t="s">
        <v>307</v>
      </c>
      <c r="D327" s="113"/>
      <c r="E327" s="70" t="s">
        <v>158</v>
      </c>
      <c r="F327" s="85"/>
      <c r="G327" s="45">
        <v>403.7</v>
      </c>
      <c r="H327" s="45">
        <v>403.7</v>
      </c>
      <c r="I327" s="45">
        <v>0</v>
      </c>
      <c r="J327" s="44">
        <f t="shared" si="25"/>
        <v>0</v>
      </c>
      <c r="K327" s="51"/>
      <c r="L327" s="51">
        <f t="shared" si="27"/>
        <v>0</v>
      </c>
      <c r="M327" s="51">
        <f t="shared" si="28"/>
        <v>0</v>
      </c>
    </row>
    <row r="328" spans="1:13" ht="63.75">
      <c r="A328" s="81"/>
      <c r="B328" s="112"/>
      <c r="C328" s="92" t="s">
        <v>159</v>
      </c>
      <c r="D328" s="113"/>
      <c r="E328" s="70" t="s">
        <v>160</v>
      </c>
      <c r="F328" s="85"/>
      <c r="G328" s="45">
        <v>403.7</v>
      </c>
      <c r="H328" s="45">
        <v>403.7</v>
      </c>
      <c r="I328" s="45">
        <v>0</v>
      </c>
      <c r="J328" s="44">
        <f t="shared" si="25"/>
        <v>0</v>
      </c>
      <c r="K328" s="51"/>
      <c r="L328" s="51">
        <f t="shared" si="27"/>
        <v>0</v>
      </c>
      <c r="M328" s="51">
        <f t="shared" si="28"/>
        <v>0</v>
      </c>
    </row>
    <row r="329" spans="1:13" ht="51">
      <c r="A329" s="81"/>
      <c r="B329" s="112"/>
      <c r="C329" s="92" t="s">
        <v>366</v>
      </c>
      <c r="D329" s="113"/>
      <c r="E329" s="70" t="s">
        <v>367</v>
      </c>
      <c r="F329" s="85"/>
      <c r="G329" s="45">
        <v>403.7</v>
      </c>
      <c r="H329" s="45">
        <v>403.7</v>
      </c>
      <c r="I329" s="45">
        <v>0</v>
      </c>
      <c r="J329" s="44">
        <f t="shared" si="25"/>
        <v>0</v>
      </c>
      <c r="K329" s="51"/>
      <c r="L329" s="51">
        <f t="shared" si="27"/>
        <v>0</v>
      </c>
      <c r="M329" s="51">
        <f t="shared" si="28"/>
        <v>0</v>
      </c>
    </row>
    <row r="330" spans="1:13" ht="38.25">
      <c r="A330" s="81"/>
      <c r="B330" s="112"/>
      <c r="C330" s="92"/>
      <c r="D330" s="113">
        <v>400</v>
      </c>
      <c r="E330" s="70" t="s">
        <v>368</v>
      </c>
      <c r="F330" s="85"/>
      <c r="G330" s="45">
        <v>403.7</v>
      </c>
      <c r="H330" s="45">
        <v>403.7</v>
      </c>
      <c r="I330" s="45">
        <v>0</v>
      </c>
      <c r="J330" s="44">
        <f t="shared" si="25"/>
        <v>0</v>
      </c>
      <c r="K330" s="51"/>
      <c r="L330" s="51">
        <f t="shared" si="27"/>
        <v>0</v>
      </c>
      <c r="M330" s="51">
        <f t="shared" si="28"/>
        <v>0</v>
      </c>
    </row>
    <row r="331" spans="1:13" s="34" customFormat="1" ht="13.5">
      <c r="A331" s="142"/>
      <c r="B331" s="192" t="s">
        <v>78</v>
      </c>
      <c r="C331" s="188"/>
      <c r="D331" s="189"/>
      <c r="E331" s="143" t="s">
        <v>79</v>
      </c>
      <c r="F331" s="148">
        <f>F332</f>
        <v>2051.7</v>
      </c>
      <c r="G331" s="182">
        <v>642.9999999999998</v>
      </c>
      <c r="H331" s="182">
        <v>643</v>
      </c>
      <c r="I331" s="182">
        <v>494.4</v>
      </c>
      <c r="J331" s="43">
        <f t="shared" si="25"/>
        <v>0</v>
      </c>
      <c r="K331" s="50">
        <f t="shared" si="26"/>
        <v>24.09709021786811</v>
      </c>
      <c r="L331" s="50">
        <f t="shared" si="27"/>
        <v>76.88958009331263</v>
      </c>
      <c r="M331" s="50">
        <f t="shared" si="28"/>
        <v>76.8895800933126</v>
      </c>
    </row>
    <row r="332" spans="1:13" s="152" customFormat="1" ht="25.5">
      <c r="A332" s="153"/>
      <c r="B332" s="193" t="s">
        <v>80</v>
      </c>
      <c r="C332" s="193"/>
      <c r="D332" s="193"/>
      <c r="E332" s="194" t="s">
        <v>81</v>
      </c>
      <c r="F332" s="173">
        <f>F333</f>
        <v>2051.7</v>
      </c>
      <c r="G332" s="183">
        <v>642.9999999999998</v>
      </c>
      <c r="H332" s="183">
        <v>643</v>
      </c>
      <c r="I332" s="183">
        <v>494.4</v>
      </c>
      <c r="J332" s="151">
        <f t="shared" si="25"/>
        <v>0</v>
      </c>
      <c r="K332" s="156">
        <f t="shared" si="26"/>
        <v>24.09709021786811</v>
      </c>
      <c r="L332" s="156">
        <f t="shared" si="27"/>
        <v>76.88958009331263</v>
      </c>
      <c r="M332" s="156">
        <f t="shared" si="28"/>
        <v>76.8895800933126</v>
      </c>
    </row>
    <row r="333" spans="1:13" ht="38.25">
      <c r="A333" s="81"/>
      <c r="B333" s="84"/>
      <c r="C333" s="84" t="s">
        <v>369</v>
      </c>
      <c r="D333" s="84"/>
      <c r="E333" s="76" t="s">
        <v>370</v>
      </c>
      <c r="F333" s="85">
        <f>F334+F343</f>
        <v>2051.7</v>
      </c>
      <c r="G333" s="45">
        <v>642.9999999999998</v>
      </c>
      <c r="H333" s="45">
        <v>643</v>
      </c>
      <c r="I333" s="45">
        <v>494.4</v>
      </c>
      <c r="J333" s="44">
        <f t="shared" si="25"/>
        <v>0</v>
      </c>
      <c r="K333" s="51">
        <f t="shared" si="26"/>
        <v>24.09709021786811</v>
      </c>
      <c r="L333" s="51">
        <f t="shared" si="27"/>
        <v>76.88958009331263</v>
      </c>
      <c r="M333" s="51">
        <f t="shared" si="28"/>
        <v>76.8895800933126</v>
      </c>
    </row>
    <row r="334" spans="1:13" ht="25.5">
      <c r="A334" s="81"/>
      <c r="B334" s="86"/>
      <c r="C334" s="86" t="s">
        <v>371</v>
      </c>
      <c r="D334" s="88"/>
      <c r="E334" s="76" t="s">
        <v>372</v>
      </c>
      <c r="F334" s="85">
        <f>F335+F337+F339+F341</f>
        <v>1876.7</v>
      </c>
      <c r="G334" s="45">
        <v>468</v>
      </c>
      <c r="H334" s="45">
        <v>468</v>
      </c>
      <c r="I334" s="45">
        <v>323.9</v>
      </c>
      <c r="J334" s="44">
        <f t="shared" si="25"/>
        <v>0</v>
      </c>
      <c r="K334" s="51">
        <f t="shared" si="26"/>
        <v>17.259018489902488</v>
      </c>
      <c r="L334" s="51">
        <f t="shared" si="27"/>
        <v>69.2094017094017</v>
      </c>
      <c r="M334" s="51">
        <f t="shared" si="28"/>
        <v>69.2094017094017</v>
      </c>
    </row>
    <row r="335" spans="1:13" ht="51">
      <c r="A335" s="81"/>
      <c r="B335" s="86"/>
      <c r="C335" s="86" t="s">
        <v>373</v>
      </c>
      <c r="D335" s="88"/>
      <c r="E335" s="115" t="s">
        <v>374</v>
      </c>
      <c r="F335" s="85">
        <f>F336</f>
        <v>1408.7</v>
      </c>
      <c r="G335" s="45">
        <v>0</v>
      </c>
      <c r="H335" s="45">
        <v>0</v>
      </c>
      <c r="I335" s="45">
        <v>0</v>
      </c>
      <c r="J335" s="44">
        <f t="shared" si="25"/>
        <v>0</v>
      </c>
      <c r="K335" s="51">
        <f t="shared" si="26"/>
        <v>0</v>
      </c>
      <c r="L335" s="51"/>
      <c r="M335" s="51"/>
    </row>
    <row r="336" spans="1:13" ht="25.5">
      <c r="A336" s="81"/>
      <c r="B336" s="86"/>
      <c r="C336" s="86"/>
      <c r="D336" s="92" t="s">
        <v>155</v>
      </c>
      <c r="E336" s="70" t="s">
        <v>156</v>
      </c>
      <c r="F336" s="85">
        <v>1408.7</v>
      </c>
      <c r="G336" s="45">
        <v>0</v>
      </c>
      <c r="H336" s="45">
        <v>0</v>
      </c>
      <c r="I336" s="45">
        <v>0</v>
      </c>
      <c r="J336" s="44">
        <f t="shared" si="25"/>
        <v>0</v>
      </c>
      <c r="K336" s="51">
        <f t="shared" si="26"/>
        <v>0</v>
      </c>
      <c r="L336" s="51"/>
      <c r="M336" s="51"/>
    </row>
    <row r="337" spans="1:13" ht="25.5">
      <c r="A337" s="81"/>
      <c r="B337" s="86"/>
      <c r="C337" s="86" t="s">
        <v>375</v>
      </c>
      <c r="D337" s="88"/>
      <c r="E337" s="115" t="s">
        <v>376</v>
      </c>
      <c r="F337" s="85">
        <f>F338</f>
        <v>278</v>
      </c>
      <c r="G337" s="45">
        <v>278</v>
      </c>
      <c r="H337" s="45">
        <v>278</v>
      </c>
      <c r="I337" s="45">
        <v>275.9</v>
      </c>
      <c r="J337" s="44">
        <f t="shared" si="25"/>
        <v>0</v>
      </c>
      <c r="K337" s="51">
        <f t="shared" si="26"/>
        <v>99.24460431654676</v>
      </c>
      <c r="L337" s="51">
        <f t="shared" si="27"/>
        <v>99.24460431654676</v>
      </c>
      <c r="M337" s="51">
        <f t="shared" si="28"/>
        <v>99.24460431654676</v>
      </c>
    </row>
    <row r="338" spans="1:13" ht="25.5">
      <c r="A338" s="81"/>
      <c r="B338" s="86"/>
      <c r="C338" s="86"/>
      <c r="D338" s="92" t="s">
        <v>155</v>
      </c>
      <c r="E338" s="70" t="s">
        <v>156</v>
      </c>
      <c r="F338" s="85">
        <v>278</v>
      </c>
      <c r="G338" s="45">
        <v>278</v>
      </c>
      <c r="H338" s="45">
        <v>278</v>
      </c>
      <c r="I338" s="45">
        <v>275.9</v>
      </c>
      <c r="J338" s="44">
        <f t="shared" si="25"/>
        <v>0</v>
      </c>
      <c r="K338" s="51">
        <f t="shared" si="26"/>
        <v>99.24460431654676</v>
      </c>
      <c r="L338" s="51">
        <f t="shared" si="27"/>
        <v>99.24460431654676</v>
      </c>
      <c r="M338" s="51">
        <f t="shared" si="28"/>
        <v>99.24460431654676</v>
      </c>
    </row>
    <row r="339" spans="1:13" ht="25.5">
      <c r="A339" s="81"/>
      <c r="B339" s="86"/>
      <c r="C339" s="86" t="s">
        <v>377</v>
      </c>
      <c r="D339" s="88"/>
      <c r="E339" s="115" t="s">
        <v>378</v>
      </c>
      <c r="F339" s="85">
        <f>F340</f>
        <v>144</v>
      </c>
      <c r="G339" s="45">
        <v>144</v>
      </c>
      <c r="H339" s="45">
        <v>144</v>
      </c>
      <c r="I339" s="45">
        <v>48</v>
      </c>
      <c r="J339" s="44">
        <f t="shared" si="25"/>
        <v>0</v>
      </c>
      <c r="K339" s="51">
        <f t="shared" si="26"/>
        <v>33.333333333333336</v>
      </c>
      <c r="L339" s="51">
        <f t="shared" si="27"/>
        <v>33.333333333333336</v>
      </c>
      <c r="M339" s="51">
        <f t="shared" si="28"/>
        <v>33.333333333333336</v>
      </c>
    </row>
    <row r="340" spans="1:13" ht="25.5">
      <c r="A340" s="81"/>
      <c r="B340" s="86"/>
      <c r="C340" s="86"/>
      <c r="D340" s="92" t="s">
        <v>155</v>
      </c>
      <c r="E340" s="70" t="s">
        <v>156</v>
      </c>
      <c r="F340" s="85">
        <v>144</v>
      </c>
      <c r="G340" s="45">
        <v>144</v>
      </c>
      <c r="H340" s="45">
        <v>144</v>
      </c>
      <c r="I340" s="45">
        <v>48</v>
      </c>
      <c r="J340" s="44">
        <f t="shared" si="25"/>
        <v>0</v>
      </c>
      <c r="K340" s="51">
        <f t="shared" si="26"/>
        <v>33.333333333333336</v>
      </c>
      <c r="L340" s="51">
        <f t="shared" si="27"/>
        <v>33.333333333333336</v>
      </c>
      <c r="M340" s="51">
        <f t="shared" si="28"/>
        <v>33.333333333333336</v>
      </c>
    </row>
    <row r="341" spans="1:13" ht="12.75">
      <c r="A341" s="81"/>
      <c r="B341" s="86"/>
      <c r="C341" s="86" t="s">
        <v>379</v>
      </c>
      <c r="D341" s="88"/>
      <c r="E341" s="115" t="s">
        <v>380</v>
      </c>
      <c r="F341" s="85">
        <f>F342</f>
        <v>46</v>
      </c>
      <c r="G341" s="45">
        <v>46</v>
      </c>
      <c r="H341" s="45">
        <v>46</v>
      </c>
      <c r="I341" s="45">
        <v>0</v>
      </c>
      <c r="J341" s="44">
        <f t="shared" si="25"/>
        <v>0</v>
      </c>
      <c r="K341" s="51">
        <f t="shared" si="26"/>
        <v>0</v>
      </c>
      <c r="L341" s="51">
        <f t="shared" si="27"/>
        <v>0</v>
      </c>
      <c r="M341" s="51">
        <f t="shared" si="28"/>
        <v>0</v>
      </c>
    </row>
    <row r="342" spans="1:13" ht="25.5">
      <c r="A342" s="81"/>
      <c r="B342" s="86"/>
      <c r="C342" s="86"/>
      <c r="D342" s="92" t="s">
        <v>155</v>
      </c>
      <c r="E342" s="70" t="s">
        <v>156</v>
      </c>
      <c r="F342" s="85">
        <v>46</v>
      </c>
      <c r="G342" s="45">
        <v>46</v>
      </c>
      <c r="H342" s="45">
        <v>46</v>
      </c>
      <c r="I342" s="45">
        <v>0</v>
      </c>
      <c r="J342" s="44">
        <f t="shared" si="25"/>
        <v>0</v>
      </c>
      <c r="K342" s="51">
        <f t="shared" si="26"/>
        <v>0</v>
      </c>
      <c r="L342" s="51">
        <f t="shared" si="27"/>
        <v>0</v>
      </c>
      <c r="M342" s="51">
        <f t="shared" si="28"/>
        <v>0</v>
      </c>
    </row>
    <row r="343" spans="1:13" ht="51">
      <c r="A343" s="81"/>
      <c r="B343" s="86"/>
      <c r="C343" s="86" t="s">
        <v>381</v>
      </c>
      <c r="D343" s="88"/>
      <c r="E343" s="76" t="s">
        <v>382</v>
      </c>
      <c r="F343" s="85">
        <f>F344</f>
        <v>175</v>
      </c>
      <c r="G343" s="45">
        <v>175</v>
      </c>
      <c r="H343" s="45">
        <v>175</v>
      </c>
      <c r="I343" s="45">
        <v>170.5</v>
      </c>
      <c r="J343" s="44">
        <f t="shared" si="25"/>
        <v>0</v>
      </c>
      <c r="K343" s="51">
        <f t="shared" si="26"/>
        <v>97.42857142857143</v>
      </c>
      <c r="L343" s="51">
        <f t="shared" si="27"/>
        <v>97.42857142857143</v>
      </c>
      <c r="M343" s="51">
        <f t="shared" si="28"/>
        <v>97.42857142857143</v>
      </c>
    </row>
    <row r="344" spans="1:13" ht="51">
      <c r="A344" s="81"/>
      <c r="B344" s="86"/>
      <c r="C344" s="86" t="s">
        <v>383</v>
      </c>
      <c r="D344" s="88"/>
      <c r="E344" s="71" t="s">
        <v>103</v>
      </c>
      <c r="F344" s="85">
        <f>F345</f>
        <v>175</v>
      </c>
      <c r="G344" s="45">
        <v>175</v>
      </c>
      <c r="H344" s="45">
        <v>175</v>
      </c>
      <c r="I344" s="45">
        <v>170.5</v>
      </c>
      <c r="J344" s="44">
        <f t="shared" si="25"/>
        <v>0</v>
      </c>
      <c r="K344" s="51">
        <f t="shared" si="26"/>
        <v>97.42857142857143</v>
      </c>
      <c r="L344" s="51">
        <f t="shared" si="27"/>
        <v>97.42857142857143</v>
      </c>
      <c r="M344" s="51">
        <f t="shared" si="28"/>
        <v>97.42857142857143</v>
      </c>
    </row>
    <row r="345" spans="1:13" ht="25.5">
      <c r="A345" s="81"/>
      <c r="B345" s="75"/>
      <c r="C345" s="75"/>
      <c r="D345" s="92" t="s">
        <v>155</v>
      </c>
      <c r="E345" s="70" t="s">
        <v>156</v>
      </c>
      <c r="F345" s="85">
        <v>175</v>
      </c>
      <c r="G345" s="45">
        <v>175</v>
      </c>
      <c r="H345" s="45">
        <v>175</v>
      </c>
      <c r="I345" s="45">
        <v>170.5</v>
      </c>
      <c r="J345" s="44">
        <f t="shared" si="25"/>
        <v>0</v>
      </c>
      <c r="K345" s="51">
        <f t="shared" si="26"/>
        <v>97.42857142857143</v>
      </c>
      <c r="L345" s="51">
        <f t="shared" si="27"/>
        <v>97.42857142857143</v>
      </c>
      <c r="M345" s="51">
        <f t="shared" si="28"/>
        <v>97.42857142857143</v>
      </c>
    </row>
    <row r="346" spans="1:13" s="34" customFormat="1" ht="13.5">
      <c r="A346" s="142"/>
      <c r="B346" s="195" t="s">
        <v>62</v>
      </c>
      <c r="C346" s="195"/>
      <c r="D346" s="195"/>
      <c r="E346" s="196" t="s">
        <v>91</v>
      </c>
      <c r="F346" s="148">
        <f>F347</f>
        <v>2109.9</v>
      </c>
      <c r="G346" s="182">
        <v>1686.2</v>
      </c>
      <c r="H346" s="182">
        <v>1686.2</v>
      </c>
      <c r="I346" s="182">
        <v>1610.5</v>
      </c>
      <c r="J346" s="43">
        <f t="shared" si="25"/>
        <v>0</v>
      </c>
      <c r="K346" s="50">
        <f t="shared" si="26"/>
        <v>76.33063178349684</v>
      </c>
      <c r="L346" s="50">
        <f t="shared" si="27"/>
        <v>95.51061558533982</v>
      </c>
      <c r="M346" s="50">
        <f t="shared" si="28"/>
        <v>95.51061558533982</v>
      </c>
    </row>
    <row r="347" spans="1:13" s="152" customFormat="1" ht="13.5">
      <c r="A347" s="163"/>
      <c r="B347" s="162" t="s">
        <v>63</v>
      </c>
      <c r="C347" s="174"/>
      <c r="D347" s="174"/>
      <c r="E347" s="166" t="s">
        <v>64</v>
      </c>
      <c r="F347" s="173">
        <f>F348</f>
        <v>2109.9</v>
      </c>
      <c r="G347" s="183">
        <v>1686.2</v>
      </c>
      <c r="H347" s="183">
        <v>1686.2</v>
      </c>
      <c r="I347" s="183">
        <v>1610.5</v>
      </c>
      <c r="J347" s="151">
        <f t="shared" si="25"/>
        <v>0</v>
      </c>
      <c r="K347" s="156">
        <f t="shared" si="26"/>
        <v>76.33063178349684</v>
      </c>
      <c r="L347" s="156">
        <f t="shared" si="27"/>
        <v>95.51061558533982</v>
      </c>
      <c r="M347" s="156">
        <f t="shared" si="28"/>
        <v>95.51061558533982</v>
      </c>
    </row>
    <row r="348" spans="1:13" ht="38.25">
      <c r="A348" s="81"/>
      <c r="B348" s="86"/>
      <c r="C348" s="86" t="s">
        <v>384</v>
      </c>
      <c r="D348" s="88"/>
      <c r="E348" s="76" t="s">
        <v>385</v>
      </c>
      <c r="F348" s="85">
        <f>F349</f>
        <v>2109.9</v>
      </c>
      <c r="G348" s="45">
        <v>1686.2</v>
      </c>
      <c r="H348" s="45">
        <v>1686.2</v>
      </c>
      <c r="I348" s="45">
        <v>1610.5</v>
      </c>
      <c r="J348" s="44">
        <f t="shared" si="25"/>
        <v>0</v>
      </c>
      <c r="K348" s="51">
        <f t="shared" si="26"/>
        <v>76.33063178349684</v>
      </c>
      <c r="L348" s="51">
        <f t="shared" si="27"/>
        <v>95.51061558533982</v>
      </c>
      <c r="M348" s="51">
        <f t="shared" si="28"/>
        <v>95.51061558533982</v>
      </c>
    </row>
    <row r="349" spans="1:13" ht="38.25">
      <c r="A349" s="81"/>
      <c r="B349" s="86"/>
      <c r="C349" s="86" t="s">
        <v>386</v>
      </c>
      <c r="D349" s="88"/>
      <c r="E349" s="76" t="s">
        <v>387</v>
      </c>
      <c r="F349" s="85">
        <f>F350</f>
        <v>2109.9</v>
      </c>
      <c r="G349" s="45">
        <v>1686.2</v>
      </c>
      <c r="H349" s="45">
        <v>1686.2</v>
      </c>
      <c r="I349" s="45">
        <v>1610.5</v>
      </c>
      <c r="J349" s="44">
        <f t="shared" si="25"/>
        <v>0</v>
      </c>
      <c r="K349" s="51">
        <f t="shared" si="26"/>
        <v>76.33063178349684</v>
      </c>
      <c r="L349" s="51">
        <f t="shared" si="27"/>
        <v>95.51061558533982</v>
      </c>
      <c r="M349" s="51">
        <f t="shared" si="28"/>
        <v>95.51061558533982</v>
      </c>
    </row>
    <row r="350" spans="1:13" ht="25.5">
      <c r="A350" s="81"/>
      <c r="B350" s="86"/>
      <c r="C350" s="86" t="s">
        <v>388</v>
      </c>
      <c r="D350" s="117"/>
      <c r="E350" s="114" t="s">
        <v>77</v>
      </c>
      <c r="F350" s="85">
        <f>F351</f>
        <v>2109.9</v>
      </c>
      <c r="G350" s="45">
        <v>1686.2</v>
      </c>
      <c r="H350" s="45">
        <v>1686.2</v>
      </c>
      <c r="I350" s="45">
        <v>1610.5</v>
      </c>
      <c r="J350" s="44">
        <f t="shared" si="25"/>
        <v>0</v>
      </c>
      <c r="K350" s="51">
        <f t="shared" si="26"/>
        <v>76.33063178349684</v>
      </c>
      <c r="L350" s="51">
        <f t="shared" si="27"/>
        <v>95.51061558533982</v>
      </c>
      <c r="M350" s="51">
        <f t="shared" si="28"/>
        <v>95.51061558533982</v>
      </c>
    </row>
    <row r="351" spans="1:13" ht="25.5">
      <c r="A351" s="81"/>
      <c r="B351" s="86"/>
      <c r="C351" s="86"/>
      <c r="D351" s="87" t="s">
        <v>155</v>
      </c>
      <c r="E351" s="96" t="s">
        <v>156</v>
      </c>
      <c r="F351" s="85">
        <v>2109.9</v>
      </c>
      <c r="G351" s="45">
        <v>1326.2</v>
      </c>
      <c r="H351" s="45">
        <v>1326.2</v>
      </c>
      <c r="I351" s="45">
        <v>1250.5</v>
      </c>
      <c r="J351" s="44">
        <f t="shared" si="25"/>
        <v>0</v>
      </c>
      <c r="K351" s="51">
        <f t="shared" si="26"/>
        <v>59.26821176359069</v>
      </c>
      <c r="L351" s="51">
        <f t="shared" si="27"/>
        <v>94.29196199668225</v>
      </c>
      <c r="M351" s="51">
        <f t="shared" si="28"/>
        <v>94.29196199668225</v>
      </c>
    </row>
    <row r="352" spans="1:13" ht="38.25">
      <c r="A352" s="81"/>
      <c r="B352" s="86"/>
      <c r="C352" s="86"/>
      <c r="D352" s="87" t="s">
        <v>150</v>
      </c>
      <c r="E352" s="70" t="s">
        <v>192</v>
      </c>
      <c r="F352" s="85"/>
      <c r="G352" s="45">
        <v>360</v>
      </c>
      <c r="H352" s="45">
        <v>360</v>
      </c>
      <c r="I352" s="45">
        <v>360</v>
      </c>
      <c r="J352" s="44">
        <f t="shared" si="25"/>
        <v>0</v>
      </c>
      <c r="K352" s="51"/>
      <c r="L352" s="51">
        <f t="shared" si="27"/>
        <v>100</v>
      </c>
      <c r="M352" s="51">
        <f t="shared" si="28"/>
        <v>100</v>
      </c>
    </row>
    <row r="353" spans="1:13" s="34" customFormat="1" ht="13.5">
      <c r="A353" s="142"/>
      <c r="B353" s="142" t="s">
        <v>35</v>
      </c>
      <c r="C353" s="142"/>
      <c r="D353" s="142" t="s">
        <v>7</v>
      </c>
      <c r="E353" s="143" t="s">
        <v>36</v>
      </c>
      <c r="F353" s="148">
        <f>F354+F359</f>
        <v>5458.2</v>
      </c>
      <c r="G353" s="182">
        <v>16803.2</v>
      </c>
      <c r="H353" s="182">
        <v>16803.2</v>
      </c>
      <c r="I353" s="182">
        <v>13680.1</v>
      </c>
      <c r="J353" s="43">
        <f t="shared" si="25"/>
        <v>0</v>
      </c>
      <c r="K353" s="50">
        <f t="shared" si="26"/>
        <v>250.6339086145616</v>
      </c>
      <c r="L353" s="50">
        <f t="shared" si="27"/>
        <v>81.4136593029899</v>
      </c>
      <c r="M353" s="50">
        <f t="shared" si="28"/>
        <v>81.4136593029899</v>
      </c>
    </row>
    <row r="354" spans="1:13" s="152" customFormat="1" ht="12.75">
      <c r="A354" s="153"/>
      <c r="B354" s="153" t="s">
        <v>37</v>
      </c>
      <c r="C354" s="153" t="s">
        <v>7</v>
      </c>
      <c r="D354" s="153" t="s">
        <v>7</v>
      </c>
      <c r="E354" s="161" t="s">
        <v>38</v>
      </c>
      <c r="F354" s="173">
        <f>F355</f>
        <v>4163.9</v>
      </c>
      <c r="G354" s="183">
        <v>4277.7</v>
      </c>
      <c r="H354" s="183">
        <v>4277.7</v>
      </c>
      <c r="I354" s="183">
        <v>4277.7</v>
      </c>
      <c r="J354" s="151">
        <f t="shared" si="25"/>
        <v>0</v>
      </c>
      <c r="K354" s="156">
        <f t="shared" si="26"/>
        <v>102.73301472177526</v>
      </c>
      <c r="L354" s="156">
        <f t="shared" si="27"/>
        <v>100</v>
      </c>
      <c r="M354" s="156">
        <f t="shared" si="28"/>
        <v>100</v>
      </c>
    </row>
    <row r="355" spans="1:13" ht="38.25">
      <c r="A355" s="81"/>
      <c r="B355" s="82"/>
      <c r="C355" s="88" t="s">
        <v>173</v>
      </c>
      <c r="D355" s="82"/>
      <c r="E355" s="76" t="s">
        <v>174</v>
      </c>
      <c r="F355" s="85">
        <f>F356</f>
        <v>4163.9</v>
      </c>
      <c r="G355" s="45">
        <v>4277.7</v>
      </c>
      <c r="H355" s="45">
        <v>4277.7</v>
      </c>
      <c r="I355" s="45">
        <v>4277.7</v>
      </c>
      <c r="J355" s="44">
        <f t="shared" si="25"/>
        <v>0</v>
      </c>
      <c r="K355" s="51">
        <f t="shared" si="26"/>
        <v>102.73301472177526</v>
      </c>
      <c r="L355" s="51">
        <f t="shared" si="27"/>
        <v>100</v>
      </c>
      <c r="M355" s="51">
        <f t="shared" si="28"/>
        <v>100</v>
      </c>
    </row>
    <row r="356" spans="1:13" ht="51">
      <c r="A356" s="81"/>
      <c r="B356" s="82"/>
      <c r="C356" s="88" t="s">
        <v>175</v>
      </c>
      <c r="D356" s="82"/>
      <c r="E356" s="76" t="s">
        <v>209</v>
      </c>
      <c r="F356" s="85">
        <f>F357</f>
        <v>4163.9</v>
      </c>
      <c r="G356" s="45">
        <v>4277.7</v>
      </c>
      <c r="H356" s="45">
        <v>4277.7</v>
      </c>
      <c r="I356" s="45">
        <v>4277.7</v>
      </c>
      <c r="J356" s="44">
        <f t="shared" si="25"/>
        <v>0</v>
      </c>
      <c r="K356" s="51">
        <f t="shared" si="26"/>
        <v>102.73301472177526</v>
      </c>
      <c r="L356" s="51">
        <f t="shared" si="27"/>
        <v>100</v>
      </c>
      <c r="M356" s="51">
        <f t="shared" si="28"/>
        <v>100</v>
      </c>
    </row>
    <row r="357" spans="1:13" ht="51">
      <c r="A357" s="81"/>
      <c r="B357" s="82"/>
      <c r="C357" s="88" t="s">
        <v>389</v>
      </c>
      <c r="D357" s="82"/>
      <c r="E357" s="76" t="s">
        <v>119</v>
      </c>
      <c r="F357" s="85">
        <f>F358</f>
        <v>4163.9</v>
      </c>
      <c r="G357" s="45">
        <v>4277.7</v>
      </c>
      <c r="H357" s="45">
        <v>4277.7</v>
      </c>
      <c r="I357" s="45">
        <v>4277.7</v>
      </c>
      <c r="J357" s="44">
        <f t="shared" si="25"/>
        <v>0</v>
      </c>
      <c r="K357" s="51">
        <f t="shared" si="26"/>
        <v>102.73301472177526</v>
      </c>
      <c r="L357" s="51">
        <f t="shared" si="27"/>
        <v>100</v>
      </c>
      <c r="M357" s="51">
        <f t="shared" si="28"/>
        <v>100</v>
      </c>
    </row>
    <row r="358" spans="1:13" ht="25.5">
      <c r="A358" s="81"/>
      <c r="B358" s="82"/>
      <c r="C358" s="88"/>
      <c r="D358" s="88" t="s">
        <v>212</v>
      </c>
      <c r="E358" s="76" t="s">
        <v>213</v>
      </c>
      <c r="F358" s="85">
        <v>4163.9</v>
      </c>
      <c r="G358" s="45">
        <v>4277.7</v>
      </c>
      <c r="H358" s="45">
        <v>4277.7</v>
      </c>
      <c r="I358" s="45">
        <v>4277.7</v>
      </c>
      <c r="J358" s="44">
        <f t="shared" si="25"/>
        <v>0</v>
      </c>
      <c r="K358" s="51">
        <f t="shared" si="26"/>
        <v>102.73301472177526</v>
      </c>
      <c r="L358" s="51">
        <f t="shared" si="27"/>
        <v>100</v>
      </c>
      <c r="M358" s="51">
        <f t="shared" si="28"/>
        <v>100</v>
      </c>
    </row>
    <row r="359" spans="1:13" s="152" customFormat="1" ht="12.75">
      <c r="A359" s="153"/>
      <c r="B359" s="153" t="s">
        <v>39</v>
      </c>
      <c r="C359" s="153"/>
      <c r="D359" s="153"/>
      <c r="E359" s="161" t="s">
        <v>40</v>
      </c>
      <c r="F359" s="173">
        <f>F366</f>
        <v>1294.3</v>
      </c>
      <c r="G359" s="183">
        <v>12525.5</v>
      </c>
      <c r="H359" s="183">
        <v>12525.5</v>
      </c>
      <c r="I359" s="183">
        <v>9402.4</v>
      </c>
      <c r="J359" s="151">
        <f t="shared" si="25"/>
        <v>0</v>
      </c>
      <c r="K359" s="156">
        <f t="shared" si="26"/>
        <v>726.4467279610601</v>
      </c>
      <c r="L359" s="156">
        <f t="shared" si="27"/>
        <v>75.06606522693704</v>
      </c>
      <c r="M359" s="156">
        <f t="shared" si="28"/>
        <v>75.06606522693704</v>
      </c>
    </row>
    <row r="360" spans="1:13" ht="51">
      <c r="A360" s="81"/>
      <c r="B360" s="82"/>
      <c r="C360" s="82" t="s">
        <v>390</v>
      </c>
      <c r="D360" s="82"/>
      <c r="E360" s="76" t="s">
        <v>391</v>
      </c>
      <c r="F360" s="85"/>
      <c r="G360" s="45">
        <v>5673.499999999999</v>
      </c>
      <c r="H360" s="45">
        <v>5673.4</v>
      </c>
      <c r="I360" s="45">
        <v>5591</v>
      </c>
      <c r="J360" s="44">
        <f t="shared" si="25"/>
        <v>-0.0999999999994543</v>
      </c>
      <c r="K360" s="51"/>
      <c r="L360" s="51">
        <f t="shared" si="27"/>
        <v>98.54587115537149</v>
      </c>
      <c r="M360" s="51">
        <f t="shared" si="28"/>
        <v>98.54760813621462</v>
      </c>
    </row>
    <row r="361" spans="1:13" ht="38.25">
      <c r="A361" s="81"/>
      <c r="B361" s="82"/>
      <c r="C361" s="82" t="s">
        <v>126</v>
      </c>
      <c r="D361" s="82"/>
      <c r="E361" s="76" t="s">
        <v>392</v>
      </c>
      <c r="F361" s="85"/>
      <c r="G361" s="45">
        <v>5673.499999999999</v>
      </c>
      <c r="H361" s="45">
        <v>5673.4</v>
      </c>
      <c r="I361" s="45">
        <v>5591</v>
      </c>
      <c r="J361" s="44">
        <f t="shared" si="25"/>
        <v>-0.0999999999994543</v>
      </c>
      <c r="K361" s="51"/>
      <c r="L361" s="51">
        <f t="shared" si="27"/>
        <v>98.54587115537149</v>
      </c>
      <c r="M361" s="51">
        <f t="shared" si="28"/>
        <v>98.54760813621462</v>
      </c>
    </row>
    <row r="362" spans="1:13" ht="38.25">
      <c r="A362" s="81"/>
      <c r="B362" s="82"/>
      <c r="C362" s="82" t="s">
        <v>393</v>
      </c>
      <c r="D362" s="82"/>
      <c r="E362" s="76" t="s">
        <v>394</v>
      </c>
      <c r="F362" s="85"/>
      <c r="G362" s="45">
        <v>2571.2</v>
      </c>
      <c r="H362" s="45">
        <v>2571.2</v>
      </c>
      <c r="I362" s="45">
        <v>2563.8</v>
      </c>
      <c r="J362" s="44">
        <f t="shared" si="25"/>
        <v>0</v>
      </c>
      <c r="K362" s="51"/>
      <c r="L362" s="51">
        <f t="shared" si="27"/>
        <v>99.71219663970132</v>
      </c>
      <c r="M362" s="51">
        <f t="shared" si="28"/>
        <v>99.71219663970132</v>
      </c>
    </row>
    <row r="363" spans="1:13" ht="25.5">
      <c r="A363" s="81"/>
      <c r="B363" s="82"/>
      <c r="C363" s="82"/>
      <c r="D363" s="82" t="s">
        <v>212</v>
      </c>
      <c r="E363" s="76" t="s">
        <v>213</v>
      </c>
      <c r="F363" s="85"/>
      <c r="G363" s="45">
        <v>2571.2</v>
      </c>
      <c r="H363" s="45">
        <v>2571.2</v>
      </c>
      <c r="I363" s="45">
        <v>2563.8</v>
      </c>
      <c r="J363" s="44">
        <f t="shared" si="25"/>
        <v>0</v>
      </c>
      <c r="K363" s="51"/>
      <c r="L363" s="51">
        <f t="shared" si="27"/>
        <v>99.71219663970132</v>
      </c>
      <c r="M363" s="51">
        <f t="shared" si="28"/>
        <v>99.71219663970132</v>
      </c>
    </row>
    <row r="364" spans="1:13" ht="38.25">
      <c r="A364" s="81"/>
      <c r="B364" s="82"/>
      <c r="C364" s="82" t="s">
        <v>395</v>
      </c>
      <c r="D364" s="82"/>
      <c r="E364" s="76" t="s">
        <v>396</v>
      </c>
      <c r="F364" s="85"/>
      <c r="G364" s="45">
        <v>3102.3</v>
      </c>
      <c r="H364" s="45">
        <v>3102.2</v>
      </c>
      <c r="I364" s="45">
        <v>3027.2</v>
      </c>
      <c r="J364" s="44">
        <f t="shared" si="25"/>
        <v>-0.1000000000003638</v>
      </c>
      <c r="K364" s="51"/>
      <c r="L364" s="51">
        <f t="shared" si="27"/>
        <v>97.57921542081681</v>
      </c>
      <c r="M364" s="51">
        <f t="shared" si="28"/>
        <v>97.58236090516408</v>
      </c>
    </row>
    <row r="365" spans="1:13" ht="25.5">
      <c r="A365" s="81"/>
      <c r="B365" s="82"/>
      <c r="C365" s="82"/>
      <c r="D365" s="82" t="s">
        <v>212</v>
      </c>
      <c r="E365" s="76" t="s">
        <v>213</v>
      </c>
      <c r="F365" s="85"/>
      <c r="G365" s="45">
        <v>3102.3</v>
      </c>
      <c r="H365" s="45">
        <v>3102.2</v>
      </c>
      <c r="I365" s="45">
        <v>3027.2</v>
      </c>
      <c r="J365" s="44">
        <f t="shared" si="25"/>
        <v>-0.1000000000003638</v>
      </c>
      <c r="K365" s="51"/>
      <c r="L365" s="51">
        <f t="shared" si="27"/>
        <v>97.57921542081681</v>
      </c>
      <c r="M365" s="51">
        <f t="shared" si="28"/>
        <v>97.58236090516408</v>
      </c>
    </row>
    <row r="366" spans="1:13" ht="38.25">
      <c r="A366" s="81"/>
      <c r="B366" s="82"/>
      <c r="C366" s="82" t="s">
        <v>127</v>
      </c>
      <c r="D366" s="82"/>
      <c r="E366" s="76" t="s">
        <v>397</v>
      </c>
      <c r="F366" s="85">
        <v>1294.3</v>
      </c>
      <c r="G366" s="45">
        <v>6851.999999999999</v>
      </c>
      <c r="H366" s="45">
        <v>6852.1</v>
      </c>
      <c r="I366" s="45">
        <v>3811.4</v>
      </c>
      <c r="J366" s="44">
        <f t="shared" si="25"/>
        <v>0.10000000000127329</v>
      </c>
      <c r="K366" s="51">
        <f t="shared" si="26"/>
        <v>294.47577841304184</v>
      </c>
      <c r="L366" s="51">
        <f t="shared" si="27"/>
        <v>55.624635143023944</v>
      </c>
      <c r="M366" s="51">
        <f t="shared" si="28"/>
        <v>55.62382335342449</v>
      </c>
    </row>
    <row r="367" spans="1:13" ht="38.25">
      <c r="A367" s="81"/>
      <c r="B367" s="82"/>
      <c r="C367" s="82" t="s">
        <v>398</v>
      </c>
      <c r="D367" s="82"/>
      <c r="E367" s="76" t="s">
        <v>399</v>
      </c>
      <c r="F367" s="85"/>
      <c r="G367" s="45">
        <v>4605.6</v>
      </c>
      <c r="H367" s="45">
        <v>4605.7</v>
      </c>
      <c r="I367" s="45">
        <v>1808.2</v>
      </c>
      <c r="J367" s="44">
        <f t="shared" si="25"/>
        <v>0.0999999999994543</v>
      </c>
      <c r="K367" s="51"/>
      <c r="L367" s="51">
        <f t="shared" si="27"/>
        <v>39.26089977418794</v>
      </c>
      <c r="M367" s="51">
        <f t="shared" si="28"/>
        <v>39.260047332653016</v>
      </c>
    </row>
    <row r="368" spans="1:13" ht="38.25">
      <c r="A368" s="81"/>
      <c r="B368" s="82"/>
      <c r="C368" s="82" t="s">
        <v>400</v>
      </c>
      <c r="D368" s="82"/>
      <c r="E368" s="76" t="s">
        <v>401</v>
      </c>
      <c r="F368" s="85"/>
      <c r="G368" s="45">
        <v>1284.1000000000001</v>
      </c>
      <c r="H368" s="45">
        <v>1284.2</v>
      </c>
      <c r="I368" s="45">
        <v>452.5</v>
      </c>
      <c r="J368" s="44">
        <f t="shared" si="25"/>
        <v>0.09999999999990905</v>
      </c>
      <c r="K368" s="51"/>
      <c r="L368" s="51">
        <f t="shared" si="27"/>
        <v>35.2386885756561</v>
      </c>
      <c r="M368" s="51">
        <f t="shared" si="28"/>
        <v>35.2359445569226</v>
      </c>
    </row>
    <row r="369" spans="1:13" ht="25.5">
      <c r="A369" s="81"/>
      <c r="B369" s="82"/>
      <c r="C369" s="82"/>
      <c r="D369" s="82" t="s">
        <v>212</v>
      </c>
      <c r="E369" s="76" t="s">
        <v>213</v>
      </c>
      <c r="F369" s="85"/>
      <c r="G369" s="45">
        <v>1284.1000000000001</v>
      </c>
      <c r="H369" s="45">
        <v>1284.2</v>
      </c>
      <c r="I369" s="45">
        <v>452.5</v>
      </c>
      <c r="J369" s="44">
        <f t="shared" si="25"/>
        <v>0.09999999999990905</v>
      </c>
      <c r="K369" s="51"/>
      <c r="L369" s="51">
        <f t="shared" si="27"/>
        <v>35.2386885756561</v>
      </c>
      <c r="M369" s="51">
        <f t="shared" si="28"/>
        <v>35.2359445569226</v>
      </c>
    </row>
    <row r="370" spans="1:13" ht="12.75">
      <c r="A370" s="81"/>
      <c r="B370" s="82"/>
      <c r="C370" s="82" t="s">
        <v>402</v>
      </c>
      <c r="D370" s="82"/>
      <c r="E370" s="76" t="s">
        <v>403</v>
      </c>
      <c r="F370" s="85"/>
      <c r="G370" s="45">
        <v>1235.1000000000001</v>
      </c>
      <c r="H370" s="45">
        <v>1235.1</v>
      </c>
      <c r="I370" s="45">
        <v>420.5</v>
      </c>
      <c r="J370" s="44">
        <f t="shared" si="25"/>
        <v>0</v>
      </c>
      <c r="K370" s="51"/>
      <c r="L370" s="51">
        <f t="shared" si="27"/>
        <v>34.045826248886726</v>
      </c>
      <c r="M370" s="51">
        <f t="shared" si="28"/>
        <v>34.04582624888673</v>
      </c>
    </row>
    <row r="371" spans="1:13" ht="25.5">
      <c r="A371" s="81"/>
      <c r="B371" s="82"/>
      <c r="C371" s="82"/>
      <c r="D371" s="82" t="s">
        <v>212</v>
      </c>
      <c r="E371" s="76" t="s">
        <v>213</v>
      </c>
      <c r="F371" s="85"/>
      <c r="G371" s="45">
        <v>1235.1000000000001</v>
      </c>
      <c r="H371" s="45">
        <v>1235.1</v>
      </c>
      <c r="I371" s="45">
        <v>420.5</v>
      </c>
      <c r="J371" s="44">
        <f t="shared" si="25"/>
        <v>0</v>
      </c>
      <c r="K371" s="51"/>
      <c r="L371" s="51">
        <f t="shared" si="27"/>
        <v>34.045826248886726</v>
      </c>
      <c r="M371" s="51">
        <f t="shared" si="28"/>
        <v>34.04582624888673</v>
      </c>
    </row>
    <row r="372" spans="1:13" ht="12.75">
      <c r="A372" s="81"/>
      <c r="B372" s="82"/>
      <c r="C372" s="82" t="s">
        <v>404</v>
      </c>
      <c r="D372" s="82"/>
      <c r="E372" s="76" t="s">
        <v>405</v>
      </c>
      <c r="F372" s="85"/>
      <c r="G372" s="45">
        <v>2086.4</v>
      </c>
      <c r="H372" s="45">
        <v>2086.4</v>
      </c>
      <c r="I372" s="45">
        <v>935.2</v>
      </c>
      <c r="J372" s="44">
        <f t="shared" si="25"/>
        <v>0</v>
      </c>
      <c r="K372" s="51"/>
      <c r="L372" s="51">
        <f t="shared" si="27"/>
        <v>44.82361963190184</v>
      </c>
      <c r="M372" s="51">
        <f t="shared" si="28"/>
        <v>44.82361963190184</v>
      </c>
    </row>
    <row r="373" spans="1:13" ht="25.5">
      <c r="A373" s="81"/>
      <c r="B373" s="82"/>
      <c r="C373" s="82"/>
      <c r="D373" s="82" t="s">
        <v>212</v>
      </c>
      <c r="E373" s="76" t="s">
        <v>213</v>
      </c>
      <c r="F373" s="85"/>
      <c r="G373" s="45">
        <v>2086.4</v>
      </c>
      <c r="H373" s="45">
        <v>2086.4</v>
      </c>
      <c r="I373" s="45">
        <v>935.2</v>
      </c>
      <c r="J373" s="44">
        <f t="shared" si="25"/>
        <v>0</v>
      </c>
      <c r="K373" s="51"/>
      <c r="L373" s="51">
        <f t="shared" si="27"/>
        <v>44.82361963190184</v>
      </c>
      <c r="M373" s="51">
        <f t="shared" si="28"/>
        <v>44.82361963190184</v>
      </c>
    </row>
    <row r="374" spans="1:13" ht="51">
      <c r="A374" s="81"/>
      <c r="B374" s="82"/>
      <c r="C374" s="88" t="s">
        <v>175</v>
      </c>
      <c r="D374" s="82"/>
      <c r="E374" s="76" t="s">
        <v>209</v>
      </c>
      <c r="F374" s="85">
        <f>F377+F381</f>
        <v>1294.3</v>
      </c>
      <c r="G374" s="45">
        <v>2246.4</v>
      </c>
      <c r="H374" s="45">
        <v>2246.4</v>
      </c>
      <c r="I374" s="45">
        <v>2003.2</v>
      </c>
      <c r="J374" s="44">
        <f t="shared" si="25"/>
        <v>0</v>
      </c>
      <c r="K374" s="51">
        <f t="shared" si="26"/>
        <v>154.7709186432821</v>
      </c>
      <c r="L374" s="51">
        <f t="shared" si="27"/>
        <v>89.17378917378917</v>
      </c>
      <c r="M374" s="51">
        <f t="shared" si="28"/>
        <v>89.17378917378917</v>
      </c>
    </row>
    <row r="375" spans="1:13" ht="63.75">
      <c r="A375" s="81"/>
      <c r="B375" s="82"/>
      <c r="C375" s="88">
        <v>611004</v>
      </c>
      <c r="D375" s="82"/>
      <c r="E375" s="76" t="s">
        <v>406</v>
      </c>
      <c r="F375" s="85"/>
      <c r="G375" s="45">
        <v>130.9</v>
      </c>
      <c r="H375" s="45">
        <v>130.9</v>
      </c>
      <c r="I375" s="45">
        <v>44</v>
      </c>
      <c r="J375" s="44">
        <f t="shared" si="25"/>
        <v>0</v>
      </c>
      <c r="K375" s="51"/>
      <c r="L375" s="51">
        <f t="shared" si="27"/>
        <v>33.61344537815126</v>
      </c>
      <c r="M375" s="51">
        <f t="shared" si="28"/>
        <v>33.61344537815126</v>
      </c>
    </row>
    <row r="376" spans="1:13" ht="25.5">
      <c r="A376" s="81"/>
      <c r="B376" s="82"/>
      <c r="C376" s="88"/>
      <c r="D376" s="82" t="s">
        <v>155</v>
      </c>
      <c r="E376" s="76" t="s">
        <v>156</v>
      </c>
      <c r="F376" s="85"/>
      <c r="G376" s="45">
        <v>130.9</v>
      </c>
      <c r="H376" s="45">
        <v>130.9</v>
      </c>
      <c r="I376" s="45">
        <v>44</v>
      </c>
      <c r="J376" s="44">
        <f t="shared" si="25"/>
        <v>0</v>
      </c>
      <c r="K376" s="51"/>
      <c r="L376" s="51">
        <f t="shared" si="27"/>
        <v>33.61344537815126</v>
      </c>
      <c r="M376" s="51">
        <f t="shared" si="28"/>
        <v>33.61344537815126</v>
      </c>
    </row>
    <row r="377" spans="1:13" ht="63.75">
      <c r="A377" s="81"/>
      <c r="B377" s="82"/>
      <c r="C377" s="88" t="s">
        <v>407</v>
      </c>
      <c r="D377" s="82"/>
      <c r="E377" s="118" t="s">
        <v>408</v>
      </c>
      <c r="F377" s="85">
        <f>F378</f>
        <v>1294.3</v>
      </c>
      <c r="G377" s="45">
        <v>1223.8999999999999</v>
      </c>
      <c r="H377" s="45">
        <v>1223.9</v>
      </c>
      <c r="I377" s="45">
        <v>1223.9</v>
      </c>
      <c r="J377" s="44">
        <f t="shared" si="25"/>
        <v>0</v>
      </c>
      <c r="K377" s="51">
        <f t="shared" si="26"/>
        <v>94.56076643745655</v>
      </c>
      <c r="L377" s="51">
        <f t="shared" si="27"/>
        <v>100.00000000000003</v>
      </c>
      <c r="M377" s="51">
        <f t="shared" si="28"/>
        <v>100</v>
      </c>
    </row>
    <row r="378" spans="1:13" ht="25.5">
      <c r="A378" s="81"/>
      <c r="B378" s="82"/>
      <c r="C378" s="88"/>
      <c r="D378" s="106" t="s">
        <v>212</v>
      </c>
      <c r="E378" s="109" t="s">
        <v>213</v>
      </c>
      <c r="F378" s="85">
        <v>1294.3</v>
      </c>
      <c r="G378" s="45">
        <v>1223.8999999999999</v>
      </c>
      <c r="H378" s="45">
        <v>1223.9</v>
      </c>
      <c r="I378" s="45">
        <v>1223.9</v>
      </c>
      <c r="J378" s="44">
        <f t="shared" si="25"/>
        <v>0</v>
      </c>
      <c r="K378" s="51">
        <f t="shared" si="26"/>
        <v>94.56076643745655</v>
      </c>
      <c r="L378" s="51">
        <f t="shared" si="27"/>
        <v>100.00000000000003</v>
      </c>
      <c r="M378" s="51">
        <f t="shared" si="28"/>
        <v>100</v>
      </c>
    </row>
    <row r="379" spans="1:13" ht="51">
      <c r="A379" s="81"/>
      <c r="B379" s="82"/>
      <c r="C379" s="86" t="s">
        <v>409</v>
      </c>
      <c r="D379" s="106"/>
      <c r="E379" s="109" t="s">
        <v>410</v>
      </c>
      <c r="F379" s="85"/>
      <c r="G379" s="45">
        <v>218.2</v>
      </c>
      <c r="H379" s="45">
        <v>218.2</v>
      </c>
      <c r="I379" s="45">
        <v>61.9</v>
      </c>
      <c r="J379" s="44">
        <f aca="true" t="shared" si="29" ref="J379:J440">H379-G379</f>
        <v>0</v>
      </c>
      <c r="K379" s="51"/>
      <c r="L379" s="51">
        <f t="shared" si="27"/>
        <v>28.368469294225484</v>
      </c>
      <c r="M379" s="51">
        <f t="shared" si="28"/>
        <v>28.368469294225484</v>
      </c>
    </row>
    <row r="380" spans="1:13" ht="25.5">
      <c r="A380" s="81"/>
      <c r="B380" s="82"/>
      <c r="C380" s="88"/>
      <c r="D380" s="82" t="s">
        <v>155</v>
      </c>
      <c r="E380" s="76" t="s">
        <v>156</v>
      </c>
      <c r="F380" s="85"/>
      <c r="G380" s="45">
        <v>218.2</v>
      </c>
      <c r="H380" s="45">
        <v>218.2</v>
      </c>
      <c r="I380" s="45">
        <v>61.9</v>
      </c>
      <c r="J380" s="44">
        <f t="shared" si="29"/>
        <v>0</v>
      </c>
      <c r="K380" s="51"/>
      <c r="L380" s="51">
        <f t="shared" si="27"/>
        <v>28.368469294225484</v>
      </c>
      <c r="M380" s="51">
        <f t="shared" si="28"/>
        <v>28.368469294225484</v>
      </c>
    </row>
    <row r="381" spans="1:13" ht="51">
      <c r="A381" s="81"/>
      <c r="B381" s="82"/>
      <c r="C381" s="87" t="s">
        <v>411</v>
      </c>
      <c r="D381" s="86"/>
      <c r="E381" s="91" t="s">
        <v>242</v>
      </c>
      <c r="F381" s="85">
        <f>F382</f>
        <v>0</v>
      </c>
      <c r="G381" s="45">
        <v>673.4</v>
      </c>
      <c r="H381" s="45">
        <v>673.4</v>
      </c>
      <c r="I381" s="45">
        <v>673.4</v>
      </c>
      <c r="J381" s="44">
        <f t="shared" si="29"/>
        <v>0</v>
      </c>
      <c r="K381" s="51"/>
      <c r="L381" s="51">
        <f t="shared" si="27"/>
        <v>100</v>
      </c>
      <c r="M381" s="51">
        <f t="shared" si="28"/>
        <v>100</v>
      </c>
    </row>
    <row r="382" spans="1:13" ht="25.5">
      <c r="A382" s="81"/>
      <c r="B382" s="82"/>
      <c r="C382" s="87"/>
      <c r="D382" s="86" t="s">
        <v>212</v>
      </c>
      <c r="E382" s="109" t="s">
        <v>213</v>
      </c>
      <c r="F382" s="85">
        <v>0</v>
      </c>
      <c r="G382" s="45">
        <v>673.4</v>
      </c>
      <c r="H382" s="45">
        <v>673.4</v>
      </c>
      <c r="I382" s="45">
        <v>673.4</v>
      </c>
      <c r="J382" s="44">
        <f t="shared" si="29"/>
        <v>0</v>
      </c>
      <c r="K382" s="51"/>
      <c r="L382" s="51">
        <f t="shared" si="27"/>
        <v>100</v>
      </c>
      <c r="M382" s="51">
        <f t="shared" si="28"/>
        <v>100</v>
      </c>
    </row>
    <row r="383" spans="1:13" s="34" customFormat="1" ht="13.5">
      <c r="A383" s="142"/>
      <c r="B383" s="197" t="s">
        <v>41</v>
      </c>
      <c r="C383" s="197"/>
      <c r="D383" s="197"/>
      <c r="E383" s="143" t="s">
        <v>34</v>
      </c>
      <c r="F383" s="148">
        <f>F391</f>
        <v>3400.3</v>
      </c>
      <c r="G383" s="182">
        <v>14652.8</v>
      </c>
      <c r="H383" s="182">
        <v>14948.2</v>
      </c>
      <c r="I383" s="182">
        <v>14615.9</v>
      </c>
      <c r="J383" s="43">
        <f t="shared" si="29"/>
        <v>295.40000000000146</v>
      </c>
      <c r="K383" s="50">
        <f t="shared" si="26"/>
        <v>429.84148457489044</v>
      </c>
      <c r="L383" s="50">
        <f t="shared" si="27"/>
        <v>99.74817099803451</v>
      </c>
      <c r="M383" s="50">
        <f t="shared" si="28"/>
        <v>97.77698987169023</v>
      </c>
    </row>
    <row r="384" spans="1:13" s="152" customFormat="1" ht="13.5">
      <c r="A384" s="163"/>
      <c r="B384" s="187" t="s">
        <v>94</v>
      </c>
      <c r="C384" s="187"/>
      <c r="D384" s="187"/>
      <c r="E384" s="158" t="s">
        <v>412</v>
      </c>
      <c r="F384" s="173"/>
      <c r="G384" s="183">
        <v>11000</v>
      </c>
      <c r="H384" s="183">
        <v>11295.4</v>
      </c>
      <c r="I384" s="183">
        <v>11000.1</v>
      </c>
      <c r="J384" s="151">
        <f t="shared" si="29"/>
        <v>295.39999999999964</v>
      </c>
      <c r="K384" s="156"/>
      <c r="L384" s="156">
        <f aca="true" t="shared" si="30" ref="L384:L444">I384*100/G384</f>
        <v>100.00090909090909</v>
      </c>
      <c r="M384" s="156">
        <f aca="true" t="shared" si="31" ref="M384:M444">I384*100/H384</f>
        <v>97.38566141969298</v>
      </c>
    </row>
    <row r="385" spans="1:13" ht="12.75">
      <c r="A385" s="81"/>
      <c r="B385" s="106"/>
      <c r="C385" s="106" t="s">
        <v>307</v>
      </c>
      <c r="D385" s="106"/>
      <c r="E385" s="70" t="s">
        <v>158</v>
      </c>
      <c r="F385" s="85"/>
      <c r="G385" s="45">
        <v>11000</v>
      </c>
      <c r="H385" s="45">
        <v>11295.4</v>
      </c>
      <c r="I385" s="45">
        <v>11000.1</v>
      </c>
      <c r="J385" s="44">
        <f t="shared" si="29"/>
        <v>295.39999999999964</v>
      </c>
      <c r="K385" s="51"/>
      <c r="L385" s="51">
        <f t="shared" si="30"/>
        <v>100.00090909090909</v>
      </c>
      <c r="M385" s="51">
        <f t="shared" si="31"/>
        <v>97.38566141969298</v>
      </c>
    </row>
    <row r="386" spans="1:13" ht="63.75">
      <c r="A386" s="81"/>
      <c r="B386" s="106"/>
      <c r="C386" s="106" t="s">
        <v>159</v>
      </c>
      <c r="D386" s="106"/>
      <c r="E386" s="70" t="s">
        <v>160</v>
      </c>
      <c r="F386" s="85"/>
      <c r="G386" s="45">
        <v>11000</v>
      </c>
      <c r="H386" s="45">
        <v>11295.4</v>
      </c>
      <c r="I386" s="45">
        <v>11000.1</v>
      </c>
      <c r="J386" s="44">
        <f t="shared" si="29"/>
        <v>295.39999999999964</v>
      </c>
      <c r="K386" s="51"/>
      <c r="L386" s="51">
        <f t="shared" si="30"/>
        <v>100.00090909090909</v>
      </c>
      <c r="M386" s="51">
        <f t="shared" si="31"/>
        <v>97.38566141969298</v>
      </c>
    </row>
    <row r="387" spans="1:13" ht="51">
      <c r="A387" s="81"/>
      <c r="B387" s="106"/>
      <c r="C387" s="106" t="s">
        <v>414</v>
      </c>
      <c r="D387" s="106"/>
      <c r="E387" s="70" t="s">
        <v>413</v>
      </c>
      <c r="F387" s="85"/>
      <c r="G387" s="45">
        <v>9280.3</v>
      </c>
      <c r="H387" s="45">
        <v>9280.3</v>
      </c>
      <c r="I387" s="45">
        <v>9280.3</v>
      </c>
      <c r="J387" s="44">
        <f t="shared" si="29"/>
        <v>0</v>
      </c>
      <c r="K387" s="51"/>
      <c r="L387" s="51">
        <f t="shared" si="30"/>
        <v>100</v>
      </c>
      <c r="M387" s="51">
        <f t="shared" si="31"/>
        <v>100</v>
      </c>
    </row>
    <row r="388" spans="1:13" ht="38.25">
      <c r="A388" s="81"/>
      <c r="B388" s="106"/>
      <c r="C388" s="106"/>
      <c r="D388" s="106" t="s">
        <v>163</v>
      </c>
      <c r="E388" s="70" t="s">
        <v>368</v>
      </c>
      <c r="F388" s="85"/>
      <c r="G388" s="45">
        <v>9280.3</v>
      </c>
      <c r="H388" s="45">
        <v>9280.3</v>
      </c>
      <c r="I388" s="45">
        <v>9280.3</v>
      </c>
      <c r="J388" s="44">
        <f t="shared" si="29"/>
        <v>0</v>
      </c>
      <c r="K388" s="51"/>
      <c r="L388" s="51">
        <f t="shared" si="30"/>
        <v>100</v>
      </c>
      <c r="M388" s="51">
        <f t="shared" si="31"/>
        <v>100</v>
      </c>
    </row>
    <row r="389" spans="1:13" ht="76.5">
      <c r="A389" s="81"/>
      <c r="B389" s="106"/>
      <c r="C389" s="106" t="s">
        <v>415</v>
      </c>
      <c r="D389" s="106"/>
      <c r="E389" s="70" t="s">
        <v>416</v>
      </c>
      <c r="F389" s="85"/>
      <c r="G389" s="45">
        <v>1719.7</v>
      </c>
      <c r="H389" s="45">
        <v>2015.1</v>
      </c>
      <c r="I389" s="45">
        <v>1719.8</v>
      </c>
      <c r="J389" s="44">
        <f t="shared" si="29"/>
        <v>295.39999999999986</v>
      </c>
      <c r="K389" s="51"/>
      <c r="L389" s="51">
        <f t="shared" si="30"/>
        <v>100.00581496772692</v>
      </c>
      <c r="M389" s="51">
        <f t="shared" si="31"/>
        <v>85.34564041486776</v>
      </c>
    </row>
    <row r="390" spans="1:13" ht="38.25">
      <c r="A390" s="81"/>
      <c r="B390" s="106"/>
      <c r="C390" s="106"/>
      <c r="D390" s="106" t="s">
        <v>163</v>
      </c>
      <c r="E390" s="70" t="s">
        <v>368</v>
      </c>
      <c r="F390" s="85"/>
      <c r="G390" s="45">
        <v>1719.7</v>
      </c>
      <c r="H390" s="45">
        <v>2015.1</v>
      </c>
      <c r="I390" s="45">
        <v>1719.8</v>
      </c>
      <c r="J390" s="44">
        <f t="shared" si="29"/>
        <v>295.39999999999986</v>
      </c>
      <c r="K390" s="51"/>
      <c r="L390" s="51">
        <f t="shared" si="30"/>
        <v>100.00581496772692</v>
      </c>
      <c r="M390" s="51">
        <f t="shared" si="31"/>
        <v>85.34564041486776</v>
      </c>
    </row>
    <row r="391" spans="1:13" s="152" customFormat="1" ht="12.75">
      <c r="A391" s="153"/>
      <c r="B391" s="187" t="s">
        <v>56</v>
      </c>
      <c r="C391" s="187"/>
      <c r="D391" s="187"/>
      <c r="E391" s="198" t="s">
        <v>59</v>
      </c>
      <c r="F391" s="173">
        <f>F392</f>
        <v>3400.3</v>
      </c>
      <c r="G391" s="183">
        <v>3652.8</v>
      </c>
      <c r="H391" s="183">
        <v>3652.8</v>
      </c>
      <c r="I391" s="183">
        <v>3615.8</v>
      </c>
      <c r="J391" s="151">
        <f t="shared" si="29"/>
        <v>0</v>
      </c>
      <c r="K391" s="156">
        <f aca="true" t="shared" si="32" ref="K391:K444">I391*100/F391</f>
        <v>106.33767608740405</v>
      </c>
      <c r="L391" s="156">
        <f t="shared" si="30"/>
        <v>98.98707840560665</v>
      </c>
      <c r="M391" s="156">
        <f t="shared" si="31"/>
        <v>98.98707840560665</v>
      </c>
    </row>
    <row r="392" spans="1:13" ht="38.25">
      <c r="A392" s="81"/>
      <c r="B392" s="82"/>
      <c r="C392" s="86" t="s">
        <v>384</v>
      </c>
      <c r="D392" s="88"/>
      <c r="E392" s="76" t="s">
        <v>385</v>
      </c>
      <c r="F392" s="85">
        <f>F393</f>
        <v>3400.3</v>
      </c>
      <c r="G392" s="45">
        <v>3652.8</v>
      </c>
      <c r="H392" s="45">
        <v>3652.8</v>
      </c>
      <c r="I392" s="45">
        <v>3615.8</v>
      </c>
      <c r="J392" s="44">
        <f t="shared" si="29"/>
        <v>0</v>
      </c>
      <c r="K392" s="51">
        <f t="shared" si="32"/>
        <v>106.33767608740405</v>
      </c>
      <c r="L392" s="51">
        <f t="shared" si="30"/>
        <v>98.98707840560665</v>
      </c>
      <c r="M392" s="51">
        <f t="shared" si="31"/>
        <v>98.98707840560665</v>
      </c>
    </row>
    <row r="393" spans="1:13" ht="38.25">
      <c r="A393" s="81"/>
      <c r="B393" s="82"/>
      <c r="C393" s="86" t="s">
        <v>417</v>
      </c>
      <c r="D393" s="88"/>
      <c r="E393" s="115" t="s">
        <v>418</v>
      </c>
      <c r="F393" s="85">
        <f>F394</f>
        <v>3400.3</v>
      </c>
      <c r="G393" s="45">
        <v>3652.8</v>
      </c>
      <c r="H393" s="45">
        <v>3652.8</v>
      </c>
      <c r="I393" s="45">
        <v>3615.8</v>
      </c>
      <c r="J393" s="44">
        <f t="shared" si="29"/>
        <v>0</v>
      </c>
      <c r="K393" s="51">
        <f t="shared" si="32"/>
        <v>106.33767608740405</v>
      </c>
      <c r="L393" s="51">
        <f t="shared" si="30"/>
        <v>98.98707840560665</v>
      </c>
      <c r="M393" s="51">
        <f t="shared" si="31"/>
        <v>98.98707840560665</v>
      </c>
    </row>
    <row r="394" spans="1:13" ht="38.25">
      <c r="A394" s="81"/>
      <c r="B394" s="82"/>
      <c r="C394" s="86" t="s">
        <v>419</v>
      </c>
      <c r="D394" s="88"/>
      <c r="E394" s="76" t="s">
        <v>420</v>
      </c>
      <c r="F394" s="85">
        <f>F395</f>
        <v>3400.3</v>
      </c>
      <c r="G394" s="45">
        <v>2572.8</v>
      </c>
      <c r="H394" s="45">
        <v>2572.8</v>
      </c>
      <c r="I394" s="45">
        <v>2535.8</v>
      </c>
      <c r="J394" s="44">
        <f t="shared" si="29"/>
        <v>0</v>
      </c>
      <c r="K394" s="51">
        <f t="shared" si="32"/>
        <v>74.57577272593595</v>
      </c>
      <c r="L394" s="51">
        <f t="shared" si="30"/>
        <v>98.56187810945273</v>
      </c>
      <c r="M394" s="51">
        <f t="shared" si="31"/>
        <v>98.56187810945273</v>
      </c>
    </row>
    <row r="395" spans="1:13" ht="25.5">
      <c r="A395" s="81"/>
      <c r="B395" s="82"/>
      <c r="C395" s="88"/>
      <c r="D395" s="87" t="s">
        <v>155</v>
      </c>
      <c r="E395" s="96" t="s">
        <v>156</v>
      </c>
      <c r="F395" s="85">
        <v>3400.3</v>
      </c>
      <c r="G395" s="45">
        <v>1492.8000000000002</v>
      </c>
      <c r="H395" s="45">
        <v>1492.8</v>
      </c>
      <c r="I395" s="45">
        <v>1455.8</v>
      </c>
      <c r="J395" s="44">
        <f t="shared" si="29"/>
        <v>0</v>
      </c>
      <c r="K395" s="51">
        <f t="shared" si="32"/>
        <v>42.81386936446784</v>
      </c>
      <c r="L395" s="51">
        <f t="shared" si="30"/>
        <v>97.521436227224</v>
      </c>
      <c r="M395" s="51">
        <f t="shared" si="31"/>
        <v>97.52143622722402</v>
      </c>
    </row>
    <row r="396" spans="1:13" ht="12.75">
      <c r="A396" s="81"/>
      <c r="B396" s="82"/>
      <c r="C396" s="88"/>
      <c r="D396" s="87" t="s">
        <v>180</v>
      </c>
      <c r="E396" s="96" t="s">
        <v>181</v>
      </c>
      <c r="F396" s="85"/>
      <c r="G396" s="45">
        <v>1080</v>
      </c>
      <c r="H396" s="45">
        <v>1080</v>
      </c>
      <c r="I396" s="45">
        <v>1080</v>
      </c>
      <c r="J396" s="44">
        <f t="shared" si="29"/>
        <v>0</v>
      </c>
      <c r="K396" s="51"/>
      <c r="L396" s="51">
        <f t="shared" si="30"/>
        <v>100</v>
      </c>
      <c r="M396" s="51">
        <f t="shared" si="31"/>
        <v>100</v>
      </c>
    </row>
    <row r="397" spans="1:13" ht="38.25">
      <c r="A397" s="81"/>
      <c r="B397" s="82"/>
      <c r="C397" s="86" t="s">
        <v>489</v>
      </c>
      <c r="D397" s="87"/>
      <c r="E397" s="96" t="s">
        <v>421</v>
      </c>
      <c r="F397" s="85"/>
      <c r="G397" s="45">
        <v>1080</v>
      </c>
      <c r="H397" s="45">
        <v>1080</v>
      </c>
      <c r="I397" s="45">
        <v>1080</v>
      </c>
      <c r="J397" s="44">
        <f t="shared" si="29"/>
        <v>0</v>
      </c>
      <c r="K397" s="51"/>
      <c r="L397" s="51">
        <f t="shared" si="30"/>
        <v>100</v>
      </c>
      <c r="M397" s="51">
        <f t="shared" si="31"/>
        <v>100</v>
      </c>
    </row>
    <row r="398" spans="1:13" ht="12.75">
      <c r="A398" s="81"/>
      <c r="B398" s="82"/>
      <c r="C398" s="88"/>
      <c r="D398" s="87" t="s">
        <v>180</v>
      </c>
      <c r="E398" s="96" t="s">
        <v>181</v>
      </c>
      <c r="F398" s="85"/>
      <c r="G398" s="45">
        <v>1080</v>
      </c>
      <c r="H398" s="45">
        <v>1080</v>
      </c>
      <c r="I398" s="45">
        <v>1080</v>
      </c>
      <c r="J398" s="44">
        <f t="shared" si="29"/>
        <v>0</v>
      </c>
      <c r="K398" s="51"/>
      <c r="L398" s="51">
        <f t="shared" si="30"/>
        <v>100</v>
      </c>
      <c r="M398" s="51">
        <f t="shared" si="31"/>
        <v>100</v>
      </c>
    </row>
    <row r="399" spans="1:13" s="34" customFormat="1" ht="13.5">
      <c r="A399" s="163"/>
      <c r="B399" s="163" t="s">
        <v>74</v>
      </c>
      <c r="C399" s="163"/>
      <c r="D399" s="163"/>
      <c r="E399" s="164" t="s">
        <v>75</v>
      </c>
      <c r="F399" s="178">
        <f>F400</f>
        <v>1367.5</v>
      </c>
      <c r="G399" s="182">
        <v>1367.2</v>
      </c>
      <c r="H399" s="182">
        <v>1367.2</v>
      </c>
      <c r="I399" s="182">
        <v>1367.2</v>
      </c>
      <c r="J399" s="43">
        <f t="shared" si="29"/>
        <v>0</v>
      </c>
      <c r="K399" s="50">
        <f t="shared" si="32"/>
        <v>99.9780621572212</v>
      </c>
      <c r="L399" s="50">
        <f t="shared" si="30"/>
        <v>100</v>
      </c>
      <c r="M399" s="50">
        <f t="shared" si="31"/>
        <v>100</v>
      </c>
    </row>
    <row r="400" spans="1:13" s="152" customFormat="1" ht="12.75">
      <c r="A400" s="153"/>
      <c r="B400" s="153" t="s">
        <v>76</v>
      </c>
      <c r="C400" s="153"/>
      <c r="D400" s="153"/>
      <c r="E400" s="161" t="s">
        <v>82</v>
      </c>
      <c r="F400" s="173">
        <f>F402</f>
        <v>1367.5</v>
      </c>
      <c r="G400" s="183">
        <v>1367.2</v>
      </c>
      <c r="H400" s="183">
        <v>1367.2</v>
      </c>
      <c r="I400" s="183">
        <v>1367.2</v>
      </c>
      <c r="J400" s="151">
        <f t="shared" si="29"/>
        <v>0</v>
      </c>
      <c r="K400" s="156">
        <f t="shared" si="32"/>
        <v>99.9780621572212</v>
      </c>
      <c r="L400" s="156">
        <f t="shared" si="30"/>
        <v>100</v>
      </c>
      <c r="M400" s="156">
        <f t="shared" si="31"/>
        <v>100</v>
      </c>
    </row>
    <row r="401" spans="1:13" ht="12.75">
      <c r="A401" s="81"/>
      <c r="B401" s="82"/>
      <c r="C401" s="88" t="s">
        <v>157</v>
      </c>
      <c r="D401" s="88"/>
      <c r="E401" s="91" t="s">
        <v>158</v>
      </c>
      <c r="F401" s="85">
        <f>F402</f>
        <v>1367.5</v>
      </c>
      <c r="G401" s="45">
        <v>1367.2</v>
      </c>
      <c r="H401" s="45">
        <v>1367.2</v>
      </c>
      <c r="I401" s="45">
        <v>1367.2</v>
      </c>
      <c r="J401" s="44">
        <f t="shared" si="29"/>
        <v>0</v>
      </c>
      <c r="K401" s="51">
        <f t="shared" si="32"/>
        <v>99.9780621572212</v>
      </c>
      <c r="L401" s="51">
        <f t="shared" si="30"/>
        <v>100</v>
      </c>
      <c r="M401" s="51">
        <f t="shared" si="31"/>
        <v>100</v>
      </c>
    </row>
    <row r="402" spans="1:13" ht="25.5">
      <c r="A402" s="81"/>
      <c r="B402" s="86"/>
      <c r="C402" s="86" t="s">
        <v>165</v>
      </c>
      <c r="D402" s="88"/>
      <c r="E402" s="76" t="s">
        <v>166</v>
      </c>
      <c r="F402" s="85">
        <f>F403</f>
        <v>1367.5</v>
      </c>
      <c r="G402" s="45">
        <v>1367.2</v>
      </c>
      <c r="H402" s="45">
        <v>1367.2</v>
      </c>
      <c r="I402" s="45">
        <v>1367.2</v>
      </c>
      <c r="J402" s="44">
        <f t="shared" si="29"/>
        <v>0</v>
      </c>
      <c r="K402" s="51">
        <f t="shared" si="32"/>
        <v>99.9780621572212</v>
      </c>
      <c r="L402" s="51">
        <f t="shared" si="30"/>
        <v>100</v>
      </c>
      <c r="M402" s="51">
        <f t="shared" si="31"/>
        <v>100</v>
      </c>
    </row>
    <row r="403" spans="1:13" ht="12.75">
      <c r="A403" s="81"/>
      <c r="B403" s="86"/>
      <c r="C403" s="86" t="s">
        <v>422</v>
      </c>
      <c r="D403" s="88"/>
      <c r="E403" s="76" t="s">
        <v>90</v>
      </c>
      <c r="F403" s="85">
        <f>F404</f>
        <v>1367.5</v>
      </c>
      <c r="G403" s="45">
        <v>1285</v>
      </c>
      <c r="H403" s="45">
        <v>1285</v>
      </c>
      <c r="I403" s="45">
        <v>1285</v>
      </c>
      <c r="J403" s="44">
        <f t="shared" si="29"/>
        <v>0</v>
      </c>
      <c r="K403" s="51">
        <f t="shared" si="32"/>
        <v>93.96709323583181</v>
      </c>
      <c r="L403" s="51">
        <f t="shared" si="30"/>
        <v>100</v>
      </c>
      <c r="M403" s="51">
        <f t="shared" si="31"/>
        <v>100</v>
      </c>
    </row>
    <row r="404" spans="1:13" ht="38.25">
      <c r="A404" s="81"/>
      <c r="B404" s="86"/>
      <c r="C404" s="86"/>
      <c r="D404" s="88">
        <v>600</v>
      </c>
      <c r="E404" s="76" t="s">
        <v>192</v>
      </c>
      <c r="F404" s="85">
        <v>1367.5</v>
      </c>
      <c r="G404" s="45">
        <v>1285</v>
      </c>
      <c r="H404" s="45">
        <v>1285</v>
      </c>
      <c r="I404" s="45">
        <v>1285</v>
      </c>
      <c r="J404" s="44">
        <f t="shared" si="29"/>
        <v>0</v>
      </c>
      <c r="K404" s="51">
        <f t="shared" si="32"/>
        <v>93.96709323583181</v>
      </c>
      <c r="L404" s="51">
        <f t="shared" si="30"/>
        <v>100</v>
      </c>
      <c r="M404" s="51">
        <f t="shared" si="31"/>
        <v>100</v>
      </c>
    </row>
    <row r="405" spans="1:13" ht="25.5">
      <c r="A405" s="81"/>
      <c r="B405" s="86"/>
      <c r="C405" s="86" t="s">
        <v>182</v>
      </c>
      <c r="D405" s="88"/>
      <c r="E405" s="76" t="s">
        <v>283</v>
      </c>
      <c r="F405" s="85"/>
      <c r="G405" s="45">
        <v>82.2</v>
      </c>
      <c r="H405" s="45">
        <v>82.2</v>
      </c>
      <c r="I405" s="45">
        <v>82.2</v>
      </c>
      <c r="J405" s="44">
        <f t="shared" si="29"/>
        <v>0</v>
      </c>
      <c r="K405" s="51"/>
      <c r="L405" s="51">
        <f t="shared" si="30"/>
        <v>100</v>
      </c>
      <c r="M405" s="51">
        <f t="shared" si="31"/>
        <v>100</v>
      </c>
    </row>
    <row r="406" spans="1:13" ht="38.25">
      <c r="A406" s="81"/>
      <c r="B406" s="86"/>
      <c r="C406" s="86"/>
      <c r="D406" s="88">
        <v>600</v>
      </c>
      <c r="E406" s="76" t="s">
        <v>192</v>
      </c>
      <c r="F406" s="85"/>
      <c r="G406" s="45">
        <v>82.2</v>
      </c>
      <c r="H406" s="45">
        <v>82.2</v>
      </c>
      <c r="I406" s="45">
        <v>82.2</v>
      </c>
      <c r="J406" s="44">
        <f t="shared" si="29"/>
        <v>0</v>
      </c>
      <c r="K406" s="51"/>
      <c r="L406" s="51">
        <f t="shared" si="30"/>
        <v>100</v>
      </c>
      <c r="M406" s="51">
        <f t="shared" si="31"/>
        <v>100</v>
      </c>
    </row>
    <row r="407" spans="1:13" s="34" customFormat="1" ht="27">
      <c r="A407" s="142"/>
      <c r="B407" s="145" t="s">
        <v>423</v>
      </c>
      <c r="C407" s="145"/>
      <c r="D407" s="146"/>
      <c r="E407" s="199" t="s">
        <v>424</v>
      </c>
      <c r="F407" s="148"/>
      <c r="G407" s="182">
        <v>120</v>
      </c>
      <c r="H407" s="182">
        <v>120</v>
      </c>
      <c r="I407" s="182">
        <v>64.7</v>
      </c>
      <c r="J407" s="43">
        <f t="shared" si="29"/>
        <v>0</v>
      </c>
      <c r="K407" s="50"/>
      <c r="L407" s="50">
        <f t="shared" si="30"/>
        <v>53.916666666666664</v>
      </c>
      <c r="M407" s="50">
        <f t="shared" si="31"/>
        <v>53.916666666666664</v>
      </c>
    </row>
    <row r="408" spans="1:13" s="152" customFormat="1" ht="25.5">
      <c r="A408" s="153"/>
      <c r="B408" s="162" t="s">
        <v>425</v>
      </c>
      <c r="C408" s="162"/>
      <c r="D408" s="160"/>
      <c r="E408" s="161" t="s">
        <v>426</v>
      </c>
      <c r="F408" s="173"/>
      <c r="G408" s="183">
        <v>120</v>
      </c>
      <c r="H408" s="183">
        <v>120</v>
      </c>
      <c r="I408" s="183">
        <v>64.7</v>
      </c>
      <c r="J408" s="151">
        <f t="shared" si="29"/>
        <v>0</v>
      </c>
      <c r="K408" s="156"/>
      <c r="L408" s="156">
        <f t="shared" si="30"/>
        <v>53.916666666666664</v>
      </c>
      <c r="M408" s="156">
        <f t="shared" si="31"/>
        <v>53.916666666666664</v>
      </c>
    </row>
    <row r="409" spans="1:13" ht="12.75">
      <c r="A409" s="81"/>
      <c r="B409" s="86"/>
      <c r="C409" s="86" t="s">
        <v>307</v>
      </c>
      <c r="D409" s="88"/>
      <c r="E409" s="76" t="s">
        <v>158</v>
      </c>
      <c r="F409" s="85"/>
      <c r="G409" s="45">
        <v>120</v>
      </c>
      <c r="H409" s="45">
        <v>120</v>
      </c>
      <c r="I409" s="45">
        <v>64.7</v>
      </c>
      <c r="J409" s="44">
        <f t="shared" si="29"/>
        <v>0</v>
      </c>
      <c r="K409" s="51"/>
      <c r="L409" s="51">
        <f t="shared" si="30"/>
        <v>53.916666666666664</v>
      </c>
      <c r="M409" s="51">
        <f t="shared" si="31"/>
        <v>53.916666666666664</v>
      </c>
    </row>
    <row r="410" spans="1:13" ht="38.25">
      <c r="A410" s="81"/>
      <c r="B410" s="86"/>
      <c r="C410" s="86" t="s">
        <v>427</v>
      </c>
      <c r="D410" s="88"/>
      <c r="E410" s="76" t="s">
        <v>221</v>
      </c>
      <c r="F410" s="85"/>
      <c r="G410" s="45">
        <v>120</v>
      </c>
      <c r="H410" s="45">
        <v>120</v>
      </c>
      <c r="I410" s="45">
        <v>64.7</v>
      </c>
      <c r="J410" s="44">
        <f t="shared" si="29"/>
        <v>0</v>
      </c>
      <c r="K410" s="51"/>
      <c r="L410" s="51">
        <f t="shared" si="30"/>
        <v>53.916666666666664</v>
      </c>
      <c r="M410" s="51">
        <f t="shared" si="31"/>
        <v>53.916666666666664</v>
      </c>
    </row>
    <row r="411" spans="1:13" ht="38.25">
      <c r="A411" s="81"/>
      <c r="B411" s="86"/>
      <c r="C411" s="86" t="s">
        <v>428</v>
      </c>
      <c r="D411" s="88"/>
      <c r="E411" s="76" t="s">
        <v>429</v>
      </c>
      <c r="F411" s="85"/>
      <c r="G411" s="45">
        <v>120</v>
      </c>
      <c r="H411" s="45">
        <v>120</v>
      </c>
      <c r="I411" s="45">
        <v>64.7</v>
      </c>
      <c r="J411" s="44">
        <f t="shared" si="29"/>
        <v>0</v>
      </c>
      <c r="K411" s="51"/>
      <c r="L411" s="51">
        <f t="shared" si="30"/>
        <v>53.916666666666664</v>
      </c>
      <c r="M411" s="51">
        <f t="shared" si="31"/>
        <v>53.916666666666664</v>
      </c>
    </row>
    <row r="412" spans="1:13" ht="25.5">
      <c r="A412" s="81"/>
      <c r="B412" s="86"/>
      <c r="C412" s="86"/>
      <c r="D412" s="88">
        <v>700</v>
      </c>
      <c r="E412" s="76" t="s">
        <v>430</v>
      </c>
      <c r="F412" s="85"/>
      <c r="G412" s="45">
        <v>120</v>
      </c>
      <c r="H412" s="45">
        <v>120</v>
      </c>
      <c r="I412" s="45">
        <v>64.7</v>
      </c>
      <c r="J412" s="44">
        <f t="shared" si="29"/>
        <v>0</v>
      </c>
      <c r="K412" s="51"/>
      <c r="L412" s="51">
        <f t="shared" si="30"/>
        <v>53.916666666666664</v>
      </c>
      <c r="M412" s="51">
        <f t="shared" si="31"/>
        <v>53.916666666666664</v>
      </c>
    </row>
    <row r="413" spans="1:13" s="53" customFormat="1" ht="25.5">
      <c r="A413" s="124" t="s">
        <v>88</v>
      </c>
      <c r="B413" s="124"/>
      <c r="C413" s="124"/>
      <c r="D413" s="124"/>
      <c r="E413" s="39" t="s">
        <v>84</v>
      </c>
      <c r="F413" s="134">
        <v>2841.6</v>
      </c>
      <c r="G413" s="200">
        <v>2743.2999999999997</v>
      </c>
      <c r="H413" s="200">
        <v>2743.3</v>
      </c>
      <c r="I413" s="200">
        <v>2743.1</v>
      </c>
      <c r="J413" s="38">
        <f t="shared" si="29"/>
        <v>0</v>
      </c>
      <c r="K413" s="48">
        <f t="shared" si="32"/>
        <v>96.53364301801803</v>
      </c>
      <c r="L413" s="48">
        <f t="shared" si="30"/>
        <v>99.99270951044363</v>
      </c>
      <c r="M413" s="48">
        <f t="shared" si="31"/>
        <v>99.99270951044362</v>
      </c>
    </row>
    <row r="414" spans="1:13" s="34" customFormat="1" ht="13.5">
      <c r="A414" s="163"/>
      <c r="B414" s="201" t="s">
        <v>6</v>
      </c>
      <c r="C414" s="201"/>
      <c r="D414" s="201"/>
      <c r="E414" s="202" t="s">
        <v>8</v>
      </c>
      <c r="F414" s="165">
        <v>2841.6</v>
      </c>
      <c r="G414" s="182">
        <v>2743.2999999999997</v>
      </c>
      <c r="H414" s="182">
        <v>2743.3</v>
      </c>
      <c r="I414" s="182">
        <v>2743.1</v>
      </c>
      <c r="J414" s="43">
        <f t="shared" si="29"/>
        <v>0</v>
      </c>
      <c r="K414" s="50">
        <f t="shared" si="32"/>
        <v>96.53364301801803</v>
      </c>
      <c r="L414" s="50">
        <f t="shared" si="30"/>
        <v>99.99270951044363</v>
      </c>
      <c r="M414" s="50">
        <f t="shared" si="31"/>
        <v>99.99270951044362</v>
      </c>
    </row>
    <row r="415" spans="1:13" s="152" customFormat="1" ht="51">
      <c r="A415" s="153"/>
      <c r="B415" s="154" t="s">
        <v>11</v>
      </c>
      <c r="C415" s="154"/>
      <c r="D415" s="154"/>
      <c r="E415" s="158" t="s">
        <v>431</v>
      </c>
      <c r="F415" s="155">
        <v>2841.6</v>
      </c>
      <c r="G415" s="183">
        <v>2743.2999999999997</v>
      </c>
      <c r="H415" s="183">
        <v>2743.3</v>
      </c>
      <c r="I415" s="183">
        <v>2743.1</v>
      </c>
      <c r="J415" s="151">
        <f t="shared" si="29"/>
        <v>0</v>
      </c>
      <c r="K415" s="156">
        <f t="shared" si="32"/>
        <v>96.53364301801803</v>
      </c>
      <c r="L415" s="156">
        <f t="shared" si="30"/>
        <v>99.99270951044363</v>
      </c>
      <c r="M415" s="156">
        <f t="shared" si="31"/>
        <v>99.99270951044362</v>
      </c>
    </row>
    <row r="416" spans="1:13" ht="12.75">
      <c r="A416" s="81"/>
      <c r="B416" s="92"/>
      <c r="C416" s="88" t="s">
        <v>157</v>
      </c>
      <c r="D416" s="88"/>
      <c r="E416" s="107" t="s">
        <v>158</v>
      </c>
      <c r="F416" s="83">
        <v>2841.6</v>
      </c>
      <c r="G416" s="45">
        <v>2743.2999999999997</v>
      </c>
      <c r="H416" s="45">
        <v>2743.3</v>
      </c>
      <c r="I416" s="45">
        <v>2743.1</v>
      </c>
      <c r="J416" s="44">
        <f t="shared" si="29"/>
        <v>0</v>
      </c>
      <c r="K416" s="51">
        <f t="shared" si="32"/>
        <v>96.53364301801803</v>
      </c>
      <c r="L416" s="51">
        <f t="shared" si="30"/>
        <v>99.99270951044363</v>
      </c>
      <c r="M416" s="51">
        <f t="shared" si="31"/>
        <v>99.99270951044362</v>
      </c>
    </row>
    <row r="417" spans="1:13" ht="38.25">
      <c r="A417" s="81"/>
      <c r="B417" s="92"/>
      <c r="C417" s="82" t="s">
        <v>220</v>
      </c>
      <c r="D417" s="104"/>
      <c r="E417" s="99" t="s">
        <v>221</v>
      </c>
      <c r="F417" s="119">
        <v>2841.6</v>
      </c>
      <c r="G417" s="45">
        <v>2743.2999999999997</v>
      </c>
      <c r="H417" s="45">
        <v>2743.3</v>
      </c>
      <c r="I417" s="45">
        <v>2743.1</v>
      </c>
      <c r="J417" s="44">
        <f t="shared" si="29"/>
        <v>0</v>
      </c>
      <c r="K417" s="51">
        <f t="shared" si="32"/>
        <v>96.53364301801803</v>
      </c>
      <c r="L417" s="51">
        <f t="shared" si="30"/>
        <v>99.99270951044363</v>
      </c>
      <c r="M417" s="51">
        <f t="shared" si="31"/>
        <v>99.99270951044362</v>
      </c>
    </row>
    <row r="418" spans="1:13" ht="25.5">
      <c r="A418" s="81"/>
      <c r="B418" s="82"/>
      <c r="C418" s="92" t="s">
        <v>432</v>
      </c>
      <c r="D418" s="92"/>
      <c r="E418" s="70" t="s">
        <v>433</v>
      </c>
      <c r="F418" s="83">
        <v>1258.8999999999999</v>
      </c>
      <c r="G418" s="45">
        <v>1097.1999999999998</v>
      </c>
      <c r="H418" s="45">
        <v>1097.2</v>
      </c>
      <c r="I418" s="45">
        <v>1097.1</v>
      </c>
      <c r="J418" s="44">
        <f t="shared" si="29"/>
        <v>0</v>
      </c>
      <c r="K418" s="51">
        <f t="shared" si="32"/>
        <v>87.14750973071729</v>
      </c>
      <c r="L418" s="51">
        <f t="shared" si="30"/>
        <v>99.99088589135982</v>
      </c>
      <c r="M418" s="51">
        <f t="shared" si="31"/>
        <v>99.99088589135981</v>
      </c>
    </row>
    <row r="419" spans="1:13" ht="51">
      <c r="A419" s="81"/>
      <c r="B419" s="82"/>
      <c r="C419" s="82"/>
      <c r="D419" s="92" t="s">
        <v>169</v>
      </c>
      <c r="E419" s="74" t="s">
        <v>170</v>
      </c>
      <c r="F419" s="83">
        <v>992</v>
      </c>
      <c r="G419" s="45">
        <v>973</v>
      </c>
      <c r="H419" s="45">
        <v>973</v>
      </c>
      <c r="I419" s="45">
        <v>973</v>
      </c>
      <c r="J419" s="44">
        <f t="shared" si="29"/>
        <v>0</v>
      </c>
      <c r="K419" s="51">
        <f t="shared" si="32"/>
        <v>98.08467741935483</v>
      </c>
      <c r="L419" s="51">
        <f t="shared" si="30"/>
        <v>100</v>
      </c>
      <c r="M419" s="51">
        <f t="shared" si="31"/>
        <v>100</v>
      </c>
    </row>
    <row r="420" spans="1:13" ht="25.5">
      <c r="A420" s="81"/>
      <c r="B420" s="82"/>
      <c r="C420" s="82"/>
      <c r="D420" s="92" t="s">
        <v>155</v>
      </c>
      <c r="E420" s="70" t="s">
        <v>156</v>
      </c>
      <c r="F420" s="83">
        <v>266.6</v>
      </c>
      <c r="G420" s="45">
        <v>122.80000000000001</v>
      </c>
      <c r="H420" s="45">
        <v>122.8</v>
      </c>
      <c r="I420" s="45">
        <v>122.8</v>
      </c>
      <c r="J420" s="44">
        <f t="shared" si="29"/>
        <v>0</v>
      </c>
      <c r="K420" s="51">
        <f t="shared" si="32"/>
        <v>46.06151537884471</v>
      </c>
      <c r="L420" s="51">
        <f t="shared" si="30"/>
        <v>99.99999999999999</v>
      </c>
      <c r="M420" s="51">
        <f t="shared" si="31"/>
        <v>100</v>
      </c>
    </row>
    <row r="421" spans="1:13" ht="12.75">
      <c r="A421" s="81"/>
      <c r="B421" s="82"/>
      <c r="C421" s="82"/>
      <c r="D421" s="92" t="s">
        <v>180</v>
      </c>
      <c r="E421" s="101" t="s">
        <v>181</v>
      </c>
      <c r="F421" s="83">
        <v>0.3</v>
      </c>
      <c r="G421" s="45">
        <v>1.4000000000000001</v>
      </c>
      <c r="H421" s="45">
        <v>1.4</v>
      </c>
      <c r="I421" s="45">
        <v>1.3</v>
      </c>
      <c r="J421" s="44">
        <f t="shared" si="29"/>
        <v>0</v>
      </c>
      <c r="K421" s="51">
        <f t="shared" si="32"/>
        <v>433.33333333333337</v>
      </c>
      <c r="L421" s="51">
        <f t="shared" si="30"/>
        <v>92.85714285714285</v>
      </c>
      <c r="M421" s="51">
        <f t="shared" si="31"/>
        <v>92.85714285714286</v>
      </c>
    </row>
    <row r="422" spans="1:13" ht="25.5">
      <c r="A422" s="86"/>
      <c r="B422" s="86"/>
      <c r="C422" s="92" t="s">
        <v>434</v>
      </c>
      <c r="D422" s="82"/>
      <c r="E422" s="72" t="s">
        <v>51</v>
      </c>
      <c r="F422" s="83">
        <v>1466.2</v>
      </c>
      <c r="G422" s="45">
        <v>1524.8</v>
      </c>
      <c r="H422" s="45">
        <v>1524.8</v>
      </c>
      <c r="I422" s="45">
        <v>1524.7</v>
      </c>
      <c r="J422" s="44">
        <f t="shared" si="29"/>
        <v>0</v>
      </c>
      <c r="K422" s="51">
        <f t="shared" si="32"/>
        <v>103.98990587914336</v>
      </c>
      <c r="L422" s="51">
        <f t="shared" si="30"/>
        <v>99.99344176285415</v>
      </c>
      <c r="M422" s="51">
        <f t="shared" si="31"/>
        <v>99.99344176285415</v>
      </c>
    </row>
    <row r="423" spans="1:13" ht="51">
      <c r="A423" s="86"/>
      <c r="B423" s="86"/>
      <c r="C423" s="82"/>
      <c r="D423" s="92" t="s">
        <v>169</v>
      </c>
      <c r="E423" s="74" t="s">
        <v>170</v>
      </c>
      <c r="F423" s="83">
        <v>1466.2</v>
      </c>
      <c r="G423" s="45">
        <v>1524.8</v>
      </c>
      <c r="H423" s="45">
        <v>1524.8</v>
      </c>
      <c r="I423" s="45">
        <v>1524.7</v>
      </c>
      <c r="J423" s="44">
        <f t="shared" si="29"/>
        <v>0</v>
      </c>
      <c r="K423" s="51">
        <f t="shared" si="32"/>
        <v>103.98990587914336</v>
      </c>
      <c r="L423" s="51">
        <f t="shared" si="30"/>
        <v>99.99344176285415</v>
      </c>
      <c r="M423" s="51">
        <f t="shared" si="31"/>
        <v>99.99344176285415</v>
      </c>
    </row>
    <row r="424" spans="1:13" ht="25.5">
      <c r="A424" s="86"/>
      <c r="B424" s="86"/>
      <c r="C424" s="92" t="s">
        <v>435</v>
      </c>
      <c r="D424" s="82"/>
      <c r="E424" s="72" t="s">
        <v>92</v>
      </c>
      <c r="F424" s="83">
        <v>116.5</v>
      </c>
      <c r="G424" s="45">
        <v>121.3</v>
      </c>
      <c r="H424" s="45">
        <v>121.3</v>
      </c>
      <c r="I424" s="45">
        <v>121.3</v>
      </c>
      <c r="J424" s="44">
        <f t="shared" si="29"/>
        <v>0</v>
      </c>
      <c r="K424" s="51">
        <f t="shared" si="32"/>
        <v>104.12017167381974</v>
      </c>
      <c r="L424" s="51">
        <f t="shared" si="30"/>
        <v>100</v>
      </c>
      <c r="M424" s="51">
        <f t="shared" si="31"/>
        <v>100</v>
      </c>
    </row>
    <row r="425" spans="1:13" ht="25.5">
      <c r="A425" s="86"/>
      <c r="B425" s="86"/>
      <c r="C425" s="82"/>
      <c r="D425" s="87" t="s">
        <v>155</v>
      </c>
      <c r="E425" s="96" t="s">
        <v>156</v>
      </c>
      <c r="F425" s="83">
        <v>116.5</v>
      </c>
      <c r="G425" s="45">
        <v>121.3</v>
      </c>
      <c r="H425" s="45">
        <v>121.3</v>
      </c>
      <c r="I425" s="45">
        <v>121.3</v>
      </c>
      <c r="J425" s="44">
        <f t="shared" si="29"/>
        <v>0</v>
      </c>
      <c r="K425" s="51">
        <f t="shared" si="32"/>
        <v>104.12017167381974</v>
      </c>
      <c r="L425" s="51">
        <f t="shared" si="30"/>
        <v>100</v>
      </c>
      <c r="M425" s="51">
        <f t="shared" si="31"/>
        <v>100</v>
      </c>
    </row>
    <row r="426" spans="1:13" s="53" customFormat="1" ht="38.25">
      <c r="A426" s="141" t="s">
        <v>50</v>
      </c>
      <c r="B426" s="141"/>
      <c r="C426" s="141"/>
      <c r="D426" s="203"/>
      <c r="E426" s="125" t="s">
        <v>436</v>
      </c>
      <c r="F426" s="134">
        <f>F427+F456+F478</f>
        <v>82026.3</v>
      </c>
      <c r="G426" s="200">
        <v>153068.80000000002</v>
      </c>
      <c r="H426" s="200">
        <v>152773.4</v>
      </c>
      <c r="I426" s="200">
        <v>131532.5</v>
      </c>
      <c r="J426" s="38">
        <f t="shared" si="29"/>
        <v>-295.4000000000233</v>
      </c>
      <c r="K426" s="48">
        <f t="shared" si="32"/>
        <v>160.3540571743453</v>
      </c>
      <c r="L426" s="48">
        <f t="shared" si="30"/>
        <v>85.9303136890078</v>
      </c>
      <c r="M426" s="48">
        <f t="shared" si="31"/>
        <v>86.09646705512871</v>
      </c>
    </row>
    <row r="427" spans="1:13" s="34" customFormat="1" ht="13.5">
      <c r="A427" s="174"/>
      <c r="B427" s="201" t="s">
        <v>6</v>
      </c>
      <c r="C427" s="201"/>
      <c r="D427" s="201"/>
      <c r="E427" s="202" t="s">
        <v>8</v>
      </c>
      <c r="F427" s="165">
        <f>F428+F441</f>
        <v>33895.7</v>
      </c>
      <c r="G427" s="182">
        <v>22911.399999999994</v>
      </c>
      <c r="H427" s="182">
        <v>22616</v>
      </c>
      <c r="I427" s="182">
        <v>19774.6</v>
      </c>
      <c r="J427" s="43">
        <f t="shared" si="29"/>
        <v>-295.3999999999942</v>
      </c>
      <c r="K427" s="50">
        <f t="shared" si="32"/>
        <v>58.339553394678376</v>
      </c>
      <c r="L427" s="50">
        <f t="shared" si="30"/>
        <v>86.3089990135915</v>
      </c>
      <c r="M427" s="50">
        <f t="shared" si="31"/>
        <v>87.4363282631765</v>
      </c>
    </row>
    <row r="428" spans="1:13" s="152" customFormat="1" ht="51">
      <c r="A428" s="162"/>
      <c r="B428" s="154" t="s">
        <v>14</v>
      </c>
      <c r="C428" s="154"/>
      <c r="D428" s="154"/>
      <c r="E428" s="158" t="s">
        <v>65</v>
      </c>
      <c r="F428" s="155">
        <f>F429</f>
        <v>7071.1</v>
      </c>
      <c r="G428" s="183">
        <v>7418</v>
      </c>
      <c r="H428" s="183">
        <v>7418</v>
      </c>
      <c r="I428" s="183">
        <v>7417.8</v>
      </c>
      <c r="J428" s="151">
        <f t="shared" si="29"/>
        <v>0</v>
      </c>
      <c r="K428" s="156">
        <f t="shared" si="32"/>
        <v>104.90305610159663</v>
      </c>
      <c r="L428" s="156">
        <f t="shared" si="30"/>
        <v>99.99730385548665</v>
      </c>
      <c r="M428" s="156">
        <f t="shared" si="31"/>
        <v>99.99730385548665</v>
      </c>
    </row>
    <row r="429" spans="1:13" ht="38.25">
      <c r="A429" s="86"/>
      <c r="B429" s="92"/>
      <c r="C429" s="92" t="s">
        <v>437</v>
      </c>
      <c r="D429" s="92"/>
      <c r="E429" s="96" t="s">
        <v>438</v>
      </c>
      <c r="F429" s="83">
        <f>F430</f>
        <v>7071.1</v>
      </c>
      <c r="G429" s="45">
        <v>7045.200000000001</v>
      </c>
      <c r="H429" s="45">
        <v>7045.2</v>
      </c>
      <c r="I429" s="45">
        <v>7045</v>
      </c>
      <c r="J429" s="44">
        <f t="shared" si="29"/>
        <v>0</v>
      </c>
      <c r="K429" s="51">
        <f t="shared" si="32"/>
        <v>99.63089194043359</v>
      </c>
      <c r="L429" s="51">
        <f t="shared" si="30"/>
        <v>99.99716118775903</v>
      </c>
      <c r="M429" s="51">
        <f t="shared" si="31"/>
        <v>99.99716118775905</v>
      </c>
    </row>
    <row r="430" spans="1:13" ht="25.5">
      <c r="A430" s="86"/>
      <c r="B430" s="92"/>
      <c r="C430" s="87" t="s">
        <v>439</v>
      </c>
      <c r="D430" s="92"/>
      <c r="E430" s="76" t="s">
        <v>440</v>
      </c>
      <c r="F430" s="83">
        <f>F431+F435</f>
        <v>7071.1</v>
      </c>
      <c r="G430" s="45">
        <v>7045.200000000001</v>
      </c>
      <c r="H430" s="45">
        <v>7045.2</v>
      </c>
      <c r="I430" s="45">
        <v>7045</v>
      </c>
      <c r="J430" s="44">
        <f t="shared" si="29"/>
        <v>0</v>
      </c>
      <c r="K430" s="51">
        <f t="shared" si="32"/>
        <v>99.63089194043359</v>
      </c>
      <c r="L430" s="51">
        <f t="shared" si="30"/>
        <v>99.99716118775903</v>
      </c>
      <c r="M430" s="51">
        <f t="shared" si="31"/>
        <v>99.99716118775905</v>
      </c>
    </row>
    <row r="431" spans="1:13" ht="12.75">
      <c r="A431" s="86"/>
      <c r="B431" s="92"/>
      <c r="C431" s="87" t="s">
        <v>441</v>
      </c>
      <c r="D431" s="92"/>
      <c r="E431" s="72" t="s">
        <v>12</v>
      </c>
      <c r="F431" s="83">
        <f>F432+F433+F434</f>
        <v>7032.3</v>
      </c>
      <c r="G431" s="45">
        <v>7032.3</v>
      </c>
      <c r="H431" s="45">
        <v>7032.3</v>
      </c>
      <c r="I431" s="45">
        <v>7032.2</v>
      </c>
      <c r="J431" s="44">
        <f t="shared" si="29"/>
        <v>0</v>
      </c>
      <c r="K431" s="51">
        <f t="shared" si="32"/>
        <v>99.99857799013125</v>
      </c>
      <c r="L431" s="51">
        <f t="shared" si="30"/>
        <v>99.99857799013125</v>
      </c>
      <c r="M431" s="51">
        <f t="shared" si="31"/>
        <v>99.99857799013125</v>
      </c>
    </row>
    <row r="432" spans="1:13" ht="51">
      <c r="A432" s="86"/>
      <c r="B432" s="92"/>
      <c r="C432" s="92"/>
      <c r="D432" s="92" t="s">
        <v>169</v>
      </c>
      <c r="E432" s="74" t="s">
        <v>170</v>
      </c>
      <c r="F432" s="83" t="s">
        <v>442</v>
      </c>
      <c r="G432" s="45">
        <v>6483.6</v>
      </c>
      <c r="H432" s="45">
        <v>6483.6</v>
      </c>
      <c r="I432" s="45">
        <v>6483.6</v>
      </c>
      <c r="J432" s="44">
        <f t="shared" si="29"/>
        <v>0</v>
      </c>
      <c r="K432" s="51">
        <f t="shared" si="32"/>
        <v>111.20907017032297</v>
      </c>
      <c r="L432" s="51">
        <f t="shared" si="30"/>
        <v>100</v>
      </c>
      <c r="M432" s="51">
        <f t="shared" si="31"/>
        <v>100</v>
      </c>
    </row>
    <row r="433" spans="1:13" ht="25.5">
      <c r="A433" s="86"/>
      <c r="B433" s="92"/>
      <c r="C433" s="92"/>
      <c r="D433" s="92" t="s">
        <v>155</v>
      </c>
      <c r="E433" s="70" t="s">
        <v>156</v>
      </c>
      <c r="F433" s="83" t="s">
        <v>443</v>
      </c>
      <c r="G433" s="45">
        <v>543.8</v>
      </c>
      <c r="H433" s="45">
        <v>543.8</v>
      </c>
      <c r="I433" s="45">
        <v>543.7</v>
      </c>
      <c r="J433" s="44">
        <f t="shared" si="29"/>
        <v>0</v>
      </c>
      <c r="K433" s="51">
        <f t="shared" si="32"/>
        <v>45.490294511378856</v>
      </c>
      <c r="L433" s="51">
        <f t="shared" si="30"/>
        <v>99.9816108863553</v>
      </c>
      <c r="M433" s="51">
        <f t="shared" si="31"/>
        <v>99.9816108863553</v>
      </c>
    </row>
    <row r="434" spans="1:13" ht="12.75">
      <c r="A434" s="86"/>
      <c r="B434" s="92"/>
      <c r="C434" s="92"/>
      <c r="D434" s="92" t="s">
        <v>180</v>
      </c>
      <c r="E434" s="101" t="s">
        <v>181</v>
      </c>
      <c r="F434" s="83">
        <v>7</v>
      </c>
      <c r="G434" s="45">
        <v>4.9</v>
      </c>
      <c r="H434" s="45">
        <v>4.9</v>
      </c>
      <c r="I434" s="45">
        <v>4.9</v>
      </c>
      <c r="J434" s="44">
        <f t="shared" si="29"/>
        <v>0</v>
      </c>
      <c r="K434" s="51">
        <f t="shared" si="32"/>
        <v>70.00000000000001</v>
      </c>
      <c r="L434" s="51">
        <f t="shared" si="30"/>
        <v>100</v>
      </c>
      <c r="M434" s="51">
        <f t="shared" si="31"/>
        <v>100</v>
      </c>
    </row>
    <row r="435" spans="1:13" ht="38.25">
      <c r="A435" s="86"/>
      <c r="B435" s="92"/>
      <c r="C435" s="92" t="s">
        <v>444</v>
      </c>
      <c r="D435" s="92"/>
      <c r="E435" s="76" t="s">
        <v>120</v>
      </c>
      <c r="F435" s="83">
        <f>F436</f>
        <v>38.8</v>
      </c>
      <c r="G435" s="45">
        <v>12.899999999999999</v>
      </c>
      <c r="H435" s="45">
        <v>12.9</v>
      </c>
      <c r="I435" s="45">
        <v>12.8</v>
      </c>
      <c r="J435" s="44">
        <f t="shared" si="29"/>
        <v>0</v>
      </c>
      <c r="K435" s="51">
        <f t="shared" si="32"/>
        <v>32.98969072164949</v>
      </c>
      <c r="L435" s="51">
        <f t="shared" si="30"/>
        <v>99.2248062015504</v>
      </c>
      <c r="M435" s="51">
        <f t="shared" si="31"/>
        <v>99.22480620155038</v>
      </c>
    </row>
    <row r="436" spans="1:13" ht="25.5">
      <c r="A436" s="86"/>
      <c r="B436" s="92"/>
      <c r="C436" s="92"/>
      <c r="D436" s="92" t="s">
        <v>155</v>
      </c>
      <c r="E436" s="70" t="s">
        <v>156</v>
      </c>
      <c r="F436" s="83">
        <v>38.8</v>
      </c>
      <c r="G436" s="45">
        <v>12.899999999999999</v>
      </c>
      <c r="H436" s="45">
        <v>12.9</v>
      </c>
      <c r="I436" s="45">
        <v>12.8</v>
      </c>
      <c r="J436" s="44">
        <f t="shared" si="29"/>
        <v>0</v>
      </c>
      <c r="K436" s="51">
        <f t="shared" si="32"/>
        <v>32.98969072164949</v>
      </c>
      <c r="L436" s="51">
        <f t="shared" si="30"/>
        <v>99.2248062015504</v>
      </c>
      <c r="M436" s="51">
        <f t="shared" si="31"/>
        <v>99.22480620155038</v>
      </c>
    </row>
    <row r="437" spans="1:13" ht="12.75">
      <c r="A437" s="86"/>
      <c r="B437" s="92"/>
      <c r="C437" s="92" t="s">
        <v>157</v>
      </c>
      <c r="D437" s="92"/>
      <c r="E437" s="70" t="s">
        <v>158</v>
      </c>
      <c r="F437" s="83"/>
      <c r="G437" s="45">
        <v>372.8</v>
      </c>
      <c r="H437" s="45">
        <v>372.8</v>
      </c>
      <c r="I437" s="45">
        <v>372.8</v>
      </c>
      <c r="J437" s="44">
        <f t="shared" si="29"/>
        <v>0</v>
      </c>
      <c r="K437" s="51"/>
      <c r="L437" s="51">
        <f t="shared" si="30"/>
        <v>100</v>
      </c>
      <c r="M437" s="51">
        <f t="shared" si="31"/>
        <v>100</v>
      </c>
    </row>
    <row r="438" spans="1:13" ht="38.25">
      <c r="A438" s="86"/>
      <c r="B438" s="92"/>
      <c r="C438" s="92" t="s">
        <v>220</v>
      </c>
      <c r="D438" s="92"/>
      <c r="E438" s="70" t="s">
        <v>221</v>
      </c>
      <c r="F438" s="83"/>
      <c r="G438" s="45">
        <v>372.8</v>
      </c>
      <c r="H438" s="45">
        <v>372.8</v>
      </c>
      <c r="I438" s="45">
        <v>372.8</v>
      </c>
      <c r="J438" s="44">
        <f t="shared" si="29"/>
        <v>0</v>
      </c>
      <c r="K438" s="51"/>
      <c r="L438" s="51">
        <f t="shared" si="30"/>
        <v>100</v>
      </c>
      <c r="M438" s="51">
        <f t="shared" si="31"/>
        <v>100</v>
      </c>
    </row>
    <row r="439" spans="1:13" ht="38.25">
      <c r="A439" s="86"/>
      <c r="B439" s="92"/>
      <c r="C439" s="92" t="s">
        <v>445</v>
      </c>
      <c r="D439" s="92"/>
      <c r="E439" s="120" t="s">
        <v>446</v>
      </c>
      <c r="F439" s="83"/>
      <c r="G439" s="45">
        <v>372.8</v>
      </c>
      <c r="H439" s="45">
        <v>372.8</v>
      </c>
      <c r="I439" s="45">
        <v>372.8</v>
      </c>
      <c r="J439" s="44">
        <f t="shared" si="29"/>
        <v>0</v>
      </c>
      <c r="K439" s="51"/>
      <c r="L439" s="51">
        <f t="shared" si="30"/>
        <v>100</v>
      </c>
      <c r="M439" s="51">
        <f t="shared" si="31"/>
        <v>100</v>
      </c>
    </row>
    <row r="440" spans="1:13" ht="51">
      <c r="A440" s="86"/>
      <c r="B440" s="92"/>
      <c r="C440" s="92"/>
      <c r="D440" s="92" t="s">
        <v>169</v>
      </c>
      <c r="E440" s="74" t="s">
        <v>170</v>
      </c>
      <c r="F440" s="83"/>
      <c r="G440" s="45">
        <v>372.8</v>
      </c>
      <c r="H440" s="45">
        <v>372.8</v>
      </c>
      <c r="I440" s="45">
        <v>372.8</v>
      </c>
      <c r="J440" s="44">
        <f t="shared" si="29"/>
        <v>0</v>
      </c>
      <c r="K440" s="51"/>
      <c r="L440" s="51">
        <f t="shared" si="30"/>
        <v>100</v>
      </c>
      <c r="M440" s="51">
        <f t="shared" si="31"/>
        <v>100</v>
      </c>
    </row>
    <row r="441" spans="1:13" s="152" customFormat="1" ht="12.75">
      <c r="A441" s="162"/>
      <c r="B441" s="153" t="s">
        <v>54</v>
      </c>
      <c r="C441" s="153"/>
      <c r="D441" s="153"/>
      <c r="E441" s="168" t="s">
        <v>17</v>
      </c>
      <c r="F441" s="155">
        <f>F442</f>
        <v>26824.6</v>
      </c>
      <c r="G441" s="183">
        <v>15493.399999999998</v>
      </c>
      <c r="H441" s="183">
        <v>15198</v>
      </c>
      <c r="I441" s="183">
        <v>12356.8</v>
      </c>
      <c r="J441" s="151">
        <f aca="true" t="shared" si="33" ref="J441:J496">H441-G441</f>
        <v>-295.3999999999978</v>
      </c>
      <c r="K441" s="156">
        <f t="shared" si="32"/>
        <v>46.065178977505724</v>
      </c>
      <c r="L441" s="156">
        <f t="shared" si="30"/>
        <v>79.75525062284586</v>
      </c>
      <c r="M441" s="156">
        <f t="shared" si="31"/>
        <v>81.30543492564811</v>
      </c>
    </row>
    <row r="442" spans="1:13" ht="12.75">
      <c r="A442" s="86"/>
      <c r="B442" s="82"/>
      <c r="C442" s="88" t="s">
        <v>157</v>
      </c>
      <c r="D442" s="88"/>
      <c r="E442" s="91" t="s">
        <v>158</v>
      </c>
      <c r="F442" s="83">
        <f>F443+F446</f>
        <v>26824.6</v>
      </c>
      <c r="G442" s="45">
        <v>15493.399999999998</v>
      </c>
      <c r="H442" s="45">
        <v>15198</v>
      </c>
      <c r="I442" s="45">
        <v>12356.8</v>
      </c>
      <c r="J442" s="44">
        <f t="shared" si="33"/>
        <v>-295.3999999999978</v>
      </c>
      <c r="K442" s="51">
        <f t="shared" si="32"/>
        <v>46.065178977505724</v>
      </c>
      <c r="L442" s="51">
        <f t="shared" si="30"/>
        <v>79.75525062284586</v>
      </c>
      <c r="M442" s="51">
        <f t="shared" si="31"/>
        <v>81.30543492564811</v>
      </c>
    </row>
    <row r="443" spans="1:13" ht="25.5">
      <c r="A443" s="86"/>
      <c r="B443" s="82"/>
      <c r="C443" s="92" t="s">
        <v>447</v>
      </c>
      <c r="D443" s="92"/>
      <c r="E443" s="70" t="s">
        <v>285</v>
      </c>
      <c r="F443" s="83">
        <f>F444</f>
        <v>15218</v>
      </c>
      <c r="G443" s="45">
        <v>15198</v>
      </c>
      <c r="H443" s="45">
        <v>15198</v>
      </c>
      <c r="I443" s="45">
        <v>12356.8</v>
      </c>
      <c r="J443" s="44">
        <f t="shared" si="33"/>
        <v>0</v>
      </c>
      <c r="K443" s="51">
        <f t="shared" si="32"/>
        <v>81.19858062820344</v>
      </c>
      <c r="L443" s="51">
        <f t="shared" si="30"/>
        <v>81.30543492564811</v>
      </c>
      <c r="M443" s="51">
        <f t="shared" si="31"/>
        <v>81.30543492564811</v>
      </c>
    </row>
    <row r="444" spans="1:13" ht="38.25">
      <c r="A444" s="86"/>
      <c r="B444" s="82"/>
      <c r="C444" s="82" t="s">
        <v>448</v>
      </c>
      <c r="D444" s="82"/>
      <c r="E444" s="72" t="s">
        <v>61</v>
      </c>
      <c r="F444" s="83">
        <f>F445</f>
        <v>15218</v>
      </c>
      <c r="G444" s="45">
        <v>15198</v>
      </c>
      <c r="H444" s="45">
        <v>15198</v>
      </c>
      <c r="I444" s="45">
        <v>12356.8</v>
      </c>
      <c r="J444" s="44">
        <f t="shared" si="33"/>
        <v>0</v>
      </c>
      <c r="K444" s="51">
        <f t="shared" si="32"/>
        <v>81.19858062820344</v>
      </c>
      <c r="L444" s="51">
        <f t="shared" si="30"/>
        <v>81.30543492564811</v>
      </c>
      <c r="M444" s="51">
        <f t="shared" si="31"/>
        <v>81.30543492564811</v>
      </c>
    </row>
    <row r="445" spans="1:13" ht="12.75">
      <c r="A445" s="86"/>
      <c r="B445" s="82"/>
      <c r="C445" s="82"/>
      <c r="D445" s="90">
        <v>800</v>
      </c>
      <c r="E445" s="76" t="s">
        <v>181</v>
      </c>
      <c r="F445" s="83">
        <v>15218</v>
      </c>
      <c r="G445" s="45">
        <v>15198</v>
      </c>
      <c r="H445" s="45">
        <v>15198</v>
      </c>
      <c r="I445" s="45">
        <v>12356.8</v>
      </c>
      <c r="J445" s="44">
        <f t="shared" si="33"/>
        <v>0</v>
      </c>
      <c r="K445" s="51">
        <f>I445*100/F445</f>
        <v>81.19858062820344</v>
      </c>
      <c r="L445" s="51">
        <f aca="true" t="shared" si="34" ref="L445:L492">I445*100/G445</f>
        <v>81.30543492564811</v>
      </c>
      <c r="M445" s="51">
        <f aca="true" t="shared" si="35" ref="M445:M492">I445*100/H445</f>
        <v>81.30543492564811</v>
      </c>
    </row>
    <row r="446" spans="1:13" ht="63.75">
      <c r="A446" s="86"/>
      <c r="B446" s="82"/>
      <c r="C446" s="82" t="s">
        <v>449</v>
      </c>
      <c r="D446" s="90"/>
      <c r="E446" s="76" t="s">
        <v>450</v>
      </c>
      <c r="F446" s="83">
        <f>F447</f>
        <v>11606.6</v>
      </c>
      <c r="G446" s="45">
        <v>295.39999999999964</v>
      </c>
      <c r="H446" s="45">
        <v>0</v>
      </c>
      <c r="I446" s="45">
        <v>0</v>
      </c>
      <c r="J446" s="44">
        <f t="shared" si="33"/>
        <v>-295.39999999999964</v>
      </c>
      <c r="K446" s="51">
        <f>I446*100/F446</f>
        <v>0</v>
      </c>
      <c r="L446" s="51">
        <f t="shared" si="34"/>
        <v>0</v>
      </c>
      <c r="M446" s="51"/>
    </row>
    <row r="447" spans="1:13" ht="76.5">
      <c r="A447" s="86"/>
      <c r="B447" s="82"/>
      <c r="C447" s="82" t="s">
        <v>451</v>
      </c>
      <c r="D447" s="90"/>
      <c r="E447" s="76" t="s">
        <v>452</v>
      </c>
      <c r="F447" s="83">
        <f>F448</f>
        <v>11606.6</v>
      </c>
      <c r="G447" s="45">
        <v>295.39999999999964</v>
      </c>
      <c r="H447" s="45">
        <v>0</v>
      </c>
      <c r="I447" s="45">
        <v>0</v>
      </c>
      <c r="J447" s="44">
        <f t="shared" si="33"/>
        <v>-295.39999999999964</v>
      </c>
      <c r="K447" s="51">
        <f>I447*100/F447</f>
        <v>0</v>
      </c>
      <c r="L447" s="51">
        <f t="shared" si="34"/>
        <v>0</v>
      </c>
      <c r="M447" s="51"/>
    </row>
    <row r="448" spans="1:13" ht="25.5">
      <c r="A448" s="86"/>
      <c r="B448" s="82"/>
      <c r="C448" s="82"/>
      <c r="D448" s="90">
        <v>200</v>
      </c>
      <c r="E448" s="70" t="s">
        <v>156</v>
      </c>
      <c r="F448" s="83">
        <v>11606.6</v>
      </c>
      <c r="G448" s="45">
        <v>295.39999999999964</v>
      </c>
      <c r="H448" s="45">
        <v>0</v>
      </c>
      <c r="I448" s="45">
        <v>0</v>
      </c>
      <c r="J448" s="44">
        <f t="shared" si="33"/>
        <v>-295.39999999999964</v>
      </c>
      <c r="K448" s="51">
        <f>I448*100/F448</f>
        <v>0</v>
      </c>
      <c r="L448" s="51">
        <f t="shared" si="34"/>
        <v>0</v>
      </c>
      <c r="M448" s="51"/>
    </row>
    <row r="449" spans="1:13" s="34" customFormat="1" ht="13.5">
      <c r="A449" s="174"/>
      <c r="B449" s="163" t="s">
        <v>18</v>
      </c>
      <c r="C449" s="163"/>
      <c r="D449" s="169"/>
      <c r="E449" s="181" t="s">
        <v>19</v>
      </c>
      <c r="F449" s="165"/>
      <c r="G449" s="182">
        <v>53000</v>
      </c>
      <c r="H449" s="182">
        <v>53000</v>
      </c>
      <c r="I449" s="182">
        <v>48000</v>
      </c>
      <c r="J449" s="43">
        <f t="shared" si="33"/>
        <v>0</v>
      </c>
      <c r="K449" s="50"/>
      <c r="L449" s="50">
        <f t="shared" si="34"/>
        <v>90.56603773584905</v>
      </c>
      <c r="M449" s="50">
        <f t="shared" si="35"/>
        <v>90.56603773584905</v>
      </c>
    </row>
    <row r="450" spans="1:13" s="152" customFormat="1" ht="12.75">
      <c r="A450" s="162"/>
      <c r="B450" s="153" t="s">
        <v>22</v>
      </c>
      <c r="C450" s="153"/>
      <c r="D450" s="157"/>
      <c r="E450" s="158" t="s">
        <v>69</v>
      </c>
      <c r="F450" s="155"/>
      <c r="G450" s="183">
        <v>53000</v>
      </c>
      <c r="H450" s="183">
        <v>53000</v>
      </c>
      <c r="I450" s="183">
        <v>48000</v>
      </c>
      <c r="J450" s="151">
        <f t="shared" si="33"/>
        <v>0</v>
      </c>
      <c r="K450" s="156"/>
      <c r="L450" s="156">
        <f t="shared" si="34"/>
        <v>90.56603773584905</v>
      </c>
      <c r="M450" s="156">
        <f t="shared" si="35"/>
        <v>90.56603773584905</v>
      </c>
    </row>
    <row r="451" spans="1:13" ht="12.75">
      <c r="A451" s="86"/>
      <c r="B451" s="82"/>
      <c r="C451" s="88" t="s">
        <v>157</v>
      </c>
      <c r="D451" s="88"/>
      <c r="E451" s="91" t="s">
        <v>158</v>
      </c>
      <c r="F451" s="83"/>
      <c r="G451" s="45">
        <v>53000</v>
      </c>
      <c r="H451" s="45">
        <v>53000</v>
      </c>
      <c r="I451" s="45">
        <v>48000</v>
      </c>
      <c r="J451" s="44">
        <f t="shared" si="33"/>
        <v>0</v>
      </c>
      <c r="K451" s="51"/>
      <c r="L451" s="51">
        <f t="shared" si="34"/>
        <v>90.56603773584905</v>
      </c>
      <c r="M451" s="51">
        <f t="shared" si="35"/>
        <v>90.56603773584905</v>
      </c>
    </row>
    <row r="452" spans="1:13" ht="12.75">
      <c r="A452" s="86"/>
      <c r="B452" s="82"/>
      <c r="C452" s="82" t="s">
        <v>456</v>
      </c>
      <c r="D452" s="90"/>
      <c r="E452" s="70" t="s">
        <v>457</v>
      </c>
      <c r="F452" s="83"/>
      <c r="G452" s="45">
        <v>53000</v>
      </c>
      <c r="H452" s="45">
        <v>53000</v>
      </c>
      <c r="I452" s="45">
        <v>48000</v>
      </c>
      <c r="J452" s="44">
        <f t="shared" si="33"/>
        <v>0</v>
      </c>
      <c r="K452" s="51"/>
      <c r="L452" s="51">
        <f t="shared" si="34"/>
        <v>90.56603773584905</v>
      </c>
      <c r="M452" s="51">
        <f t="shared" si="35"/>
        <v>90.56603773584905</v>
      </c>
    </row>
    <row r="453" spans="1:13" ht="38.25">
      <c r="A453" s="86"/>
      <c r="B453" s="82"/>
      <c r="C453" s="82" t="s">
        <v>458</v>
      </c>
      <c r="D453" s="90"/>
      <c r="E453" s="70" t="s">
        <v>459</v>
      </c>
      <c r="F453" s="83"/>
      <c r="G453" s="45">
        <v>53000</v>
      </c>
      <c r="H453" s="45">
        <v>53000</v>
      </c>
      <c r="I453" s="45">
        <v>48000</v>
      </c>
      <c r="J453" s="44">
        <f t="shared" si="33"/>
        <v>0</v>
      </c>
      <c r="K453" s="51"/>
      <c r="L453" s="51">
        <f t="shared" si="34"/>
        <v>90.56603773584905</v>
      </c>
      <c r="M453" s="51">
        <f t="shared" si="35"/>
        <v>90.56603773584905</v>
      </c>
    </row>
    <row r="454" spans="1:13" ht="12.75">
      <c r="A454" s="86"/>
      <c r="B454" s="82"/>
      <c r="C454" s="82"/>
      <c r="D454" s="90">
        <v>500</v>
      </c>
      <c r="E454" s="70" t="s">
        <v>455</v>
      </c>
      <c r="F454" s="83"/>
      <c r="G454" s="45">
        <v>53000</v>
      </c>
      <c r="H454" s="45">
        <v>53000</v>
      </c>
      <c r="I454" s="45">
        <v>48000</v>
      </c>
      <c r="J454" s="44">
        <f t="shared" si="33"/>
        <v>0</v>
      </c>
      <c r="K454" s="51"/>
      <c r="L454" s="51">
        <f t="shared" si="34"/>
        <v>90.56603773584905</v>
      </c>
      <c r="M454" s="51">
        <f t="shared" si="35"/>
        <v>90.56603773584905</v>
      </c>
    </row>
    <row r="455" spans="1:13" s="34" customFormat="1" ht="13.5">
      <c r="A455" s="174"/>
      <c r="B455" s="163" t="s">
        <v>24</v>
      </c>
      <c r="C455" s="163"/>
      <c r="D455" s="169"/>
      <c r="E455" s="181" t="s">
        <v>25</v>
      </c>
      <c r="F455" s="165">
        <v>7367.3</v>
      </c>
      <c r="G455" s="182">
        <v>29466.8</v>
      </c>
      <c r="H455" s="182">
        <v>29466.8</v>
      </c>
      <c r="I455" s="182">
        <v>17039.4</v>
      </c>
      <c r="J455" s="43">
        <f t="shared" si="33"/>
        <v>0</v>
      </c>
      <c r="K455" s="50">
        <f>I455*100/F455</f>
        <v>231.2841882372104</v>
      </c>
      <c r="L455" s="50">
        <f t="shared" si="34"/>
        <v>57.825756444540986</v>
      </c>
      <c r="M455" s="50">
        <f t="shared" si="35"/>
        <v>57.825756444540986</v>
      </c>
    </row>
    <row r="456" spans="1:13" s="152" customFormat="1" ht="12.75">
      <c r="A456" s="162"/>
      <c r="B456" s="153" t="s">
        <v>95</v>
      </c>
      <c r="C456" s="153"/>
      <c r="D456" s="157"/>
      <c r="E456" s="158" t="s">
        <v>96</v>
      </c>
      <c r="F456" s="155">
        <f>F457</f>
        <v>7367.3</v>
      </c>
      <c r="G456" s="183">
        <v>19579.9</v>
      </c>
      <c r="H456" s="183">
        <v>19579.9</v>
      </c>
      <c r="I456" s="183">
        <v>7152.5</v>
      </c>
      <c r="J456" s="151">
        <f t="shared" si="33"/>
        <v>0</v>
      </c>
      <c r="K456" s="156">
        <f>I456*100/F456</f>
        <v>97.0844135572055</v>
      </c>
      <c r="L456" s="156">
        <f t="shared" si="34"/>
        <v>36.52980863027901</v>
      </c>
      <c r="M456" s="156">
        <f t="shared" si="35"/>
        <v>36.52980863027901</v>
      </c>
    </row>
    <row r="457" spans="1:13" ht="12.75">
      <c r="A457" s="86"/>
      <c r="B457" s="82"/>
      <c r="C457" s="88" t="s">
        <v>157</v>
      </c>
      <c r="D457" s="88"/>
      <c r="E457" s="91" t="s">
        <v>158</v>
      </c>
      <c r="F457" s="83">
        <f>F458</f>
        <v>7367.3</v>
      </c>
      <c r="G457" s="45">
        <v>19579.9</v>
      </c>
      <c r="H457" s="45">
        <v>19579.9</v>
      </c>
      <c r="I457" s="45">
        <v>7152.5</v>
      </c>
      <c r="J457" s="44">
        <f t="shared" si="33"/>
        <v>0</v>
      </c>
      <c r="K457" s="51">
        <f>I457*100/F457</f>
        <v>97.0844135572055</v>
      </c>
      <c r="L457" s="51">
        <f t="shared" si="34"/>
        <v>36.52980863027901</v>
      </c>
      <c r="M457" s="51">
        <f t="shared" si="35"/>
        <v>36.52980863027901</v>
      </c>
    </row>
    <row r="458" spans="1:13" ht="63.75">
      <c r="A458" s="86"/>
      <c r="B458" s="82"/>
      <c r="C458" s="82" t="s">
        <v>449</v>
      </c>
      <c r="D458" s="90"/>
      <c r="E458" s="76" t="s">
        <v>450</v>
      </c>
      <c r="F458" s="83">
        <f>F461</f>
        <v>7367.3</v>
      </c>
      <c r="G458" s="45">
        <v>19579.9</v>
      </c>
      <c r="H458" s="45">
        <v>19579.9</v>
      </c>
      <c r="I458" s="45">
        <v>7152.5</v>
      </c>
      <c r="J458" s="44">
        <f t="shared" si="33"/>
        <v>0</v>
      </c>
      <c r="K458" s="51">
        <f>I458*100/F458</f>
        <v>97.0844135572055</v>
      </c>
      <c r="L458" s="51">
        <f t="shared" si="34"/>
        <v>36.52980863027901</v>
      </c>
      <c r="M458" s="51">
        <f t="shared" si="35"/>
        <v>36.52980863027901</v>
      </c>
    </row>
    <row r="459" spans="1:13" ht="38.25">
      <c r="A459" s="86"/>
      <c r="B459" s="82"/>
      <c r="C459" s="82" t="s">
        <v>184</v>
      </c>
      <c r="D459" s="90"/>
      <c r="E459" s="110" t="s">
        <v>460</v>
      </c>
      <c r="F459" s="83"/>
      <c r="G459" s="45">
        <v>9206.5</v>
      </c>
      <c r="H459" s="45">
        <v>9206.5</v>
      </c>
      <c r="I459" s="45">
        <v>3000</v>
      </c>
      <c r="J459" s="44">
        <f t="shared" si="33"/>
        <v>0</v>
      </c>
      <c r="K459" s="51"/>
      <c r="L459" s="51">
        <f t="shared" si="34"/>
        <v>32.58567316569815</v>
      </c>
      <c r="M459" s="51">
        <f t="shared" si="35"/>
        <v>32.58567316569815</v>
      </c>
    </row>
    <row r="460" spans="1:13" ht="12.75">
      <c r="A460" s="86"/>
      <c r="B460" s="82"/>
      <c r="C460" s="82"/>
      <c r="D460" s="90">
        <v>500</v>
      </c>
      <c r="E460" s="70" t="s">
        <v>455</v>
      </c>
      <c r="F460" s="83"/>
      <c r="G460" s="45">
        <v>9206.5</v>
      </c>
      <c r="H460" s="45">
        <v>9206.5</v>
      </c>
      <c r="I460" s="45">
        <v>3000</v>
      </c>
      <c r="J460" s="44">
        <f t="shared" si="33"/>
        <v>0</v>
      </c>
      <c r="K460" s="51"/>
      <c r="L460" s="51">
        <f t="shared" si="34"/>
        <v>32.58567316569815</v>
      </c>
      <c r="M460" s="51">
        <f t="shared" si="35"/>
        <v>32.58567316569815</v>
      </c>
    </row>
    <row r="461" spans="1:13" ht="25.5">
      <c r="A461" s="86"/>
      <c r="B461" s="82"/>
      <c r="C461" s="82" t="s">
        <v>461</v>
      </c>
      <c r="D461" s="90"/>
      <c r="E461" s="70" t="s">
        <v>462</v>
      </c>
      <c r="F461" s="83">
        <v>7367.3</v>
      </c>
      <c r="G461" s="45">
        <v>10373.4</v>
      </c>
      <c r="H461" s="45">
        <v>10373.4</v>
      </c>
      <c r="I461" s="45">
        <v>4152.5</v>
      </c>
      <c r="J461" s="44">
        <f t="shared" si="33"/>
        <v>0</v>
      </c>
      <c r="K461" s="51">
        <f>I461*100/F461</f>
        <v>56.363932512589415</v>
      </c>
      <c r="L461" s="51">
        <f t="shared" si="34"/>
        <v>40.03026972834365</v>
      </c>
      <c r="M461" s="51">
        <f t="shared" si="35"/>
        <v>40.03026972834365</v>
      </c>
    </row>
    <row r="462" spans="1:13" ht="12.75">
      <c r="A462" s="86"/>
      <c r="B462" s="82"/>
      <c r="C462" s="82"/>
      <c r="D462" s="90">
        <v>500</v>
      </c>
      <c r="E462" s="70" t="s">
        <v>455</v>
      </c>
      <c r="F462" s="83">
        <v>7367.3</v>
      </c>
      <c r="G462" s="45">
        <v>10373.4</v>
      </c>
      <c r="H462" s="45">
        <v>10373.4</v>
      </c>
      <c r="I462" s="45">
        <v>4152.5</v>
      </c>
      <c r="J462" s="44">
        <f t="shared" si="33"/>
        <v>0</v>
      </c>
      <c r="K462" s="51">
        <f>I462*100/F462</f>
        <v>56.363932512589415</v>
      </c>
      <c r="L462" s="51">
        <f t="shared" si="34"/>
        <v>40.03026972834365</v>
      </c>
      <c r="M462" s="51">
        <f t="shared" si="35"/>
        <v>40.03026972834365</v>
      </c>
    </row>
    <row r="463" spans="1:13" s="152" customFormat="1" ht="12.75">
      <c r="A463" s="162"/>
      <c r="B463" s="153" t="s">
        <v>43</v>
      </c>
      <c r="C463" s="153"/>
      <c r="D463" s="157"/>
      <c r="E463" s="158" t="s">
        <v>118</v>
      </c>
      <c r="F463" s="155"/>
      <c r="G463" s="183">
        <v>9886.9</v>
      </c>
      <c r="H463" s="183">
        <v>9886.9</v>
      </c>
      <c r="I463" s="183">
        <v>9886.9</v>
      </c>
      <c r="J463" s="151">
        <f t="shared" si="33"/>
        <v>0</v>
      </c>
      <c r="K463" s="156"/>
      <c r="L463" s="156">
        <f t="shared" si="34"/>
        <v>100</v>
      </c>
      <c r="M463" s="156">
        <f t="shared" si="35"/>
        <v>100</v>
      </c>
    </row>
    <row r="464" spans="1:13" ht="12.75">
      <c r="A464" s="86"/>
      <c r="B464" s="82"/>
      <c r="C464" s="88" t="s">
        <v>157</v>
      </c>
      <c r="D464" s="88"/>
      <c r="E464" s="91" t="s">
        <v>158</v>
      </c>
      <c r="F464" s="83"/>
      <c r="G464" s="45">
        <v>9886.9</v>
      </c>
      <c r="H464" s="45">
        <v>9886.9</v>
      </c>
      <c r="I464" s="45">
        <v>9886.9</v>
      </c>
      <c r="J464" s="44">
        <f t="shared" si="33"/>
        <v>0</v>
      </c>
      <c r="K464" s="51"/>
      <c r="L464" s="51">
        <f t="shared" si="34"/>
        <v>100</v>
      </c>
      <c r="M464" s="51">
        <f t="shared" si="35"/>
        <v>100</v>
      </c>
    </row>
    <row r="465" spans="1:13" ht="63.75">
      <c r="A465" s="86"/>
      <c r="B465" s="82"/>
      <c r="C465" s="82" t="s">
        <v>449</v>
      </c>
      <c r="D465" s="90"/>
      <c r="E465" s="76" t="s">
        <v>450</v>
      </c>
      <c r="F465" s="83"/>
      <c r="G465" s="45">
        <v>9886.9</v>
      </c>
      <c r="H465" s="45">
        <v>9886.9</v>
      </c>
      <c r="I465" s="45">
        <v>9886.9</v>
      </c>
      <c r="J465" s="44">
        <f t="shared" si="33"/>
        <v>0</v>
      </c>
      <c r="K465" s="51"/>
      <c r="L465" s="51">
        <f t="shared" si="34"/>
        <v>100</v>
      </c>
      <c r="M465" s="51">
        <f t="shared" si="35"/>
        <v>100</v>
      </c>
    </row>
    <row r="466" spans="1:13" ht="76.5">
      <c r="A466" s="86"/>
      <c r="B466" s="82"/>
      <c r="C466" s="82" t="s">
        <v>415</v>
      </c>
      <c r="D466" s="90"/>
      <c r="E466" s="70" t="s">
        <v>452</v>
      </c>
      <c r="F466" s="83"/>
      <c r="G466" s="45">
        <v>9886.9</v>
      </c>
      <c r="H466" s="45">
        <v>9886.9</v>
      </c>
      <c r="I466" s="45">
        <v>9886.9</v>
      </c>
      <c r="J466" s="44">
        <f t="shared" si="33"/>
        <v>0</v>
      </c>
      <c r="K466" s="51"/>
      <c r="L466" s="51">
        <f t="shared" si="34"/>
        <v>100</v>
      </c>
      <c r="M466" s="51">
        <f t="shared" si="35"/>
        <v>100</v>
      </c>
    </row>
    <row r="467" spans="1:13" ht="12.75">
      <c r="A467" s="86"/>
      <c r="B467" s="82"/>
      <c r="C467" s="82"/>
      <c r="D467" s="90">
        <v>500</v>
      </c>
      <c r="E467" s="70" t="s">
        <v>455</v>
      </c>
      <c r="F467" s="83"/>
      <c r="G467" s="45">
        <v>9886.9</v>
      </c>
      <c r="H467" s="45">
        <v>9886.9</v>
      </c>
      <c r="I467" s="45">
        <v>9886.9</v>
      </c>
      <c r="J467" s="44">
        <f t="shared" si="33"/>
        <v>0</v>
      </c>
      <c r="K467" s="51"/>
      <c r="L467" s="51">
        <f t="shared" si="34"/>
        <v>100</v>
      </c>
      <c r="M467" s="51">
        <f t="shared" si="35"/>
        <v>100</v>
      </c>
    </row>
    <row r="468" spans="1:13" s="34" customFormat="1" ht="13.5">
      <c r="A468" s="174"/>
      <c r="B468" s="163" t="s">
        <v>62</v>
      </c>
      <c r="C468" s="163"/>
      <c r="D468" s="169"/>
      <c r="E468" s="181" t="s">
        <v>91</v>
      </c>
      <c r="F468" s="165"/>
      <c r="G468" s="182">
        <v>2284.2</v>
      </c>
      <c r="H468" s="182">
        <v>2284.2</v>
      </c>
      <c r="I468" s="182">
        <v>2026.1</v>
      </c>
      <c r="J468" s="43">
        <f t="shared" si="33"/>
        <v>0</v>
      </c>
      <c r="K468" s="50"/>
      <c r="L468" s="50">
        <f t="shared" si="34"/>
        <v>88.70063917345242</v>
      </c>
      <c r="M468" s="50">
        <f t="shared" si="35"/>
        <v>88.70063917345242</v>
      </c>
    </row>
    <row r="469" spans="1:13" s="152" customFormat="1" ht="12.75">
      <c r="A469" s="162"/>
      <c r="B469" s="153" t="s">
        <v>63</v>
      </c>
      <c r="C469" s="153"/>
      <c r="D469" s="157"/>
      <c r="E469" s="158" t="s">
        <v>463</v>
      </c>
      <c r="F469" s="155"/>
      <c r="G469" s="183">
        <v>2284.2</v>
      </c>
      <c r="H469" s="183">
        <v>2284.2</v>
      </c>
      <c r="I469" s="183">
        <v>2026.1</v>
      </c>
      <c r="J469" s="151">
        <f t="shared" si="33"/>
        <v>0</v>
      </c>
      <c r="K469" s="156"/>
      <c r="L469" s="156">
        <f t="shared" si="34"/>
        <v>88.70063917345242</v>
      </c>
      <c r="M469" s="156">
        <f t="shared" si="35"/>
        <v>88.70063917345242</v>
      </c>
    </row>
    <row r="470" spans="1:13" ht="12.75">
      <c r="A470" s="86"/>
      <c r="B470" s="82"/>
      <c r="C470" s="88" t="s">
        <v>157</v>
      </c>
      <c r="D470" s="88"/>
      <c r="E470" s="91" t="s">
        <v>158</v>
      </c>
      <c r="F470" s="83"/>
      <c r="G470" s="45">
        <v>2284.2</v>
      </c>
      <c r="H470" s="45">
        <v>2284.2</v>
      </c>
      <c r="I470" s="45">
        <v>2026.1</v>
      </c>
      <c r="J470" s="44">
        <f t="shared" si="33"/>
        <v>0</v>
      </c>
      <c r="K470" s="51"/>
      <c r="L470" s="51">
        <f t="shared" si="34"/>
        <v>88.70063917345242</v>
      </c>
      <c r="M470" s="51">
        <f t="shared" si="35"/>
        <v>88.70063917345242</v>
      </c>
    </row>
    <row r="471" spans="1:13" ht="63.75">
      <c r="A471" s="86"/>
      <c r="B471" s="82"/>
      <c r="C471" s="82" t="s">
        <v>449</v>
      </c>
      <c r="D471" s="90"/>
      <c r="E471" s="76" t="s">
        <v>450</v>
      </c>
      <c r="F471" s="83"/>
      <c r="G471" s="45">
        <v>2275.1</v>
      </c>
      <c r="H471" s="45">
        <v>2275.1</v>
      </c>
      <c r="I471" s="45">
        <v>2017</v>
      </c>
      <c r="J471" s="44">
        <f t="shared" si="33"/>
        <v>0</v>
      </c>
      <c r="K471" s="51"/>
      <c r="L471" s="51">
        <f t="shared" si="34"/>
        <v>88.6554437167597</v>
      </c>
      <c r="M471" s="51">
        <f t="shared" si="35"/>
        <v>88.6554437167597</v>
      </c>
    </row>
    <row r="472" spans="1:13" ht="38.25">
      <c r="A472" s="86"/>
      <c r="B472" s="82"/>
      <c r="C472" s="82" t="s">
        <v>184</v>
      </c>
      <c r="D472" s="90"/>
      <c r="E472" s="110" t="s">
        <v>67</v>
      </c>
      <c r="F472" s="83"/>
      <c r="G472" s="45">
        <v>2275.1</v>
      </c>
      <c r="H472" s="45">
        <v>2275.1</v>
      </c>
      <c r="I472" s="45">
        <v>2017</v>
      </c>
      <c r="J472" s="44">
        <f t="shared" si="33"/>
        <v>0</v>
      </c>
      <c r="K472" s="51"/>
      <c r="L472" s="51">
        <f t="shared" si="34"/>
        <v>88.6554437167597</v>
      </c>
      <c r="M472" s="51">
        <f t="shared" si="35"/>
        <v>88.6554437167597</v>
      </c>
    </row>
    <row r="473" spans="1:13" ht="12.75">
      <c r="A473" s="86"/>
      <c r="B473" s="82"/>
      <c r="C473" s="82"/>
      <c r="D473" s="90">
        <v>500</v>
      </c>
      <c r="E473" s="70" t="s">
        <v>455</v>
      </c>
      <c r="F473" s="83"/>
      <c r="G473" s="45">
        <v>2275.1</v>
      </c>
      <c r="H473" s="45">
        <v>2275.1</v>
      </c>
      <c r="I473" s="45">
        <v>2017</v>
      </c>
      <c r="J473" s="44">
        <f t="shared" si="33"/>
        <v>0</v>
      </c>
      <c r="K473" s="51"/>
      <c r="L473" s="51">
        <f t="shared" si="34"/>
        <v>88.6554437167597</v>
      </c>
      <c r="M473" s="51">
        <f t="shared" si="35"/>
        <v>88.6554437167597</v>
      </c>
    </row>
    <row r="474" spans="1:13" ht="12.75">
      <c r="A474" s="86"/>
      <c r="B474" s="82"/>
      <c r="C474" s="82" t="s">
        <v>307</v>
      </c>
      <c r="D474" s="90"/>
      <c r="E474" s="70" t="s">
        <v>158</v>
      </c>
      <c r="F474" s="83"/>
      <c r="G474" s="45">
        <v>9.1</v>
      </c>
      <c r="H474" s="45">
        <v>9.1</v>
      </c>
      <c r="I474" s="45">
        <v>9.1</v>
      </c>
      <c r="J474" s="44">
        <f t="shared" si="33"/>
        <v>0</v>
      </c>
      <c r="K474" s="51"/>
      <c r="L474" s="51">
        <f t="shared" si="34"/>
        <v>100</v>
      </c>
      <c r="M474" s="51">
        <f t="shared" si="35"/>
        <v>100</v>
      </c>
    </row>
    <row r="475" spans="1:13" ht="12.75">
      <c r="A475" s="86"/>
      <c r="B475" s="82"/>
      <c r="C475" s="82" t="s">
        <v>464</v>
      </c>
      <c r="D475" s="90"/>
      <c r="E475" s="70" t="s">
        <v>465</v>
      </c>
      <c r="F475" s="83"/>
      <c r="G475" s="45">
        <v>9.1</v>
      </c>
      <c r="H475" s="45">
        <v>9.1</v>
      </c>
      <c r="I475" s="45">
        <v>9.1</v>
      </c>
      <c r="J475" s="44">
        <f t="shared" si="33"/>
        <v>0</v>
      </c>
      <c r="K475" s="51"/>
      <c r="L475" s="51">
        <f t="shared" si="34"/>
        <v>100</v>
      </c>
      <c r="M475" s="51">
        <f t="shared" si="35"/>
        <v>100</v>
      </c>
    </row>
    <row r="476" spans="1:13" ht="25.5">
      <c r="A476" s="86"/>
      <c r="B476" s="82"/>
      <c r="C476" s="82" t="s">
        <v>466</v>
      </c>
      <c r="D476" s="90"/>
      <c r="E476" s="70" t="s">
        <v>467</v>
      </c>
      <c r="F476" s="83"/>
      <c r="G476" s="45">
        <v>9.1</v>
      </c>
      <c r="H476" s="45">
        <v>9.1</v>
      </c>
      <c r="I476" s="45">
        <v>9.1</v>
      </c>
      <c r="J476" s="44">
        <f t="shared" si="33"/>
        <v>0</v>
      </c>
      <c r="K476" s="51"/>
      <c r="L476" s="51">
        <f t="shared" si="34"/>
        <v>100</v>
      </c>
      <c r="M476" s="51">
        <f t="shared" si="35"/>
        <v>100</v>
      </c>
    </row>
    <row r="477" spans="1:13" ht="12.75">
      <c r="A477" s="86"/>
      <c r="B477" s="82"/>
      <c r="C477" s="82"/>
      <c r="D477" s="90">
        <v>500</v>
      </c>
      <c r="E477" s="70" t="s">
        <v>455</v>
      </c>
      <c r="F477" s="83"/>
      <c r="G477" s="45">
        <v>9.1</v>
      </c>
      <c r="H477" s="45">
        <v>9.1</v>
      </c>
      <c r="I477" s="45">
        <v>9.1</v>
      </c>
      <c r="J477" s="44">
        <f t="shared" si="33"/>
        <v>0</v>
      </c>
      <c r="K477" s="51"/>
      <c r="L477" s="51">
        <f t="shared" si="34"/>
        <v>100</v>
      </c>
      <c r="M477" s="51">
        <f t="shared" si="35"/>
        <v>100</v>
      </c>
    </row>
    <row r="478" spans="1:13" s="34" customFormat="1" ht="40.5">
      <c r="A478" s="174"/>
      <c r="B478" s="163" t="s">
        <v>60</v>
      </c>
      <c r="C478" s="163"/>
      <c r="D478" s="169"/>
      <c r="E478" s="181" t="s">
        <v>468</v>
      </c>
      <c r="F478" s="165">
        <f>F479+F484</f>
        <v>40763.3</v>
      </c>
      <c r="G478" s="182">
        <v>45406.4</v>
      </c>
      <c r="H478" s="182">
        <v>45406.4</v>
      </c>
      <c r="I478" s="182">
        <v>44692.4</v>
      </c>
      <c r="J478" s="43">
        <f t="shared" si="33"/>
        <v>0</v>
      </c>
      <c r="K478" s="50">
        <f aca="true" t="shared" si="36" ref="K478:K484">I478*100/F478</f>
        <v>109.6388172694556</v>
      </c>
      <c r="L478" s="50">
        <f t="shared" si="34"/>
        <v>98.4275344444836</v>
      </c>
      <c r="M478" s="50">
        <f t="shared" si="35"/>
        <v>98.4275344444836</v>
      </c>
    </row>
    <row r="479" spans="1:13" s="152" customFormat="1" ht="38.25">
      <c r="A479" s="162"/>
      <c r="B479" s="153" t="s">
        <v>57</v>
      </c>
      <c r="C479" s="153"/>
      <c r="D479" s="157"/>
      <c r="E479" s="204" t="s">
        <v>70</v>
      </c>
      <c r="F479" s="155">
        <f>F481</f>
        <v>40503.3</v>
      </c>
      <c r="G479" s="183">
        <v>35746.100000000006</v>
      </c>
      <c r="H479" s="183">
        <v>35746.1</v>
      </c>
      <c r="I479" s="183">
        <v>35746.1</v>
      </c>
      <c r="J479" s="151">
        <f t="shared" si="33"/>
        <v>0</v>
      </c>
      <c r="K479" s="156">
        <f t="shared" si="36"/>
        <v>88.2547841780793</v>
      </c>
      <c r="L479" s="156">
        <f t="shared" si="34"/>
        <v>99.99999999999999</v>
      </c>
      <c r="M479" s="156">
        <f t="shared" si="35"/>
        <v>100</v>
      </c>
    </row>
    <row r="480" spans="1:13" ht="38.25">
      <c r="A480" s="86"/>
      <c r="B480" s="82"/>
      <c r="C480" s="92" t="s">
        <v>437</v>
      </c>
      <c r="D480" s="92"/>
      <c r="E480" s="96" t="s">
        <v>438</v>
      </c>
      <c r="F480" s="83">
        <f>F481</f>
        <v>40503.3</v>
      </c>
      <c r="G480" s="45">
        <v>35746.100000000006</v>
      </c>
      <c r="H480" s="45">
        <v>35746.1</v>
      </c>
      <c r="I480" s="45">
        <v>35746.1</v>
      </c>
      <c r="J480" s="44">
        <f t="shared" si="33"/>
        <v>0</v>
      </c>
      <c r="K480" s="51">
        <f t="shared" si="36"/>
        <v>88.2547841780793</v>
      </c>
      <c r="L480" s="51">
        <f t="shared" si="34"/>
        <v>99.99999999999999</v>
      </c>
      <c r="M480" s="51">
        <f t="shared" si="35"/>
        <v>100</v>
      </c>
    </row>
    <row r="481" spans="1:13" ht="25.5">
      <c r="A481" s="86"/>
      <c r="B481" s="82"/>
      <c r="C481" s="87" t="s">
        <v>469</v>
      </c>
      <c r="D481" s="92"/>
      <c r="E481" s="76" t="s">
        <v>470</v>
      </c>
      <c r="F481" s="83">
        <f>F482</f>
        <v>40503.3</v>
      </c>
      <c r="G481" s="45">
        <v>35746.100000000006</v>
      </c>
      <c r="H481" s="45">
        <v>35746.1</v>
      </c>
      <c r="I481" s="45">
        <v>35746.1</v>
      </c>
      <c r="J481" s="44">
        <f t="shared" si="33"/>
        <v>0</v>
      </c>
      <c r="K481" s="51">
        <f t="shared" si="36"/>
        <v>88.2547841780793</v>
      </c>
      <c r="L481" s="51">
        <f t="shared" si="34"/>
        <v>99.99999999999999</v>
      </c>
      <c r="M481" s="51">
        <f t="shared" si="35"/>
        <v>100</v>
      </c>
    </row>
    <row r="482" spans="1:13" ht="38.25">
      <c r="A482" s="86"/>
      <c r="B482" s="82"/>
      <c r="C482" s="87" t="s">
        <v>471</v>
      </c>
      <c r="D482" s="92"/>
      <c r="E482" s="76" t="s">
        <v>472</v>
      </c>
      <c r="F482" s="85">
        <f>F483</f>
        <v>40503.3</v>
      </c>
      <c r="G482" s="45">
        <v>35746.100000000006</v>
      </c>
      <c r="H482" s="45">
        <v>35746.1</v>
      </c>
      <c r="I482" s="45">
        <v>35746.1</v>
      </c>
      <c r="J482" s="44">
        <f t="shared" si="33"/>
        <v>0</v>
      </c>
      <c r="K482" s="51">
        <f t="shared" si="36"/>
        <v>88.2547841780793</v>
      </c>
      <c r="L482" s="51">
        <f t="shared" si="34"/>
        <v>99.99999999999999</v>
      </c>
      <c r="M482" s="51">
        <f t="shared" si="35"/>
        <v>100</v>
      </c>
    </row>
    <row r="483" spans="1:13" ht="12.75">
      <c r="A483" s="86"/>
      <c r="B483" s="122"/>
      <c r="C483" s="87"/>
      <c r="D483" s="123" t="s">
        <v>473</v>
      </c>
      <c r="E483" s="121" t="s">
        <v>455</v>
      </c>
      <c r="F483" s="85">
        <v>40503.3</v>
      </c>
      <c r="G483" s="45">
        <v>35746.100000000006</v>
      </c>
      <c r="H483" s="45">
        <v>35746.1</v>
      </c>
      <c r="I483" s="45">
        <v>35746.1</v>
      </c>
      <c r="J483" s="44">
        <f t="shared" si="33"/>
        <v>0</v>
      </c>
      <c r="K483" s="51">
        <f t="shared" si="36"/>
        <v>88.2547841780793</v>
      </c>
      <c r="L483" s="51">
        <f t="shared" si="34"/>
        <v>99.99999999999999</v>
      </c>
      <c r="M483" s="51">
        <f t="shared" si="35"/>
        <v>100</v>
      </c>
    </row>
    <row r="484" spans="1:13" s="152" customFormat="1" ht="12.75">
      <c r="A484" s="162"/>
      <c r="B484" s="153" t="s">
        <v>121</v>
      </c>
      <c r="C484" s="153"/>
      <c r="D484" s="157"/>
      <c r="E484" s="172" t="s">
        <v>122</v>
      </c>
      <c r="F484" s="155">
        <f>F494</f>
        <v>260</v>
      </c>
      <c r="G484" s="183">
        <v>9660.300000000001</v>
      </c>
      <c r="H484" s="183">
        <v>9660.3</v>
      </c>
      <c r="I484" s="183">
        <v>8946.3</v>
      </c>
      <c r="J484" s="151">
        <f t="shared" si="33"/>
        <v>0</v>
      </c>
      <c r="K484" s="156">
        <f t="shared" si="36"/>
        <v>3440.884615384615</v>
      </c>
      <c r="L484" s="156">
        <f t="shared" si="34"/>
        <v>92.60892518865872</v>
      </c>
      <c r="M484" s="156">
        <f t="shared" si="35"/>
        <v>92.60892518865873</v>
      </c>
    </row>
    <row r="485" spans="1:13" ht="38.25">
      <c r="A485" s="86"/>
      <c r="B485" s="82"/>
      <c r="C485" s="82" t="s">
        <v>474</v>
      </c>
      <c r="D485" s="90"/>
      <c r="E485" s="101" t="s">
        <v>438</v>
      </c>
      <c r="F485" s="83"/>
      <c r="G485" s="45">
        <v>661.7</v>
      </c>
      <c r="H485" s="45">
        <v>661.7</v>
      </c>
      <c r="I485" s="45">
        <v>661.7</v>
      </c>
      <c r="J485" s="44">
        <f t="shared" si="33"/>
        <v>0</v>
      </c>
      <c r="K485" s="51"/>
      <c r="L485" s="51">
        <f t="shared" si="34"/>
        <v>100</v>
      </c>
      <c r="M485" s="51">
        <f t="shared" si="35"/>
        <v>100</v>
      </c>
    </row>
    <row r="486" spans="1:13" ht="25.5">
      <c r="A486" s="86"/>
      <c r="B486" s="82"/>
      <c r="C486" s="82" t="s">
        <v>475</v>
      </c>
      <c r="D486" s="90"/>
      <c r="E486" s="101" t="s">
        <v>476</v>
      </c>
      <c r="F486" s="83"/>
      <c r="G486" s="45">
        <v>661.7</v>
      </c>
      <c r="H486" s="45">
        <v>661.7</v>
      </c>
      <c r="I486" s="45">
        <v>661.7</v>
      </c>
      <c r="J486" s="44">
        <f t="shared" si="33"/>
        <v>0</v>
      </c>
      <c r="K486" s="51"/>
      <c r="L486" s="51">
        <f t="shared" si="34"/>
        <v>100</v>
      </c>
      <c r="M486" s="51">
        <f t="shared" si="35"/>
        <v>100</v>
      </c>
    </row>
    <row r="487" spans="1:13" ht="38.25">
      <c r="A487" s="86"/>
      <c r="B487" s="82"/>
      <c r="C487" s="82" t="s">
        <v>477</v>
      </c>
      <c r="D487" s="90"/>
      <c r="E487" s="101" t="s">
        <v>478</v>
      </c>
      <c r="F487" s="83"/>
      <c r="G487" s="45">
        <v>661.7</v>
      </c>
      <c r="H487" s="45">
        <v>661.7</v>
      </c>
      <c r="I487" s="45">
        <v>661.7</v>
      </c>
      <c r="J487" s="44">
        <f t="shared" si="33"/>
        <v>0</v>
      </c>
      <c r="K487" s="51"/>
      <c r="L487" s="51">
        <f t="shared" si="34"/>
        <v>100</v>
      </c>
      <c r="M487" s="51">
        <f t="shared" si="35"/>
        <v>100</v>
      </c>
    </row>
    <row r="488" spans="1:13" ht="12.75">
      <c r="A488" s="86"/>
      <c r="B488" s="82"/>
      <c r="C488" s="82"/>
      <c r="D488" s="123" t="s">
        <v>473</v>
      </c>
      <c r="E488" s="121" t="s">
        <v>455</v>
      </c>
      <c r="F488" s="83"/>
      <c r="G488" s="45">
        <v>661.7</v>
      </c>
      <c r="H488" s="45">
        <v>661.7</v>
      </c>
      <c r="I488" s="45">
        <v>661.7</v>
      </c>
      <c r="J488" s="44">
        <f t="shared" si="33"/>
        <v>0</v>
      </c>
      <c r="K488" s="51"/>
      <c r="L488" s="51">
        <f t="shared" si="34"/>
        <v>100</v>
      </c>
      <c r="M488" s="51">
        <f t="shared" si="35"/>
        <v>100</v>
      </c>
    </row>
    <row r="489" spans="1:13" ht="12.75">
      <c r="A489" s="86"/>
      <c r="B489" s="82"/>
      <c r="C489" s="88" t="s">
        <v>157</v>
      </c>
      <c r="D489" s="88"/>
      <c r="E489" s="91" t="s">
        <v>158</v>
      </c>
      <c r="F489" s="83"/>
      <c r="G489" s="45">
        <v>8998.6</v>
      </c>
      <c r="H489" s="45">
        <v>8998.6</v>
      </c>
      <c r="I489" s="45">
        <v>8284.6</v>
      </c>
      <c r="J489" s="44">
        <f t="shared" si="33"/>
        <v>0</v>
      </c>
      <c r="K489" s="51"/>
      <c r="L489" s="51">
        <f t="shared" si="34"/>
        <v>92.06543240059564</v>
      </c>
      <c r="M489" s="51">
        <f t="shared" si="35"/>
        <v>92.06543240059564</v>
      </c>
    </row>
    <row r="490" spans="1:13" ht="25.5">
      <c r="A490" s="86"/>
      <c r="B490" s="82"/>
      <c r="C490" s="82" t="s">
        <v>479</v>
      </c>
      <c r="D490" s="90"/>
      <c r="E490" s="101" t="s">
        <v>480</v>
      </c>
      <c r="F490" s="83"/>
      <c r="G490" s="45">
        <v>8998.6</v>
      </c>
      <c r="H490" s="45">
        <v>8998.6</v>
      </c>
      <c r="I490" s="45">
        <v>8284.6</v>
      </c>
      <c r="J490" s="44">
        <f t="shared" si="33"/>
        <v>0</v>
      </c>
      <c r="K490" s="51"/>
      <c r="L490" s="51">
        <f t="shared" si="34"/>
        <v>92.06543240059564</v>
      </c>
      <c r="M490" s="51">
        <f t="shared" si="35"/>
        <v>92.06543240059564</v>
      </c>
    </row>
    <row r="491" spans="1:13" ht="25.5">
      <c r="A491" s="86"/>
      <c r="B491" s="82"/>
      <c r="C491" s="82" t="s">
        <v>481</v>
      </c>
      <c r="D491" s="90"/>
      <c r="E491" s="101" t="s">
        <v>93</v>
      </c>
      <c r="F491" s="83"/>
      <c r="G491" s="45">
        <v>8998.6</v>
      </c>
      <c r="H491" s="45">
        <v>8998.6</v>
      </c>
      <c r="I491" s="45">
        <v>8284.6</v>
      </c>
      <c r="J491" s="44">
        <f t="shared" si="33"/>
        <v>0</v>
      </c>
      <c r="K491" s="51"/>
      <c r="L491" s="51">
        <f t="shared" si="34"/>
        <v>92.06543240059564</v>
      </c>
      <c r="M491" s="51">
        <f t="shared" si="35"/>
        <v>92.06543240059564</v>
      </c>
    </row>
    <row r="492" spans="1:13" ht="12.75">
      <c r="A492" s="86"/>
      <c r="B492" s="82"/>
      <c r="C492" s="82"/>
      <c r="D492" s="123" t="s">
        <v>473</v>
      </c>
      <c r="E492" s="121" t="s">
        <v>455</v>
      </c>
      <c r="F492" s="83"/>
      <c r="G492" s="45">
        <v>8998.6</v>
      </c>
      <c r="H492" s="45">
        <v>8998.6</v>
      </c>
      <c r="I492" s="45">
        <v>8284.6</v>
      </c>
      <c r="J492" s="44">
        <f t="shared" si="33"/>
        <v>0</v>
      </c>
      <c r="K492" s="51"/>
      <c r="L492" s="51">
        <f t="shared" si="34"/>
        <v>92.06543240059564</v>
      </c>
      <c r="M492" s="51">
        <f t="shared" si="35"/>
        <v>92.06543240059564</v>
      </c>
    </row>
    <row r="493" spans="1:13" ht="38.25">
      <c r="A493" s="86"/>
      <c r="B493" s="82"/>
      <c r="C493" s="82" t="s">
        <v>453</v>
      </c>
      <c r="D493" s="123"/>
      <c r="E493" s="121" t="s">
        <v>490</v>
      </c>
      <c r="F493" s="83">
        <v>260</v>
      </c>
      <c r="G493" s="45">
        <v>0</v>
      </c>
      <c r="H493" s="45">
        <v>0</v>
      </c>
      <c r="I493" s="45">
        <v>0</v>
      </c>
      <c r="J493" s="44">
        <f t="shared" si="33"/>
        <v>0</v>
      </c>
      <c r="K493" s="51"/>
      <c r="L493" s="51"/>
      <c r="M493" s="51"/>
    </row>
    <row r="494" spans="1:13" ht="38.25">
      <c r="A494" s="86"/>
      <c r="B494" s="82"/>
      <c r="C494" s="87" t="s">
        <v>482</v>
      </c>
      <c r="D494" s="86"/>
      <c r="E494" s="76" t="s">
        <v>483</v>
      </c>
      <c r="F494" s="85">
        <f>F495</f>
        <v>260</v>
      </c>
      <c r="G494" s="45">
        <v>0</v>
      </c>
      <c r="H494" s="45">
        <v>0</v>
      </c>
      <c r="I494" s="45">
        <v>0</v>
      </c>
      <c r="J494" s="44">
        <f t="shared" si="33"/>
        <v>0</v>
      </c>
      <c r="K494" s="51">
        <f>I494*100/F494</f>
        <v>0</v>
      </c>
      <c r="L494" s="51"/>
      <c r="M494" s="51"/>
    </row>
    <row r="495" spans="1:13" ht="38.25">
      <c r="A495" s="86"/>
      <c r="B495" s="82"/>
      <c r="C495" s="87" t="s">
        <v>484</v>
      </c>
      <c r="D495" s="86"/>
      <c r="E495" s="76" t="s">
        <v>454</v>
      </c>
      <c r="F495" s="85">
        <f>F496</f>
        <v>260</v>
      </c>
      <c r="G495" s="45">
        <v>0</v>
      </c>
      <c r="H495" s="45">
        <v>0</v>
      </c>
      <c r="I495" s="45">
        <v>0</v>
      </c>
      <c r="J495" s="44">
        <f t="shared" si="33"/>
        <v>0</v>
      </c>
      <c r="K495" s="51">
        <f>I495*100/F495</f>
        <v>0</v>
      </c>
      <c r="L495" s="51"/>
      <c r="M495" s="51"/>
    </row>
    <row r="496" spans="1:13" ht="12.75">
      <c r="A496" s="86"/>
      <c r="B496" s="82"/>
      <c r="C496" s="87"/>
      <c r="D496" s="87" t="s">
        <v>473</v>
      </c>
      <c r="E496" s="101" t="s">
        <v>455</v>
      </c>
      <c r="F496" s="85">
        <v>260</v>
      </c>
      <c r="G496" s="45">
        <v>0</v>
      </c>
      <c r="H496" s="45">
        <v>0</v>
      </c>
      <c r="I496" s="45">
        <v>0</v>
      </c>
      <c r="J496" s="44">
        <f t="shared" si="33"/>
        <v>0</v>
      </c>
      <c r="K496" s="51">
        <f>I496*100/F496</f>
        <v>0</v>
      </c>
      <c r="L496" s="51"/>
      <c r="M496" s="51"/>
    </row>
    <row r="497" spans="1:13" s="30" customFormat="1" ht="12.75">
      <c r="A497" s="116"/>
      <c r="B497" s="81"/>
      <c r="C497" s="179"/>
      <c r="D497" s="179"/>
      <c r="E497" s="170" t="s">
        <v>491</v>
      </c>
      <c r="F497" s="171">
        <f>F8+F148+F159+F413+F426</f>
        <v>573486.6</v>
      </c>
      <c r="G497" s="171">
        <f>G8+G148+G159+G413+G426</f>
        <v>670340.7</v>
      </c>
      <c r="H497" s="171">
        <f>H8+H148+H159+H413+H426</f>
        <v>670374.3</v>
      </c>
      <c r="I497" s="171">
        <f>I8+I148+I159+I413+I426</f>
        <v>637650.3999999999</v>
      </c>
      <c r="J497" s="37">
        <f>H497-G497</f>
        <v>33.60000000009313</v>
      </c>
      <c r="K497" s="49">
        <f>I497*100/F497</f>
        <v>111.1883695277274</v>
      </c>
      <c r="L497" s="49">
        <f>I497*100/G497</f>
        <v>95.12333056906733</v>
      </c>
      <c r="M497" s="49">
        <f>I497*100/H497</f>
        <v>95.11856286853477</v>
      </c>
    </row>
  </sheetData>
  <sheetProtection/>
  <printOptions/>
  <pageMargins left="0.5118110236220472" right="0.31496062992125984" top="0.35433070866141736" bottom="0.15748031496062992" header="0.31496062992125984" footer="0.31496062992125984"/>
  <pageSetup fitToHeight="22" fitToWidth="1" horizontalDpi="600" verticalDpi="600" orientation="portrait" paperSize="9" scale="46" r:id="rId1"/>
  <rowBreaks count="1" manualBreakCount="1"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I9" sqref="I9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6.875" style="59" customWidth="1"/>
    <col min="5" max="5" width="14.75390625" style="3" customWidth="1"/>
    <col min="6" max="6" width="15.625" style="61" customWidth="1"/>
    <col min="7" max="7" width="15.25390625" style="59" customWidth="1"/>
    <col min="8" max="8" width="13.375" style="55" customWidth="1"/>
    <col min="9" max="10" width="13.375" style="63" customWidth="1"/>
    <col min="11" max="11" width="13.375" style="55" customWidth="1"/>
    <col min="12" max="12" width="15.75390625" style="7" customWidth="1"/>
    <col min="13" max="13" width="15.625" style="55" customWidth="1"/>
    <col min="14" max="14" width="18.375" style="64" customWidth="1"/>
    <col min="15" max="15" width="19.00390625" style="69" customWidth="1"/>
    <col min="16" max="16384" width="9.125" style="5" customWidth="1"/>
  </cols>
  <sheetData>
    <row r="2" ht="15">
      <c r="M2" s="58" t="s">
        <v>499</v>
      </c>
    </row>
    <row r="3" spans="7:13" ht="15">
      <c r="G3" s="62"/>
      <c r="H3" s="56"/>
      <c r="I3" s="62"/>
      <c r="J3" s="62"/>
      <c r="K3" s="56"/>
      <c r="L3" s="4"/>
      <c r="M3" s="56"/>
    </row>
    <row r="4" ht="18.75">
      <c r="A4" s="6" t="s">
        <v>498</v>
      </c>
    </row>
    <row r="5" ht="18.75">
      <c r="A5" s="6"/>
    </row>
    <row r="6" ht="18.75">
      <c r="A6" s="6"/>
    </row>
    <row r="7" spans="1:15" ht="16.5" customHeight="1">
      <c r="A7" s="210" t="s">
        <v>111</v>
      </c>
      <c r="B7" s="212" t="s">
        <v>2</v>
      </c>
      <c r="C7" s="213">
        <v>2013</v>
      </c>
      <c r="D7" s="214"/>
      <c r="E7" s="215"/>
      <c r="F7" s="213">
        <v>2014</v>
      </c>
      <c r="G7" s="214"/>
      <c r="H7" s="215"/>
      <c r="I7" s="213">
        <v>2015</v>
      </c>
      <c r="J7" s="214"/>
      <c r="K7" s="215"/>
      <c r="L7" s="213" t="s">
        <v>116</v>
      </c>
      <c r="M7" s="214"/>
      <c r="N7" s="214"/>
      <c r="O7" s="215"/>
    </row>
    <row r="8" spans="1:15" ht="99.75">
      <c r="A8" s="211"/>
      <c r="B8" s="211"/>
      <c r="C8" s="60" t="s">
        <v>123</v>
      </c>
      <c r="D8" s="60" t="s">
        <v>124</v>
      </c>
      <c r="E8" s="57" t="s">
        <v>125</v>
      </c>
      <c r="F8" s="60" t="s">
        <v>137</v>
      </c>
      <c r="G8" s="60" t="s">
        <v>138</v>
      </c>
      <c r="H8" s="57" t="s">
        <v>139</v>
      </c>
      <c r="I8" s="60" t="s">
        <v>493</v>
      </c>
      <c r="J8" s="60" t="s">
        <v>494</v>
      </c>
      <c r="K8" s="57" t="s">
        <v>495</v>
      </c>
      <c r="L8" s="8" t="s">
        <v>496</v>
      </c>
      <c r="M8" s="57" t="s">
        <v>497</v>
      </c>
      <c r="N8" s="60" t="s">
        <v>496</v>
      </c>
      <c r="O8" s="57" t="s">
        <v>497</v>
      </c>
    </row>
    <row r="9" spans="1:15" s="68" customFormat="1" ht="15">
      <c r="A9" s="65" t="s">
        <v>3</v>
      </c>
      <c r="B9" s="66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</row>
    <row r="10" spans="1:15" s="12" customFormat="1" ht="30">
      <c r="A10" s="9"/>
      <c r="B10" s="10" t="s">
        <v>46</v>
      </c>
      <c r="C10" s="25">
        <v>238299.7</v>
      </c>
      <c r="D10" s="25">
        <v>219881</v>
      </c>
      <c r="E10" s="11">
        <f aca="true" t="shared" si="0" ref="E10:E15">D10*100/C10</f>
        <v>92.27078338747384</v>
      </c>
      <c r="F10" s="25">
        <v>189301.6</v>
      </c>
      <c r="G10" s="25">
        <v>166012.3</v>
      </c>
      <c r="H10" s="11">
        <f aca="true" t="shared" si="1" ref="H10:H15">G10*100/F10</f>
        <v>87.69725137030008</v>
      </c>
      <c r="I10" s="25">
        <v>110604</v>
      </c>
      <c r="J10" s="25">
        <v>103221.3</v>
      </c>
      <c r="K10" s="11">
        <f>J10*100/I10</f>
        <v>93.32510578279266</v>
      </c>
      <c r="L10" s="25">
        <f>J10-D10</f>
        <v>-116659.7</v>
      </c>
      <c r="M10" s="11">
        <f>K10-E10</f>
        <v>1.0543223953188203</v>
      </c>
      <c r="N10" s="25">
        <f>J10-G10</f>
        <v>-62790.999999999985</v>
      </c>
      <c r="O10" s="11">
        <f>K10-H10</f>
        <v>5.627854412492582</v>
      </c>
    </row>
    <row r="11" spans="1:15" ht="15">
      <c r="A11" s="13" t="s">
        <v>6</v>
      </c>
      <c r="B11" s="14" t="s">
        <v>8</v>
      </c>
      <c r="C11" s="26">
        <v>54117.6</v>
      </c>
      <c r="D11" s="26">
        <v>53699.9</v>
      </c>
      <c r="E11" s="15">
        <f t="shared" si="0"/>
        <v>99.22816237231511</v>
      </c>
      <c r="F11" s="26">
        <v>57728.3</v>
      </c>
      <c r="G11" s="26">
        <v>54472.1</v>
      </c>
      <c r="H11" s="15">
        <f t="shared" si="1"/>
        <v>94.35943895801539</v>
      </c>
      <c r="I11" s="26">
        <v>53167.5</v>
      </c>
      <c r="J11" s="26">
        <v>51623.8</v>
      </c>
      <c r="K11" s="15">
        <f aca="true" t="shared" si="2" ref="K11:K21">J11*100/I11</f>
        <v>97.09653453707622</v>
      </c>
      <c r="L11" s="26">
        <f aca="true" t="shared" si="3" ref="L11:L39">J11-D11</f>
        <v>-2076.0999999999985</v>
      </c>
      <c r="M11" s="15">
        <f aca="true" t="shared" si="4" ref="M11:M40">K11-E11</f>
        <v>-2.1316278352388878</v>
      </c>
      <c r="N11" s="26">
        <f aca="true" t="shared" si="5" ref="N11:N40">J11-G11</f>
        <v>-2848.2999999999956</v>
      </c>
      <c r="O11" s="15">
        <f aca="true" t="shared" si="6" ref="O11:O40">K11-H11</f>
        <v>2.737095579060835</v>
      </c>
    </row>
    <row r="12" spans="1:15" s="7" customFormat="1" ht="30">
      <c r="A12" s="13" t="s">
        <v>100</v>
      </c>
      <c r="B12" s="14" t="s">
        <v>101</v>
      </c>
      <c r="C12" s="26">
        <v>1837.5</v>
      </c>
      <c r="D12" s="26">
        <v>1732.4</v>
      </c>
      <c r="E12" s="15">
        <f t="shared" si="0"/>
        <v>94.28027210884353</v>
      </c>
      <c r="F12" s="26">
        <v>3461.4</v>
      </c>
      <c r="G12" s="26">
        <v>2134.7</v>
      </c>
      <c r="H12" s="15">
        <f t="shared" si="1"/>
        <v>61.67157797423007</v>
      </c>
      <c r="I12" s="26">
        <v>2253</v>
      </c>
      <c r="J12" s="26">
        <v>2119.3</v>
      </c>
      <c r="K12" s="15">
        <f t="shared" si="2"/>
        <v>94.06569019085664</v>
      </c>
      <c r="L12" s="26">
        <f t="shared" si="3"/>
        <v>386.9000000000001</v>
      </c>
      <c r="M12" s="15">
        <f t="shared" si="4"/>
        <v>-0.21458191798689086</v>
      </c>
      <c r="N12" s="26">
        <f t="shared" si="5"/>
        <v>-15.399999999999636</v>
      </c>
      <c r="O12" s="15">
        <f t="shared" si="6"/>
        <v>32.394112216626574</v>
      </c>
    </row>
    <row r="13" spans="1:15" s="7" customFormat="1" ht="15">
      <c r="A13" s="13" t="s">
        <v>18</v>
      </c>
      <c r="B13" s="14" t="s">
        <v>19</v>
      </c>
      <c r="C13" s="26">
        <v>24927.5</v>
      </c>
      <c r="D13" s="26">
        <v>24358.4</v>
      </c>
      <c r="E13" s="15">
        <f t="shared" si="0"/>
        <v>97.7169792397954</v>
      </c>
      <c r="F13" s="26">
        <v>20310.4</v>
      </c>
      <c r="G13" s="26">
        <v>16541.6</v>
      </c>
      <c r="H13" s="15">
        <f t="shared" si="1"/>
        <v>81.44398928627696</v>
      </c>
      <c r="I13" s="26">
        <v>19212</v>
      </c>
      <c r="J13" s="26">
        <v>17645.4</v>
      </c>
      <c r="K13" s="15">
        <f t="shared" si="2"/>
        <v>91.84572142410994</v>
      </c>
      <c r="L13" s="26">
        <f t="shared" si="3"/>
        <v>-6713</v>
      </c>
      <c r="M13" s="15">
        <f t="shared" si="4"/>
        <v>-5.871257815685468</v>
      </c>
      <c r="N13" s="26">
        <f t="shared" si="5"/>
        <v>1103.800000000003</v>
      </c>
      <c r="O13" s="15">
        <f t="shared" si="6"/>
        <v>10.40173213783298</v>
      </c>
    </row>
    <row r="14" spans="1:15" ht="15">
      <c r="A14" s="13" t="s">
        <v>24</v>
      </c>
      <c r="B14" s="14" t="s">
        <v>25</v>
      </c>
      <c r="C14" s="26">
        <v>7336.9</v>
      </c>
      <c r="D14" s="26">
        <v>7336.7</v>
      </c>
      <c r="E14" s="15">
        <f t="shared" si="0"/>
        <v>99.9972740530742</v>
      </c>
      <c r="F14" s="26">
        <v>607.6</v>
      </c>
      <c r="G14" s="26">
        <v>203.9</v>
      </c>
      <c r="H14" s="15">
        <f t="shared" si="1"/>
        <v>33.55826201448321</v>
      </c>
      <c r="I14" s="26">
        <v>403.7</v>
      </c>
      <c r="J14" s="26">
        <v>0</v>
      </c>
      <c r="K14" s="15">
        <f t="shared" si="2"/>
        <v>0</v>
      </c>
      <c r="L14" s="26">
        <f t="shared" si="3"/>
        <v>-7336.7</v>
      </c>
      <c r="M14" s="15">
        <f t="shared" si="4"/>
        <v>-99.9972740530742</v>
      </c>
      <c r="N14" s="26">
        <f t="shared" si="5"/>
        <v>-203.9</v>
      </c>
      <c r="O14" s="15">
        <f t="shared" si="6"/>
        <v>-33.55826201448321</v>
      </c>
    </row>
    <row r="15" spans="1:15" ht="15">
      <c r="A15" s="13" t="s">
        <v>78</v>
      </c>
      <c r="B15" s="14" t="s">
        <v>79</v>
      </c>
      <c r="C15" s="26">
        <v>240</v>
      </c>
      <c r="D15" s="26">
        <v>239.6</v>
      </c>
      <c r="E15" s="15">
        <f t="shared" si="0"/>
        <v>99.83333333333333</v>
      </c>
      <c r="F15" s="26">
        <v>942.6</v>
      </c>
      <c r="G15" s="26">
        <v>651.1</v>
      </c>
      <c r="H15" s="15">
        <f t="shared" si="1"/>
        <v>69.0748992149374</v>
      </c>
      <c r="I15" s="26">
        <v>643</v>
      </c>
      <c r="J15" s="26">
        <v>494.4</v>
      </c>
      <c r="K15" s="15">
        <f t="shared" si="2"/>
        <v>76.8895800933126</v>
      </c>
      <c r="L15" s="26">
        <f t="shared" si="3"/>
        <v>254.79999999999998</v>
      </c>
      <c r="M15" s="15">
        <f t="shared" si="4"/>
        <v>-22.943753240020726</v>
      </c>
      <c r="N15" s="26">
        <f t="shared" si="5"/>
        <v>-156.70000000000005</v>
      </c>
      <c r="O15" s="15">
        <f t="shared" si="6"/>
        <v>7.814680878375199</v>
      </c>
    </row>
    <row r="16" spans="1:15" s="7" customFormat="1" ht="15">
      <c r="A16" s="17" t="s">
        <v>62</v>
      </c>
      <c r="B16" s="14" t="s">
        <v>91</v>
      </c>
      <c r="C16" s="26">
        <v>3107.8</v>
      </c>
      <c r="D16" s="26">
        <v>3092.3</v>
      </c>
      <c r="E16" s="15">
        <f>D16*100/C16</f>
        <v>99.50125490700816</v>
      </c>
      <c r="F16" s="26">
        <v>2110</v>
      </c>
      <c r="G16" s="26">
        <v>1979</v>
      </c>
      <c r="H16" s="15">
        <f aca="true" t="shared" si="7" ref="H16:H22">G16*100/F16</f>
        <v>93.7914691943128</v>
      </c>
      <c r="I16" s="26">
        <v>1686.2</v>
      </c>
      <c r="J16" s="26">
        <v>1610.5</v>
      </c>
      <c r="K16" s="15">
        <f t="shared" si="2"/>
        <v>95.51061558533982</v>
      </c>
      <c r="L16" s="26">
        <f t="shared" si="3"/>
        <v>-1481.8000000000002</v>
      </c>
      <c r="M16" s="15">
        <f t="shared" si="4"/>
        <v>-3.99063932166834</v>
      </c>
      <c r="N16" s="26">
        <f t="shared" si="5"/>
        <v>-368.5</v>
      </c>
      <c r="O16" s="15">
        <f t="shared" si="6"/>
        <v>1.7191463910270244</v>
      </c>
    </row>
    <row r="17" spans="1:15" ht="15">
      <c r="A17" s="13" t="s">
        <v>33</v>
      </c>
      <c r="B17" s="14" t="s">
        <v>55</v>
      </c>
      <c r="C17" s="26">
        <v>60834.3</v>
      </c>
      <c r="D17" s="26">
        <v>56698.9</v>
      </c>
      <c r="E17" s="15">
        <f>D17*100/C17</f>
        <v>93.20219021177198</v>
      </c>
      <c r="F17" s="26">
        <v>2029.2</v>
      </c>
      <c r="G17" s="26">
        <v>97.5</v>
      </c>
      <c r="H17" s="15">
        <f t="shared" si="7"/>
        <v>4.804849201655824</v>
      </c>
      <c r="I17" s="26"/>
      <c r="J17" s="26"/>
      <c r="K17" s="15"/>
      <c r="L17" s="26">
        <f t="shared" si="3"/>
        <v>-56698.9</v>
      </c>
      <c r="M17" s="15">
        <f t="shared" si="4"/>
        <v>-93.20219021177198</v>
      </c>
      <c r="N17" s="26">
        <f t="shared" si="5"/>
        <v>-97.5</v>
      </c>
      <c r="O17" s="15">
        <f t="shared" si="6"/>
        <v>-4.804849201655824</v>
      </c>
    </row>
    <row r="18" spans="1:15" ht="15">
      <c r="A18" s="13">
        <v>1000</v>
      </c>
      <c r="B18" s="14" t="s">
        <v>36</v>
      </c>
      <c r="C18" s="26">
        <v>43020.5</v>
      </c>
      <c r="D18" s="26">
        <v>29965.6</v>
      </c>
      <c r="E18" s="15">
        <f>D18*100/C18</f>
        <v>69.65423460908171</v>
      </c>
      <c r="F18" s="26">
        <v>10741</v>
      </c>
      <c r="G18" s="26">
        <v>9796.9</v>
      </c>
      <c r="H18" s="15">
        <f t="shared" si="7"/>
        <v>91.21031561307142</v>
      </c>
      <c r="I18" s="26">
        <v>16803.2</v>
      </c>
      <c r="J18" s="26">
        <v>13680.1</v>
      </c>
      <c r="K18" s="15">
        <f t="shared" si="2"/>
        <v>81.4136593029899</v>
      </c>
      <c r="L18" s="26">
        <f t="shared" si="3"/>
        <v>-16285.499999999998</v>
      </c>
      <c r="M18" s="15">
        <f t="shared" si="4"/>
        <v>11.759424693908187</v>
      </c>
      <c r="N18" s="26">
        <f t="shared" si="5"/>
        <v>3883.2000000000007</v>
      </c>
      <c r="O18" s="15">
        <f t="shared" si="6"/>
        <v>-9.796656310081516</v>
      </c>
    </row>
    <row r="19" spans="1:15" ht="15">
      <c r="A19" s="13" t="s">
        <v>41</v>
      </c>
      <c r="B19" s="14" t="s">
        <v>34</v>
      </c>
      <c r="C19" s="26">
        <v>41253.6</v>
      </c>
      <c r="D19" s="26">
        <v>41133.2</v>
      </c>
      <c r="E19" s="15">
        <f>D19*100/C19</f>
        <v>99.70814668295614</v>
      </c>
      <c r="F19" s="26">
        <v>65244</v>
      </c>
      <c r="G19" s="26">
        <v>54090.5</v>
      </c>
      <c r="H19" s="15">
        <f t="shared" si="7"/>
        <v>82.90494145055484</v>
      </c>
      <c r="I19" s="26">
        <v>14948.2</v>
      </c>
      <c r="J19" s="26">
        <v>14615.9</v>
      </c>
      <c r="K19" s="15">
        <f t="shared" si="2"/>
        <v>97.77698987169023</v>
      </c>
      <c r="L19" s="26">
        <f t="shared" si="3"/>
        <v>-26517.299999999996</v>
      </c>
      <c r="M19" s="15">
        <f t="shared" si="4"/>
        <v>-1.9311568112659074</v>
      </c>
      <c r="N19" s="26">
        <f t="shared" si="5"/>
        <v>-39474.6</v>
      </c>
      <c r="O19" s="15">
        <f t="shared" si="6"/>
        <v>14.87204842113539</v>
      </c>
    </row>
    <row r="20" spans="1:15" ht="15">
      <c r="A20" s="13" t="s">
        <v>74</v>
      </c>
      <c r="B20" s="14" t="s">
        <v>75</v>
      </c>
      <c r="C20" s="26">
        <v>1624</v>
      </c>
      <c r="D20" s="26">
        <v>1624</v>
      </c>
      <c r="E20" s="15">
        <f>D20*100/C20</f>
        <v>100</v>
      </c>
      <c r="F20" s="26">
        <v>1644</v>
      </c>
      <c r="G20" s="26">
        <v>1561.8</v>
      </c>
      <c r="H20" s="15">
        <f t="shared" si="7"/>
        <v>95</v>
      </c>
      <c r="I20" s="26">
        <v>1367.2</v>
      </c>
      <c r="J20" s="26">
        <v>1367.2</v>
      </c>
      <c r="K20" s="15">
        <f t="shared" si="2"/>
        <v>100</v>
      </c>
      <c r="L20" s="26">
        <f t="shared" si="3"/>
        <v>-256.79999999999995</v>
      </c>
      <c r="M20" s="15">
        <f t="shared" si="4"/>
        <v>0</v>
      </c>
      <c r="N20" s="26">
        <f t="shared" si="5"/>
        <v>-194.5999999999999</v>
      </c>
      <c r="O20" s="15">
        <f t="shared" si="6"/>
        <v>5</v>
      </c>
    </row>
    <row r="21" spans="1:15" ht="30">
      <c r="A21" s="13" t="s">
        <v>423</v>
      </c>
      <c r="B21" s="14" t="s">
        <v>424</v>
      </c>
      <c r="C21" s="26"/>
      <c r="D21" s="26"/>
      <c r="E21" s="15"/>
      <c r="F21" s="26"/>
      <c r="G21" s="26"/>
      <c r="H21" s="15"/>
      <c r="I21" s="26">
        <v>120</v>
      </c>
      <c r="J21" s="26">
        <v>64.7</v>
      </c>
      <c r="K21" s="15">
        <f t="shared" si="2"/>
        <v>53.916666666666664</v>
      </c>
      <c r="L21" s="26">
        <f>J21-D21</f>
        <v>64.7</v>
      </c>
      <c r="M21" s="15">
        <f>K21-E21</f>
        <v>53.916666666666664</v>
      </c>
      <c r="N21" s="26">
        <f>J21-G21</f>
        <v>64.7</v>
      </c>
      <c r="O21" s="15">
        <f>K21-H21</f>
        <v>53.916666666666664</v>
      </c>
    </row>
    <row r="22" spans="1:15" ht="45">
      <c r="A22" s="13" t="s">
        <v>60</v>
      </c>
      <c r="B22" s="14" t="s">
        <v>140</v>
      </c>
      <c r="C22" s="26"/>
      <c r="D22" s="26"/>
      <c r="E22" s="15"/>
      <c r="F22" s="26">
        <v>24483.2</v>
      </c>
      <c r="G22" s="26">
        <v>24483.2</v>
      </c>
      <c r="H22" s="15">
        <f t="shared" si="7"/>
        <v>100</v>
      </c>
      <c r="I22" s="26"/>
      <c r="J22" s="26"/>
      <c r="K22" s="15"/>
      <c r="L22" s="26"/>
      <c r="M22" s="15"/>
      <c r="N22" s="26">
        <f>J22-G22</f>
        <v>-24483.2</v>
      </c>
      <c r="O22" s="15">
        <f>K22-H22</f>
        <v>-100</v>
      </c>
    </row>
    <row r="23" spans="1:15" s="12" customFormat="1" ht="30">
      <c r="A23" s="9"/>
      <c r="B23" s="10" t="s">
        <v>47</v>
      </c>
      <c r="C23" s="25">
        <v>172855.2</v>
      </c>
      <c r="D23" s="25">
        <v>149669.4</v>
      </c>
      <c r="E23" s="11">
        <f>D23*100/C23</f>
        <v>86.58657651028143</v>
      </c>
      <c r="F23" s="25">
        <v>74045.5</v>
      </c>
      <c r="G23" s="25">
        <v>65694.9</v>
      </c>
      <c r="H23" s="11">
        <f aca="true" t="shared" si="8" ref="H23:H28">G23*100/F23</f>
        <v>88.72233964251708</v>
      </c>
      <c r="I23" s="25">
        <v>152773.4</v>
      </c>
      <c r="J23" s="25">
        <v>131532.5</v>
      </c>
      <c r="K23" s="11">
        <f>J23*100/I23</f>
        <v>86.09646705512871</v>
      </c>
      <c r="L23" s="25">
        <f t="shared" si="3"/>
        <v>-18136.899999999994</v>
      </c>
      <c r="M23" s="11">
        <f t="shared" si="4"/>
        <v>-0.4901094551527194</v>
      </c>
      <c r="N23" s="25">
        <f t="shared" si="5"/>
        <v>65837.6</v>
      </c>
      <c r="O23" s="11">
        <f t="shared" si="6"/>
        <v>-2.625872587388372</v>
      </c>
    </row>
    <row r="24" spans="1:15" s="7" customFormat="1" ht="15">
      <c r="A24" s="18" t="s">
        <v>6</v>
      </c>
      <c r="B24" s="19" t="s">
        <v>8</v>
      </c>
      <c r="C24" s="26">
        <v>18539.1</v>
      </c>
      <c r="D24" s="26">
        <v>7744.5</v>
      </c>
      <c r="E24" s="15">
        <f>D24*100/C24</f>
        <v>41.77387251808341</v>
      </c>
      <c r="F24" s="26">
        <v>17142.6</v>
      </c>
      <c r="G24" s="26">
        <v>14852.5</v>
      </c>
      <c r="H24" s="15">
        <f t="shared" si="8"/>
        <v>86.64088294657753</v>
      </c>
      <c r="I24" s="26">
        <v>22616</v>
      </c>
      <c r="J24" s="26">
        <v>19774.6</v>
      </c>
      <c r="K24" s="15">
        <f>J24*100/I24</f>
        <v>87.4363282631765</v>
      </c>
      <c r="L24" s="26">
        <f t="shared" si="3"/>
        <v>12030.099999999999</v>
      </c>
      <c r="M24" s="15">
        <f t="shared" si="4"/>
        <v>45.6624557450931</v>
      </c>
      <c r="N24" s="26">
        <f t="shared" si="5"/>
        <v>4922.0999999999985</v>
      </c>
      <c r="O24" s="15">
        <f t="shared" si="6"/>
        <v>0.7954453165989719</v>
      </c>
    </row>
    <row r="25" spans="1:15" s="7" customFormat="1" ht="15">
      <c r="A25" s="13" t="s">
        <v>18</v>
      </c>
      <c r="B25" s="14" t="s">
        <v>19</v>
      </c>
      <c r="C25" s="26">
        <v>20247.1</v>
      </c>
      <c r="D25" s="26">
        <v>17701.3</v>
      </c>
      <c r="E25" s="15">
        <f aca="true" t="shared" si="9" ref="E25:E31">D25*100/C25</f>
        <v>87.42634747692263</v>
      </c>
      <c r="F25" s="26">
        <v>600.7</v>
      </c>
      <c r="G25" s="26">
        <v>208.9</v>
      </c>
      <c r="H25" s="15">
        <f t="shared" si="8"/>
        <v>34.77609455635092</v>
      </c>
      <c r="I25" s="26">
        <v>53000</v>
      </c>
      <c r="J25" s="26">
        <v>48000</v>
      </c>
      <c r="K25" s="15">
        <f aca="true" t="shared" si="10" ref="K25:K30">J25*100/I25</f>
        <v>90.56603773584905</v>
      </c>
      <c r="L25" s="26">
        <f t="shared" si="3"/>
        <v>30298.7</v>
      </c>
      <c r="M25" s="15">
        <f t="shared" si="4"/>
        <v>3.1396902589264215</v>
      </c>
      <c r="N25" s="26">
        <f t="shared" si="5"/>
        <v>47791.1</v>
      </c>
      <c r="O25" s="15">
        <f t="shared" si="6"/>
        <v>55.78994317949813</v>
      </c>
    </row>
    <row r="26" spans="1:15" s="7" customFormat="1" ht="15">
      <c r="A26" s="18" t="s">
        <v>24</v>
      </c>
      <c r="B26" s="19" t="s">
        <v>25</v>
      </c>
      <c r="C26" s="26">
        <v>79492.2</v>
      </c>
      <c r="D26" s="26">
        <v>77244.2</v>
      </c>
      <c r="E26" s="15">
        <f t="shared" si="9"/>
        <v>97.17204958473914</v>
      </c>
      <c r="F26" s="26">
        <v>4739.2</v>
      </c>
      <c r="G26" s="26">
        <v>1420.2</v>
      </c>
      <c r="H26" s="15">
        <f t="shared" si="8"/>
        <v>29.9670830519919</v>
      </c>
      <c r="I26" s="26">
        <v>29466.8</v>
      </c>
      <c r="J26" s="26">
        <v>17039.4</v>
      </c>
      <c r="K26" s="15">
        <f t="shared" si="10"/>
        <v>57.825756444540986</v>
      </c>
      <c r="L26" s="26">
        <f t="shared" si="3"/>
        <v>-60204.799999999996</v>
      </c>
      <c r="M26" s="15">
        <f t="shared" si="4"/>
        <v>-39.346293140198156</v>
      </c>
      <c r="N26" s="26">
        <f t="shared" si="5"/>
        <v>15619.2</v>
      </c>
      <c r="O26" s="15">
        <f t="shared" si="6"/>
        <v>27.858673392549086</v>
      </c>
    </row>
    <row r="27" spans="1:15" s="7" customFormat="1" ht="15">
      <c r="A27" s="18" t="s">
        <v>62</v>
      </c>
      <c r="B27" s="19" t="s">
        <v>91</v>
      </c>
      <c r="C27" s="26">
        <v>6034.1</v>
      </c>
      <c r="D27" s="26">
        <v>3238.4</v>
      </c>
      <c r="E27" s="15">
        <f t="shared" si="9"/>
        <v>53.66831839048076</v>
      </c>
      <c r="F27" s="26">
        <v>2989.1</v>
      </c>
      <c r="G27" s="26">
        <v>714</v>
      </c>
      <c r="H27" s="15">
        <f t="shared" si="8"/>
        <v>23.886788665484595</v>
      </c>
      <c r="I27" s="26">
        <v>2284.2</v>
      </c>
      <c r="J27" s="26">
        <v>2026.1</v>
      </c>
      <c r="K27" s="15">
        <f t="shared" si="10"/>
        <v>88.70063917345242</v>
      </c>
      <c r="L27" s="26">
        <f t="shared" si="3"/>
        <v>-1212.3000000000002</v>
      </c>
      <c r="M27" s="15">
        <f t="shared" si="4"/>
        <v>35.03232078297165</v>
      </c>
      <c r="N27" s="26">
        <f t="shared" si="5"/>
        <v>1312.1</v>
      </c>
      <c r="O27" s="15">
        <f t="shared" si="6"/>
        <v>64.81385050796783</v>
      </c>
    </row>
    <row r="28" spans="1:15" s="7" customFormat="1" ht="15">
      <c r="A28" s="18" t="s">
        <v>35</v>
      </c>
      <c r="B28" s="19" t="s">
        <v>36</v>
      </c>
      <c r="C28" s="26">
        <v>4822.6</v>
      </c>
      <c r="D28" s="26">
        <v>20.9</v>
      </c>
      <c r="E28" s="15">
        <f t="shared" si="9"/>
        <v>0.4333761871189814</v>
      </c>
      <c r="F28" s="26">
        <v>4746.9</v>
      </c>
      <c r="G28" s="26">
        <v>4746.9</v>
      </c>
      <c r="H28" s="15">
        <f t="shared" si="8"/>
        <v>100</v>
      </c>
      <c r="I28" s="26"/>
      <c r="J28" s="26"/>
      <c r="K28" s="15"/>
      <c r="L28" s="26">
        <f t="shared" si="3"/>
        <v>-20.9</v>
      </c>
      <c r="M28" s="15">
        <f t="shared" si="4"/>
        <v>-0.4333761871189814</v>
      </c>
      <c r="N28" s="26">
        <f t="shared" si="5"/>
        <v>-4746.9</v>
      </c>
      <c r="O28" s="15">
        <f t="shared" si="6"/>
        <v>-100</v>
      </c>
    </row>
    <row r="29" spans="1:15" s="20" customFormat="1" ht="15">
      <c r="A29" s="18" t="s">
        <v>41</v>
      </c>
      <c r="B29" s="19" t="s">
        <v>34</v>
      </c>
      <c r="C29" s="26">
        <v>3336.7</v>
      </c>
      <c r="D29" s="26">
        <v>3336.7</v>
      </c>
      <c r="E29" s="15">
        <f t="shared" si="9"/>
        <v>100</v>
      </c>
      <c r="F29" s="26"/>
      <c r="G29" s="26"/>
      <c r="H29" s="15"/>
      <c r="I29" s="26"/>
      <c r="J29" s="26"/>
      <c r="K29" s="15"/>
      <c r="L29" s="26">
        <f t="shared" si="3"/>
        <v>-3336.7</v>
      </c>
      <c r="M29" s="15">
        <f>K29-E29</f>
        <v>-100</v>
      </c>
      <c r="N29" s="26">
        <f t="shared" si="5"/>
        <v>0</v>
      </c>
      <c r="O29" s="15">
        <f t="shared" si="6"/>
        <v>0</v>
      </c>
    </row>
    <row r="30" spans="1:15" s="21" customFormat="1" ht="30">
      <c r="A30" s="18" t="s">
        <v>60</v>
      </c>
      <c r="B30" s="19" t="s">
        <v>112</v>
      </c>
      <c r="C30" s="26">
        <v>40383.4</v>
      </c>
      <c r="D30" s="26">
        <v>40383.4</v>
      </c>
      <c r="E30" s="15">
        <f t="shared" si="9"/>
        <v>100</v>
      </c>
      <c r="F30" s="26">
        <v>43827</v>
      </c>
      <c r="G30" s="26">
        <v>43752.4</v>
      </c>
      <c r="H30" s="15">
        <f aca="true" t="shared" si="11" ref="H30:H40">G30*100/F30</f>
        <v>99.8297852921715</v>
      </c>
      <c r="I30" s="26">
        <v>45406.4</v>
      </c>
      <c r="J30" s="26">
        <v>44692.4</v>
      </c>
      <c r="K30" s="15">
        <f t="shared" si="10"/>
        <v>98.4275344444836</v>
      </c>
      <c r="L30" s="26">
        <f t="shared" si="3"/>
        <v>4309</v>
      </c>
      <c r="M30" s="15">
        <f t="shared" si="4"/>
        <v>-1.572465555516402</v>
      </c>
      <c r="N30" s="26">
        <f t="shared" si="5"/>
        <v>940</v>
      </c>
      <c r="O30" s="15">
        <f t="shared" si="6"/>
        <v>-1.4022508476878954</v>
      </c>
    </row>
    <row r="31" spans="1:15" s="12" customFormat="1" ht="30">
      <c r="A31" s="9"/>
      <c r="B31" s="10" t="s">
        <v>49</v>
      </c>
      <c r="C31" s="25">
        <v>386855.3</v>
      </c>
      <c r="D31" s="25">
        <v>375389.2</v>
      </c>
      <c r="E31" s="11">
        <f t="shared" si="9"/>
        <v>97.03607524570556</v>
      </c>
      <c r="F31" s="25">
        <v>409791.7</v>
      </c>
      <c r="G31" s="25">
        <v>398203.4</v>
      </c>
      <c r="H31" s="11">
        <f t="shared" si="11"/>
        <v>97.17214867943885</v>
      </c>
      <c r="I31" s="25">
        <v>401717.7</v>
      </c>
      <c r="J31" s="25">
        <v>397621.7</v>
      </c>
      <c r="K31" s="11">
        <f aca="true" t="shared" si="12" ref="K31:K40">J31*100/I31</f>
        <v>98.98037850958521</v>
      </c>
      <c r="L31" s="25">
        <f t="shared" si="3"/>
        <v>22232.5</v>
      </c>
      <c r="M31" s="11">
        <f t="shared" si="4"/>
        <v>1.9443032638796467</v>
      </c>
      <c r="N31" s="25">
        <f t="shared" si="5"/>
        <v>-581.7000000000116</v>
      </c>
      <c r="O31" s="11">
        <f t="shared" si="6"/>
        <v>1.8082298301463595</v>
      </c>
    </row>
    <row r="32" spans="1:15" s="12" customFormat="1" ht="30">
      <c r="A32" s="13" t="s">
        <v>100</v>
      </c>
      <c r="B32" s="14" t="s">
        <v>101</v>
      </c>
      <c r="C32" s="27"/>
      <c r="D32" s="27"/>
      <c r="E32" s="16"/>
      <c r="F32" s="27"/>
      <c r="G32" s="27"/>
      <c r="H32" s="16"/>
      <c r="I32" s="26">
        <v>994</v>
      </c>
      <c r="J32" s="26">
        <v>564</v>
      </c>
      <c r="K32" s="15">
        <f t="shared" si="12"/>
        <v>56.74044265593562</v>
      </c>
      <c r="L32" s="26">
        <f>J32-D32</f>
        <v>564</v>
      </c>
      <c r="M32" s="15">
        <f>K32-E32</f>
        <v>56.74044265593562</v>
      </c>
      <c r="N32" s="26">
        <f>J32-G32</f>
        <v>564</v>
      </c>
      <c r="O32" s="15">
        <f>K32-H32</f>
        <v>56.74044265593562</v>
      </c>
    </row>
    <row r="33" spans="1:15" s="12" customFormat="1" ht="15">
      <c r="A33" s="13" t="s">
        <v>24</v>
      </c>
      <c r="B33" s="19" t="s">
        <v>25</v>
      </c>
      <c r="C33" s="27"/>
      <c r="D33" s="27"/>
      <c r="E33" s="16"/>
      <c r="F33" s="26">
        <v>1468.5</v>
      </c>
      <c r="G33" s="26">
        <v>1177.9</v>
      </c>
      <c r="H33" s="15">
        <f t="shared" si="11"/>
        <v>80.21109976166157</v>
      </c>
      <c r="I33" s="26">
        <v>165.8</v>
      </c>
      <c r="J33" s="26">
        <v>165.8</v>
      </c>
      <c r="K33" s="15">
        <f t="shared" si="12"/>
        <v>100</v>
      </c>
      <c r="L33" s="26">
        <f t="shared" si="3"/>
        <v>165.8</v>
      </c>
      <c r="M33" s="15">
        <f t="shared" si="4"/>
        <v>100</v>
      </c>
      <c r="N33" s="26">
        <f t="shared" si="5"/>
        <v>-1012.1000000000001</v>
      </c>
      <c r="O33" s="15">
        <f t="shared" si="6"/>
        <v>19.788900238338428</v>
      </c>
    </row>
    <row r="34" spans="1:15" ht="15">
      <c r="A34" s="18" t="s">
        <v>26</v>
      </c>
      <c r="B34" s="19" t="s">
        <v>113</v>
      </c>
      <c r="C34" s="26">
        <v>353507</v>
      </c>
      <c r="D34" s="26">
        <v>345437.5</v>
      </c>
      <c r="E34" s="15">
        <f aca="true" t="shared" si="13" ref="E34:E40">D34*100/C34</f>
        <v>97.7173012132716</v>
      </c>
      <c r="F34" s="26">
        <v>377487.3</v>
      </c>
      <c r="G34" s="26">
        <v>368413.7</v>
      </c>
      <c r="H34" s="15">
        <f t="shared" si="11"/>
        <v>97.5963164853493</v>
      </c>
      <c r="I34" s="26">
        <v>371234.1</v>
      </c>
      <c r="J34" s="26">
        <v>369721</v>
      </c>
      <c r="K34" s="15">
        <f t="shared" si="12"/>
        <v>99.59241352020194</v>
      </c>
      <c r="L34" s="26">
        <f t="shared" si="3"/>
        <v>24283.5</v>
      </c>
      <c r="M34" s="15">
        <f t="shared" si="4"/>
        <v>1.8751123069303475</v>
      </c>
      <c r="N34" s="26">
        <f t="shared" si="5"/>
        <v>1307.2999999999884</v>
      </c>
      <c r="O34" s="15">
        <f t="shared" si="6"/>
        <v>1.9960970348526388</v>
      </c>
    </row>
    <row r="35" spans="1:15" ht="15">
      <c r="A35" s="18" t="s">
        <v>35</v>
      </c>
      <c r="B35" s="19" t="s">
        <v>36</v>
      </c>
      <c r="C35" s="26">
        <v>33348.3</v>
      </c>
      <c r="D35" s="26">
        <v>29951.7</v>
      </c>
      <c r="E35" s="15">
        <f t="shared" si="13"/>
        <v>89.81477316684808</v>
      </c>
      <c r="F35" s="26">
        <v>30835.9</v>
      </c>
      <c r="G35" s="26">
        <v>28611.8</v>
      </c>
      <c r="H35" s="15">
        <f t="shared" si="11"/>
        <v>92.78730311098427</v>
      </c>
      <c r="I35" s="26">
        <v>29323.8</v>
      </c>
      <c r="J35" s="26">
        <v>27170.9</v>
      </c>
      <c r="K35" s="15">
        <f t="shared" si="12"/>
        <v>92.65818209099776</v>
      </c>
      <c r="L35" s="26">
        <f>J35-D35</f>
        <v>-2780.7999999999993</v>
      </c>
      <c r="M35" s="15">
        <f>K35-E35</f>
        <v>2.8434089241496707</v>
      </c>
      <c r="N35" s="26">
        <f>J35-G35</f>
        <v>-1440.8999999999978</v>
      </c>
      <c r="O35" s="15">
        <f>K35-H35</f>
        <v>-0.12912101998651337</v>
      </c>
    </row>
    <row r="36" spans="1:15" s="12" customFormat="1" ht="30">
      <c r="A36" s="9"/>
      <c r="B36" s="10" t="s">
        <v>83</v>
      </c>
      <c r="C36" s="25">
        <v>2462.3</v>
      </c>
      <c r="D36" s="25">
        <v>2434.6</v>
      </c>
      <c r="E36" s="11">
        <f t="shared" si="13"/>
        <v>98.87503553588108</v>
      </c>
      <c r="F36" s="25">
        <v>2570.2</v>
      </c>
      <c r="G36" s="25">
        <v>2522.4</v>
      </c>
      <c r="H36" s="11">
        <f t="shared" si="11"/>
        <v>98.14022255077427</v>
      </c>
      <c r="I36" s="25">
        <v>2535.9</v>
      </c>
      <c r="J36" s="25">
        <v>2531.8</v>
      </c>
      <c r="K36" s="11">
        <f t="shared" si="12"/>
        <v>99.83832170038251</v>
      </c>
      <c r="L36" s="25">
        <f t="shared" si="3"/>
        <v>97.20000000000027</v>
      </c>
      <c r="M36" s="11">
        <f t="shared" si="4"/>
        <v>0.9632861645014259</v>
      </c>
      <c r="N36" s="25">
        <f t="shared" si="5"/>
        <v>9.400000000000091</v>
      </c>
      <c r="O36" s="11">
        <f t="shared" si="6"/>
        <v>1.6980991496082396</v>
      </c>
    </row>
    <row r="37" spans="1:15" s="7" customFormat="1" ht="15">
      <c r="A37" s="13" t="s">
        <v>6</v>
      </c>
      <c r="B37" s="19" t="s">
        <v>8</v>
      </c>
      <c r="C37" s="26">
        <v>2462.3</v>
      </c>
      <c r="D37" s="26">
        <v>2434.6</v>
      </c>
      <c r="E37" s="15">
        <f t="shared" si="13"/>
        <v>98.87503553588108</v>
      </c>
      <c r="F37" s="26">
        <v>2570.2</v>
      </c>
      <c r="G37" s="26">
        <v>2522.4</v>
      </c>
      <c r="H37" s="15">
        <f t="shared" si="11"/>
        <v>98.14022255077427</v>
      </c>
      <c r="I37" s="26">
        <v>2535.9</v>
      </c>
      <c r="J37" s="26">
        <v>2531.8</v>
      </c>
      <c r="K37" s="15">
        <f t="shared" si="12"/>
        <v>99.83832170038251</v>
      </c>
      <c r="L37" s="26">
        <f t="shared" si="3"/>
        <v>97.20000000000027</v>
      </c>
      <c r="M37" s="15">
        <f t="shared" si="4"/>
        <v>0.9632861645014259</v>
      </c>
      <c r="N37" s="26">
        <f t="shared" si="5"/>
        <v>9.400000000000091</v>
      </c>
      <c r="O37" s="15">
        <f t="shared" si="6"/>
        <v>1.6980991496082396</v>
      </c>
    </row>
    <row r="38" spans="1:15" s="12" customFormat="1" ht="30">
      <c r="A38" s="9"/>
      <c r="B38" s="10" t="s">
        <v>115</v>
      </c>
      <c r="C38" s="25">
        <v>2821.4</v>
      </c>
      <c r="D38" s="25">
        <v>2711.7</v>
      </c>
      <c r="E38" s="11">
        <f t="shared" si="13"/>
        <v>96.11185936060112</v>
      </c>
      <c r="F38" s="25">
        <v>2858.4</v>
      </c>
      <c r="G38" s="25">
        <v>2777.7</v>
      </c>
      <c r="H38" s="11">
        <f t="shared" si="11"/>
        <v>97.17674223341729</v>
      </c>
      <c r="I38" s="25">
        <v>2743.3</v>
      </c>
      <c r="J38" s="25">
        <v>2743.1</v>
      </c>
      <c r="K38" s="11">
        <f t="shared" si="12"/>
        <v>99.99270951044362</v>
      </c>
      <c r="L38" s="25">
        <f t="shared" si="3"/>
        <v>31.40000000000009</v>
      </c>
      <c r="M38" s="11">
        <f t="shared" si="4"/>
        <v>3.8808501498425017</v>
      </c>
      <c r="N38" s="25">
        <f t="shared" si="5"/>
        <v>-34.59999999999991</v>
      </c>
      <c r="O38" s="11">
        <f t="shared" si="6"/>
        <v>2.8159672770263313</v>
      </c>
    </row>
    <row r="39" spans="1:15" s="7" customFormat="1" ht="15">
      <c r="A39" s="13" t="s">
        <v>6</v>
      </c>
      <c r="B39" s="19" t="s">
        <v>8</v>
      </c>
      <c r="C39" s="26">
        <v>2821.4</v>
      </c>
      <c r="D39" s="26">
        <v>2711.7</v>
      </c>
      <c r="E39" s="15">
        <f t="shared" si="13"/>
        <v>96.11185936060112</v>
      </c>
      <c r="F39" s="26">
        <v>2858.4</v>
      </c>
      <c r="G39" s="26">
        <v>2777.7</v>
      </c>
      <c r="H39" s="15">
        <f t="shared" si="11"/>
        <v>97.17674223341729</v>
      </c>
      <c r="I39" s="26">
        <v>2743.3</v>
      </c>
      <c r="J39" s="26">
        <v>2743.1</v>
      </c>
      <c r="K39" s="15">
        <f t="shared" si="12"/>
        <v>99.99270951044362</v>
      </c>
      <c r="L39" s="26">
        <f t="shared" si="3"/>
        <v>31.40000000000009</v>
      </c>
      <c r="M39" s="15">
        <f t="shared" si="4"/>
        <v>3.8808501498425017</v>
      </c>
      <c r="N39" s="26">
        <f t="shared" si="5"/>
        <v>-34.59999999999991</v>
      </c>
      <c r="O39" s="15">
        <f t="shared" si="6"/>
        <v>2.8159672770263313</v>
      </c>
    </row>
    <row r="40" spans="1:15" ht="15">
      <c r="A40" s="17"/>
      <c r="B40" s="22" t="s">
        <v>114</v>
      </c>
      <c r="C40" s="27">
        <f>C10+C23+C31+C36+C38</f>
        <v>803293.9</v>
      </c>
      <c r="D40" s="27">
        <f>D10+D23+D31+D36+D38</f>
        <v>750085.9</v>
      </c>
      <c r="E40" s="16">
        <f t="shared" si="13"/>
        <v>93.3762723705483</v>
      </c>
      <c r="F40" s="27">
        <f>F10+F23+F31+F36+F38</f>
        <v>678567.4</v>
      </c>
      <c r="G40" s="27">
        <f>G10+G23+G31+G36+G38</f>
        <v>635210.7</v>
      </c>
      <c r="H40" s="16">
        <f t="shared" si="11"/>
        <v>93.61055364581321</v>
      </c>
      <c r="I40" s="27">
        <f>I10+I23+I31+I36+I38</f>
        <v>670374.3000000002</v>
      </c>
      <c r="J40" s="27">
        <f>J10+J23+J31+J36+J38</f>
        <v>637650.4</v>
      </c>
      <c r="K40" s="16">
        <f t="shared" si="12"/>
        <v>95.11856286853477</v>
      </c>
      <c r="L40" s="27">
        <f>J40-D40</f>
        <v>-112435.5</v>
      </c>
      <c r="M40" s="16">
        <f t="shared" si="4"/>
        <v>1.7422904979864597</v>
      </c>
      <c r="N40" s="27">
        <f t="shared" si="5"/>
        <v>2439.70000000007</v>
      </c>
      <c r="O40" s="16">
        <f t="shared" si="6"/>
        <v>1.5080092227215545</v>
      </c>
    </row>
    <row r="42" spans="1:2" ht="15">
      <c r="A42" s="23"/>
      <c r="B42" s="24"/>
    </row>
  </sheetData>
  <sheetProtection/>
  <mergeCells count="6">
    <mergeCell ref="A7:A8"/>
    <mergeCell ref="B7:B8"/>
    <mergeCell ref="C7:E7"/>
    <mergeCell ref="F7:H7"/>
    <mergeCell ref="I7:K7"/>
    <mergeCell ref="L7:O7"/>
  </mergeCells>
  <printOptions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User</cp:lastModifiedBy>
  <cp:lastPrinted>2016-04-29T05:50:09Z</cp:lastPrinted>
  <dcterms:created xsi:type="dcterms:W3CDTF">2008-11-08T08:47:36Z</dcterms:created>
  <dcterms:modified xsi:type="dcterms:W3CDTF">2016-04-29T05:51:41Z</dcterms:modified>
  <cp:category/>
  <cp:version/>
  <cp:contentType/>
  <cp:contentStatus/>
</cp:coreProperties>
</file>