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<sst xmlns="http://schemas.openxmlformats.org/spreadsheetml/2006/main" count="108" uniqueCount="60">
  <si>
    <t>муниципальная программа</t>
  </si>
  <si>
    <t>объем средств в соответсвии с проектом бюджета</t>
  </si>
  <si>
    <t>отклонения</t>
  </si>
  <si>
    <t xml:space="preserve">4. Муниципальная программа
«Развитие культуры, спорта и туризма Александровского муниципального района» на 2015 – 2017 годы
</t>
  </si>
  <si>
    <t xml:space="preserve">Подпрограмма «Организация и совершенствование 
бюджетного процесса»
</t>
  </si>
  <si>
    <t xml:space="preserve">Подпрограмма «Повышение финансовой устойчивости
 местных бюджетов»
</t>
  </si>
  <si>
    <t xml:space="preserve">Подпрограмма 
«Обеспечение реализации Программы»
</t>
  </si>
  <si>
    <t>Подпрограмма «Эффективное использование и управление муниципальным имуществом казны Александровского муниципального района»</t>
  </si>
  <si>
    <t>Подпрограмма «Эффективное использование и управление муниципальным имуществом Александровского муниципального района, находящимся в хозяйственном ведении или оперативном управлении муниципальных предприятий и учреждений»</t>
  </si>
  <si>
    <t xml:space="preserve">Подпрограмма «Эффективное использование и управление земельными ресурсами Александровского
 муниципального района»
</t>
  </si>
  <si>
    <t xml:space="preserve">бюджет АМР </t>
  </si>
  <si>
    <t>бюджет ПК</t>
  </si>
  <si>
    <t>бюджет поселений</t>
  </si>
  <si>
    <t>федеральный бюджет</t>
  </si>
  <si>
    <t>внебюджетные источники</t>
  </si>
  <si>
    <t>ВСЕГО по программам, в том числе:</t>
  </si>
  <si>
    <t>процент обеспеченности</t>
  </si>
  <si>
    <t xml:space="preserve">1. Муниципальная программа 
«Развитие сельского хозяйства и устойчивое развитие сельских территорий в Александровском муниципальном районе Пермского края»
</t>
  </si>
  <si>
    <t xml:space="preserve">федеральный бюджет </t>
  </si>
  <si>
    <t>внебюджетные средства</t>
  </si>
  <si>
    <t xml:space="preserve">2. Муниципальная программа 
«Развитие малого и среднего предпринимательства в Александровском муниципальном районе Пермского края»
</t>
  </si>
  <si>
    <t xml:space="preserve">3. Муниципальная программа 
«Обеспечение безопасности граждан Александровского муниципального района»
</t>
  </si>
  <si>
    <t xml:space="preserve">Подпрограмма «Общественная безопасность и профилактика правонарушений в Александровском муниципальном районе»
</t>
  </si>
  <si>
    <t>Подпрограмма «Противодействие наркомании и незаконному обороту наркотических средств, алкоголизму, профилактика потребления психоактивных веществ на территории Александровского муниципального района»</t>
  </si>
  <si>
    <t>Подпрограмма «Пожарная безопасность Александровского муниципального района»</t>
  </si>
  <si>
    <t xml:space="preserve">Подпрограмма «Развитие межнациональных отношений в Александровском муниципальном районе»
</t>
  </si>
  <si>
    <t xml:space="preserve">Подпрограмма «Развитие культуры и молодежной политики Александровского муниципального района»
</t>
  </si>
  <si>
    <t xml:space="preserve">Подпрограмма «Развитие физической культуры, спорта 
и туризма в Александровском муниципальном районе»
</t>
  </si>
  <si>
    <t xml:space="preserve">5. Муниципальная программа
«Социальная поддержка жителей Александровского
 муниципального района»
</t>
  </si>
  <si>
    <t>Подпрограмма «Реализация системы мер социальной помощи и поддержки отдельных категорий граждан Александровского муниципального района»</t>
  </si>
  <si>
    <t xml:space="preserve">Подпрограмма «Обеспечение жильем молодых семей 
в Александровском муниципальном районе»
</t>
  </si>
  <si>
    <t xml:space="preserve">8. Муниципальная программа 
«Реформирование и развитие муниципальной службы Александровского муниципального района»
</t>
  </si>
  <si>
    <t xml:space="preserve">Подпрограмма «Развитие муниципальной службы 
в Александровском муниципальном районе»
</t>
  </si>
  <si>
    <t xml:space="preserve">Подпрограмма « Противодействие коррупции 
в Александровском муниципальном районе»
</t>
  </si>
  <si>
    <t>Подпрограмма "Управление муниципальным долгом Александровского муниципального района"</t>
  </si>
  <si>
    <t xml:space="preserve">9. Муниципальная программа 
«Эффективное использование и управление муниципальным имуществом Александровского муниципального района»
</t>
  </si>
  <si>
    <t>доля расходов бюджета, распределенных по программам</t>
  </si>
  <si>
    <t>Подпрограмма "Развитие системы дошкольного образования Александровского муниципального района"</t>
  </si>
  <si>
    <t>Подроограмма "Развитие системы начального общего, основного общего, среднего общего образования Александровского муниципального района"</t>
  </si>
  <si>
    <t>Подпрограмма "Развитие системы воспитания и дополнительного образования Александровского муниципального района"</t>
  </si>
  <si>
    <t>Подпрограмма "Обеспечение реализации программы "Развитие системы образования Александровского муниципального района" и прочие мероприятия в области образования"</t>
  </si>
  <si>
    <t>Подпрограмма «Финансовая поддержка субъектов малого и среднего предпринимательства в Александровском муниципальном районе Пермского края»</t>
  </si>
  <si>
    <t>Подпрограмма « Повышение престижа предпринимательской деятельности в Александровском муниципальном районе Пермского края»</t>
  </si>
  <si>
    <t xml:space="preserve">Подпрограмма « Развитие сельского хозяйства 
в Александровском муниципальном районе Пермского края»
</t>
  </si>
  <si>
    <t xml:space="preserve">Подпрограмма «Устойчивое развитие сельских территорий Александровского муниципального района Пермского края»
</t>
  </si>
  <si>
    <t xml:space="preserve">7. Муниципальная программа
«Экологическая безопасность Александровского муниципального района»
</t>
  </si>
  <si>
    <t xml:space="preserve">Подпрограмма «Участие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Александровского муниципального района»
</t>
  </si>
  <si>
    <t xml:space="preserve">Подпрограмма «Организация мероприятий межпоселенческого характера по охране окружающей среды на территории Александровского муниципального района»
</t>
  </si>
  <si>
    <t xml:space="preserve">6. Муниципальная программа 
«Управление муниципальными финансами Александровского муниципального района»
</t>
  </si>
  <si>
    <t>Подпрограмма "Развитие дорожно-транспортной инфраструктуры Александровского муниципального района"</t>
  </si>
  <si>
    <t>Подпрограмма "Ведение информационной системы обеспечения градостроительной деятельности на территории Александровского муниципального района"</t>
  </si>
  <si>
    <t>Подпрограмма "Об энергосбережении и повышении энергетической эффективности в Александровском муниципальном районе"</t>
  </si>
  <si>
    <t>Ведомственная целевая программа "Создание условий эффективного развития сети организаций культуры в поселениях Александровского муниципального района на 2016-2018 годы"</t>
  </si>
  <si>
    <t>Приоритетный муниципальный проект "Приведение в нормативное состояние объектов общественной инфраструктуры муниципального значения Александровского муниципального района в рамках регионального проекта Приведение в нормативное состояние объектов общественной инфраструктуры муниципального значения"</t>
  </si>
  <si>
    <t>10. Муниципальная программа "Развитие системы образования Александровского муниципального района"</t>
  </si>
  <si>
    <t>11. Муниципальная программа "Развитие инфраструктуры Александровского муниципального района и градостроительства"*</t>
  </si>
  <si>
    <t xml:space="preserve">Приложение № 4  к заключению КСП АМР от 21.11.2016 №3 </t>
  </si>
  <si>
    <t>объем средств в соотвествии с паспортом муниципальной программой на 01.11.2016</t>
  </si>
  <si>
    <t>Анализ объема бюджетных ассигнования на муниципальные и ведомственную программы, приоритетный проект</t>
  </si>
  <si>
    <t>* Муниципальная программа "Развитие инфраструктуры Александровского муниципального района и градостроительства" разработана на период 2016-2018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</si>
</sst>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right" wrapText="1"/>
    </xf>
    <xf numFmtId="168" fontId="38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A1">
      <pane ySplit="6" topLeftCell="A106" activePane="bottomLeft" state="frozen"/>
      <selection pane="topLeft" activeCell="A1" sqref="A1"/>
      <selection pane="bottomLeft" activeCell="B57" sqref="B57:D57"/>
    </sheetView>
  </sheetViews>
  <sheetFormatPr defaultColWidth="9.140625" defaultRowHeight="15"/>
  <cols>
    <col min="1" max="1" width="52.7109375" style="4" customWidth="1"/>
    <col min="2" max="4" width="12.28125" style="4" bestFit="1" customWidth="1"/>
    <col min="5" max="5" width="15.28125" style="4" customWidth="1"/>
    <col min="6" max="7" width="15.00390625" style="4" customWidth="1"/>
    <col min="8" max="9" width="11.7109375" style="4" customWidth="1"/>
    <col min="10" max="10" width="12.140625" style="4" customWidth="1"/>
    <col min="11" max="11" width="10.28125" style="7" customWidth="1"/>
    <col min="12" max="12" width="10.8515625" style="7" customWidth="1"/>
    <col min="13" max="13" width="11.140625" style="7" customWidth="1"/>
    <col min="14" max="14" width="12.28125" style="7" customWidth="1"/>
    <col min="15" max="15" width="10.7109375" style="7" customWidth="1"/>
    <col min="16" max="16" width="11.00390625" style="4" customWidth="1"/>
    <col min="17" max="16384" width="9.140625" style="4" customWidth="1"/>
  </cols>
  <sheetData>
    <row r="1" spans="5:16" ht="32.25" customHeight="1">
      <c r="E1" s="28" t="s">
        <v>56</v>
      </c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3" spans="2:10" ht="15">
      <c r="B3" s="38" t="s">
        <v>58</v>
      </c>
      <c r="C3" s="38"/>
      <c r="D3" s="38"/>
      <c r="E3" s="38"/>
      <c r="F3" s="38"/>
      <c r="G3" s="38"/>
      <c r="H3" s="38"/>
      <c r="I3" s="39"/>
      <c r="J3" s="39"/>
    </row>
    <row r="5" spans="1:16" ht="46.5" customHeight="1">
      <c r="A5" s="32" t="s">
        <v>0</v>
      </c>
      <c r="B5" s="32" t="s">
        <v>57</v>
      </c>
      <c r="C5" s="32"/>
      <c r="D5" s="32"/>
      <c r="E5" s="34" t="s">
        <v>1</v>
      </c>
      <c r="F5" s="35"/>
      <c r="G5" s="36"/>
      <c r="H5" s="34" t="s">
        <v>2</v>
      </c>
      <c r="I5" s="35"/>
      <c r="J5" s="36"/>
      <c r="K5" s="37" t="s">
        <v>16</v>
      </c>
      <c r="L5" s="33"/>
      <c r="M5" s="33"/>
      <c r="N5" s="32" t="s">
        <v>36</v>
      </c>
      <c r="O5" s="33"/>
      <c r="P5" s="33"/>
    </row>
    <row r="6" spans="1:16" ht="25.5" customHeight="1">
      <c r="A6" s="32"/>
      <c r="B6" s="25">
        <v>2017</v>
      </c>
      <c r="C6" s="25">
        <v>2018</v>
      </c>
      <c r="D6" s="25">
        <v>2019</v>
      </c>
      <c r="E6" s="25">
        <v>2017</v>
      </c>
      <c r="F6" s="25">
        <v>2018</v>
      </c>
      <c r="G6" s="25">
        <v>2019</v>
      </c>
      <c r="H6" s="25">
        <v>2017</v>
      </c>
      <c r="I6" s="25">
        <v>2018</v>
      </c>
      <c r="J6" s="25">
        <v>2019</v>
      </c>
      <c r="K6" s="26">
        <v>2017</v>
      </c>
      <c r="L6" s="26">
        <v>2018</v>
      </c>
      <c r="M6" s="26">
        <v>2019</v>
      </c>
      <c r="N6" s="26">
        <v>2017</v>
      </c>
      <c r="O6" s="26">
        <v>2018</v>
      </c>
      <c r="P6" s="27">
        <v>2019</v>
      </c>
    </row>
    <row r="7" spans="1:16" s="2" customFormat="1" ht="75">
      <c r="A7" s="1" t="s">
        <v>17</v>
      </c>
      <c r="B7" s="12">
        <f aca="true" t="shared" si="0" ref="B7:G7">B8+B12</f>
        <v>211</v>
      </c>
      <c r="C7" s="12">
        <f t="shared" si="0"/>
        <v>205</v>
      </c>
      <c r="D7" s="12">
        <f t="shared" si="0"/>
        <v>205</v>
      </c>
      <c r="E7" s="12">
        <f t="shared" si="0"/>
        <v>208</v>
      </c>
      <c r="F7" s="12">
        <f t="shared" si="0"/>
        <v>208</v>
      </c>
      <c r="G7" s="12">
        <f t="shared" si="0"/>
        <v>208</v>
      </c>
      <c r="H7" s="14">
        <f>E7-B7</f>
        <v>-3</v>
      </c>
      <c r="I7" s="14">
        <f>F7-C7</f>
        <v>3</v>
      </c>
      <c r="J7" s="14">
        <f>G7-D7</f>
        <v>3</v>
      </c>
      <c r="K7" s="14">
        <f>E7*100/B7</f>
        <v>98.5781990521327</v>
      </c>
      <c r="L7" s="14">
        <f>F7*100/C7</f>
        <v>101.46341463414635</v>
      </c>
      <c r="M7" s="14">
        <f>G7*100/D7</f>
        <v>101.46341463414635</v>
      </c>
      <c r="N7" s="24">
        <f>E7*100/483412.2</f>
        <v>0.04302746186380898</v>
      </c>
      <c r="O7" s="24">
        <f>F7*100/467127.4</f>
        <v>0.04452746723913005</v>
      </c>
      <c r="P7" s="17">
        <f>G7*100/471370.4</f>
        <v>0.04412665708326191</v>
      </c>
    </row>
    <row r="8" spans="1:16" ht="60">
      <c r="A8" s="3" t="s">
        <v>43</v>
      </c>
      <c r="B8" s="13">
        <f>B9+B10+B11</f>
        <v>211</v>
      </c>
      <c r="C8" s="13">
        <f>C9+C10+C11</f>
        <v>205</v>
      </c>
      <c r="D8" s="13">
        <f>D9+D10+D11</f>
        <v>205</v>
      </c>
      <c r="E8" s="13">
        <v>208</v>
      </c>
      <c r="F8" s="13">
        <v>208</v>
      </c>
      <c r="G8" s="13">
        <v>208</v>
      </c>
      <c r="H8" s="14">
        <f aca="true" t="shared" si="1" ref="H8:H69">E8-B8</f>
        <v>-3</v>
      </c>
      <c r="I8" s="14">
        <f aca="true" t="shared" si="2" ref="I8:I69">F8-C8</f>
        <v>3</v>
      </c>
      <c r="J8" s="14">
        <f aca="true" t="shared" si="3" ref="J8:J69">G8-D8</f>
        <v>3</v>
      </c>
      <c r="K8" s="14">
        <f aca="true" t="shared" si="4" ref="K8:K69">E8*100/B8</f>
        <v>98.5781990521327</v>
      </c>
      <c r="L8" s="14">
        <f aca="true" t="shared" si="5" ref="L8:L69">F8*100/C8</f>
        <v>101.46341463414635</v>
      </c>
      <c r="M8" s="14">
        <f aca="true" t="shared" si="6" ref="M8:M69">G8*100/D8</f>
        <v>101.46341463414635</v>
      </c>
      <c r="N8" s="24">
        <f aca="true" t="shared" si="7" ref="N8:N71">E8*100/483412.2</f>
        <v>0.04302746186380898</v>
      </c>
      <c r="O8" s="24">
        <f aca="true" t="shared" si="8" ref="O8:O71">F8*100/467127.4</f>
        <v>0.04452746723913005</v>
      </c>
      <c r="P8" s="17">
        <f aca="true" t="shared" si="9" ref="P8:P71">G8*100/471370.4</f>
        <v>0.04412665708326191</v>
      </c>
    </row>
    <row r="9" spans="1:16" ht="15">
      <c r="A9" s="5" t="s">
        <v>10</v>
      </c>
      <c r="B9" s="13">
        <v>205</v>
      </c>
      <c r="C9" s="13">
        <v>205</v>
      </c>
      <c r="D9" s="13">
        <v>205</v>
      </c>
      <c r="E9" s="13">
        <v>205</v>
      </c>
      <c r="F9" s="13">
        <v>205</v>
      </c>
      <c r="G9" s="13">
        <v>205</v>
      </c>
      <c r="H9" s="14">
        <f t="shared" si="1"/>
        <v>0</v>
      </c>
      <c r="I9" s="14">
        <f t="shared" si="2"/>
        <v>0</v>
      </c>
      <c r="J9" s="14">
        <f t="shared" si="3"/>
        <v>0</v>
      </c>
      <c r="K9" s="14">
        <f t="shared" si="4"/>
        <v>100</v>
      </c>
      <c r="L9" s="14">
        <f t="shared" si="5"/>
        <v>100</v>
      </c>
      <c r="M9" s="14">
        <f t="shared" si="6"/>
        <v>100</v>
      </c>
      <c r="N9" s="24">
        <f t="shared" si="7"/>
        <v>0.042406873471542504</v>
      </c>
      <c r="O9" s="24">
        <f t="shared" si="8"/>
        <v>0.043885244153950294</v>
      </c>
      <c r="P9" s="17">
        <f t="shared" si="9"/>
        <v>0.043490214913791785</v>
      </c>
    </row>
    <row r="10" spans="1:16" ht="15">
      <c r="A10" s="5" t="s">
        <v>11</v>
      </c>
      <c r="B10" s="13">
        <v>6</v>
      </c>
      <c r="C10" s="13">
        <v>0</v>
      </c>
      <c r="D10" s="13">
        <v>0</v>
      </c>
      <c r="E10" s="13">
        <v>3</v>
      </c>
      <c r="F10" s="13">
        <v>3</v>
      </c>
      <c r="G10" s="13">
        <v>3</v>
      </c>
      <c r="H10" s="14">
        <f t="shared" si="1"/>
        <v>-3</v>
      </c>
      <c r="I10" s="14">
        <f t="shared" si="2"/>
        <v>3</v>
      </c>
      <c r="J10" s="14">
        <f t="shared" si="3"/>
        <v>3</v>
      </c>
      <c r="K10" s="14">
        <f t="shared" si="4"/>
        <v>50</v>
      </c>
      <c r="L10" s="14"/>
      <c r="M10" s="14"/>
      <c r="N10" s="24">
        <f t="shared" si="7"/>
        <v>0.0006205883922664756</v>
      </c>
      <c r="O10" s="24">
        <f t="shared" si="8"/>
        <v>0.0006422230851797603</v>
      </c>
      <c r="P10" s="17">
        <f t="shared" si="9"/>
        <v>0.0006364421694701237</v>
      </c>
    </row>
    <row r="11" spans="1:16" ht="15">
      <c r="A11" s="5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f t="shared" si="1"/>
        <v>0</v>
      </c>
      <c r="I11" s="14">
        <f t="shared" si="2"/>
        <v>0</v>
      </c>
      <c r="J11" s="14">
        <f t="shared" si="3"/>
        <v>0</v>
      </c>
      <c r="K11" s="14"/>
      <c r="L11" s="14"/>
      <c r="M11" s="14"/>
      <c r="N11" s="24">
        <f t="shared" si="7"/>
        <v>0</v>
      </c>
      <c r="O11" s="24">
        <f t="shared" si="8"/>
        <v>0</v>
      </c>
      <c r="P11" s="17">
        <f t="shared" si="9"/>
        <v>0</v>
      </c>
    </row>
    <row r="12" spans="1:16" ht="51" customHeight="1">
      <c r="A12" s="19" t="s">
        <v>44</v>
      </c>
      <c r="B12" s="13">
        <f>B13+B14+B15+B16</f>
        <v>0</v>
      </c>
      <c r="C12" s="13">
        <f>C13+C14+C15+C16</f>
        <v>0</v>
      </c>
      <c r="D12" s="13">
        <f>D13+D14+D15+D16</f>
        <v>0</v>
      </c>
      <c r="E12" s="13">
        <v>0</v>
      </c>
      <c r="F12" s="13">
        <v>0</v>
      </c>
      <c r="G12" s="13">
        <v>0</v>
      </c>
      <c r="H12" s="14">
        <f t="shared" si="1"/>
        <v>0</v>
      </c>
      <c r="I12" s="14">
        <f t="shared" si="2"/>
        <v>0</v>
      </c>
      <c r="J12" s="14">
        <f t="shared" si="3"/>
        <v>0</v>
      </c>
      <c r="K12" s="14"/>
      <c r="L12" s="14"/>
      <c r="M12" s="14"/>
      <c r="N12" s="24">
        <f t="shared" si="7"/>
        <v>0</v>
      </c>
      <c r="O12" s="24">
        <f t="shared" si="8"/>
        <v>0</v>
      </c>
      <c r="P12" s="17">
        <f t="shared" si="9"/>
        <v>0</v>
      </c>
    </row>
    <row r="13" spans="1:16" ht="15">
      <c r="A13" s="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f t="shared" si="1"/>
        <v>0</v>
      </c>
      <c r="I13" s="14">
        <f t="shared" si="2"/>
        <v>0</v>
      </c>
      <c r="J13" s="14">
        <f t="shared" si="3"/>
        <v>0</v>
      </c>
      <c r="K13" s="14"/>
      <c r="L13" s="14"/>
      <c r="M13" s="14"/>
      <c r="N13" s="24">
        <f t="shared" si="7"/>
        <v>0</v>
      </c>
      <c r="O13" s="24">
        <f t="shared" si="8"/>
        <v>0</v>
      </c>
      <c r="P13" s="17">
        <f t="shared" si="9"/>
        <v>0</v>
      </c>
    </row>
    <row r="14" spans="1:16" ht="15">
      <c r="A14" s="5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4">
        <f t="shared" si="1"/>
        <v>0</v>
      </c>
      <c r="I14" s="14">
        <f t="shared" si="2"/>
        <v>0</v>
      </c>
      <c r="J14" s="14">
        <f t="shared" si="3"/>
        <v>0</v>
      </c>
      <c r="K14" s="14"/>
      <c r="L14" s="14"/>
      <c r="M14" s="14"/>
      <c r="N14" s="24">
        <f t="shared" si="7"/>
        <v>0</v>
      </c>
      <c r="O14" s="24">
        <f t="shared" si="8"/>
        <v>0</v>
      </c>
      <c r="P14" s="17">
        <f t="shared" si="9"/>
        <v>0</v>
      </c>
    </row>
    <row r="15" spans="1:16" ht="15">
      <c r="A15" s="5" t="s">
        <v>13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f t="shared" si="1"/>
        <v>0</v>
      </c>
      <c r="I15" s="14">
        <f t="shared" si="2"/>
        <v>0</v>
      </c>
      <c r="J15" s="14">
        <f t="shared" si="3"/>
        <v>0</v>
      </c>
      <c r="K15" s="14"/>
      <c r="L15" s="14"/>
      <c r="M15" s="14"/>
      <c r="N15" s="24">
        <f t="shared" si="7"/>
        <v>0</v>
      </c>
      <c r="O15" s="24">
        <f t="shared" si="8"/>
        <v>0</v>
      </c>
      <c r="P15" s="17">
        <f t="shared" si="9"/>
        <v>0</v>
      </c>
    </row>
    <row r="16" spans="1:16" ht="15">
      <c r="A16" s="5" t="s">
        <v>19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f t="shared" si="1"/>
        <v>0</v>
      </c>
      <c r="I16" s="14">
        <f t="shared" si="2"/>
        <v>0</v>
      </c>
      <c r="J16" s="14">
        <f t="shared" si="3"/>
        <v>0</v>
      </c>
      <c r="K16" s="14"/>
      <c r="L16" s="14"/>
      <c r="M16" s="14"/>
      <c r="N16" s="24">
        <f t="shared" si="7"/>
        <v>0</v>
      </c>
      <c r="O16" s="24">
        <f t="shared" si="8"/>
        <v>0</v>
      </c>
      <c r="P16" s="17">
        <f t="shared" si="9"/>
        <v>0</v>
      </c>
    </row>
    <row r="17" spans="1:16" s="2" customFormat="1" ht="78.75">
      <c r="A17" s="9" t="s">
        <v>20</v>
      </c>
      <c r="B17" s="12">
        <f aca="true" t="shared" si="10" ref="B17:G17">B18+B20</f>
        <v>220</v>
      </c>
      <c r="C17" s="12">
        <f t="shared" si="10"/>
        <v>220</v>
      </c>
      <c r="D17" s="12">
        <f t="shared" si="10"/>
        <v>220</v>
      </c>
      <c r="E17" s="12">
        <f t="shared" si="10"/>
        <v>220</v>
      </c>
      <c r="F17" s="12">
        <f t="shared" si="10"/>
        <v>220</v>
      </c>
      <c r="G17" s="12">
        <f t="shared" si="10"/>
        <v>220</v>
      </c>
      <c r="H17" s="14">
        <f t="shared" si="1"/>
        <v>0</v>
      </c>
      <c r="I17" s="14">
        <f t="shared" si="2"/>
        <v>0</v>
      </c>
      <c r="J17" s="14">
        <f t="shared" si="3"/>
        <v>0</v>
      </c>
      <c r="K17" s="14">
        <f t="shared" si="4"/>
        <v>100</v>
      </c>
      <c r="L17" s="14">
        <f t="shared" si="5"/>
        <v>100</v>
      </c>
      <c r="M17" s="14">
        <f t="shared" si="6"/>
        <v>100</v>
      </c>
      <c r="N17" s="24">
        <f t="shared" si="7"/>
        <v>0.045509815432874884</v>
      </c>
      <c r="O17" s="24">
        <f t="shared" si="8"/>
        <v>0.04709635957984909</v>
      </c>
      <c r="P17" s="17">
        <f t="shared" si="9"/>
        <v>0.0466724257611424</v>
      </c>
    </row>
    <row r="18" spans="1:16" ht="63">
      <c r="A18" s="10" t="s">
        <v>41</v>
      </c>
      <c r="B18" s="13">
        <f>B19</f>
        <v>200</v>
      </c>
      <c r="C18" s="13">
        <f>C19</f>
        <v>200</v>
      </c>
      <c r="D18" s="13">
        <f>D19</f>
        <v>200</v>
      </c>
      <c r="E18" s="13">
        <f>E19</f>
        <v>200</v>
      </c>
      <c r="F18" s="13">
        <v>200</v>
      </c>
      <c r="G18" s="13">
        <v>200</v>
      </c>
      <c r="H18" s="14">
        <f t="shared" si="1"/>
        <v>0</v>
      </c>
      <c r="I18" s="14">
        <f t="shared" si="2"/>
        <v>0</v>
      </c>
      <c r="J18" s="14">
        <f t="shared" si="3"/>
        <v>0</v>
      </c>
      <c r="K18" s="14">
        <f t="shared" si="4"/>
        <v>100</v>
      </c>
      <c r="L18" s="14">
        <f t="shared" si="5"/>
        <v>100</v>
      </c>
      <c r="M18" s="14">
        <f t="shared" si="6"/>
        <v>100</v>
      </c>
      <c r="N18" s="24">
        <f t="shared" si="7"/>
        <v>0.04137255948443171</v>
      </c>
      <c r="O18" s="24">
        <f t="shared" si="8"/>
        <v>0.042814872345317355</v>
      </c>
      <c r="P18" s="17">
        <f t="shared" si="9"/>
        <v>0.04242947796467491</v>
      </c>
    </row>
    <row r="19" spans="1:16" ht="15.75">
      <c r="A19" s="11" t="s">
        <v>10</v>
      </c>
      <c r="B19" s="13">
        <v>200</v>
      </c>
      <c r="C19" s="13">
        <v>200</v>
      </c>
      <c r="D19" s="13">
        <v>200</v>
      </c>
      <c r="E19" s="13">
        <v>200</v>
      </c>
      <c r="F19" s="13">
        <v>200</v>
      </c>
      <c r="G19" s="13">
        <v>200</v>
      </c>
      <c r="H19" s="14">
        <f t="shared" si="1"/>
        <v>0</v>
      </c>
      <c r="I19" s="14">
        <f t="shared" si="2"/>
        <v>0</v>
      </c>
      <c r="J19" s="14">
        <f t="shared" si="3"/>
        <v>0</v>
      </c>
      <c r="K19" s="14">
        <f t="shared" si="4"/>
        <v>100</v>
      </c>
      <c r="L19" s="14">
        <f t="shared" si="5"/>
        <v>100</v>
      </c>
      <c r="M19" s="14">
        <f t="shared" si="6"/>
        <v>100</v>
      </c>
      <c r="N19" s="24">
        <f t="shared" si="7"/>
        <v>0.04137255948443171</v>
      </c>
      <c r="O19" s="24">
        <f t="shared" si="8"/>
        <v>0.042814872345317355</v>
      </c>
      <c r="P19" s="17">
        <f t="shared" si="9"/>
        <v>0.04242947796467491</v>
      </c>
    </row>
    <row r="20" spans="1:16" ht="60">
      <c r="A20" s="3" t="s">
        <v>42</v>
      </c>
      <c r="B20" s="13">
        <f>B21</f>
        <v>20</v>
      </c>
      <c r="C20" s="13">
        <f>C21</f>
        <v>20</v>
      </c>
      <c r="D20" s="13">
        <f>D21</f>
        <v>20</v>
      </c>
      <c r="E20" s="13">
        <f>E21</f>
        <v>20</v>
      </c>
      <c r="F20" s="13">
        <v>20</v>
      </c>
      <c r="G20" s="13">
        <v>20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14">
        <f t="shared" si="4"/>
        <v>100</v>
      </c>
      <c r="L20" s="14">
        <f t="shared" si="5"/>
        <v>100</v>
      </c>
      <c r="M20" s="14">
        <f t="shared" si="6"/>
        <v>100</v>
      </c>
      <c r="N20" s="24">
        <f t="shared" si="7"/>
        <v>0.0041372559484431715</v>
      </c>
      <c r="O20" s="24">
        <f t="shared" si="8"/>
        <v>0.004281487234531736</v>
      </c>
      <c r="P20" s="17">
        <f t="shared" si="9"/>
        <v>0.004242947796467491</v>
      </c>
    </row>
    <row r="21" spans="1:16" ht="15.75">
      <c r="A21" s="11" t="s">
        <v>10</v>
      </c>
      <c r="B21" s="13">
        <v>20</v>
      </c>
      <c r="C21" s="13">
        <v>20</v>
      </c>
      <c r="D21" s="13">
        <v>20</v>
      </c>
      <c r="E21" s="13">
        <v>20</v>
      </c>
      <c r="F21" s="13">
        <v>20</v>
      </c>
      <c r="G21" s="13">
        <v>20</v>
      </c>
      <c r="H21" s="14">
        <f t="shared" si="1"/>
        <v>0</v>
      </c>
      <c r="I21" s="14">
        <f t="shared" si="2"/>
        <v>0</v>
      </c>
      <c r="J21" s="14">
        <f t="shared" si="3"/>
        <v>0</v>
      </c>
      <c r="K21" s="14">
        <f t="shared" si="4"/>
        <v>100</v>
      </c>
      <c r="L21" s="14">
        <f t="shared" si="5"/>
        <v>100</v>
      </c>
      <c r="M21" s="14">
        <f t="shared" si="6"/>
        <v>100</v>
      </c>
      <c r="N21" s="24">
        <f t="shared" si="7"/>
        <v>0.0041372559484431715</v>
      </c>
      <c r="O21" s="24">
        <f t="shared" si="8"/>
        <v>0.004281487234531736</v>
      </c>
      <c r="P21" s="17">
        <f t="shared" si="9"/>
        <v>0.004242947796467491</v>
      </c>
    </row>
    <row r="22" spans="1:16" s="2" customFormat="1" ht="60">
      <c r="A22" s="1" t="s">
        <v>21</v>
      </c>
      <c r="B22" s="12">
        <f aca="true" t="shared" si="11" ref="B22:G22">B23+B25+B27+B29</f>
        <v>5771.23</v>
      </c>
      <c r="C22" s="12">
        <f t="shared" si="11"/>
        <v>5015.23</v>
      </c>
      <c r="D22" s="12">
        <f t="shared" si="11"/>
        <v>4532.71</v>
      </c>
      <c r="E22" s="12">
        <f t="shared" si="11"/>
        <v>5248.7</v>
      </c>
      <c r="F22" s="12">
        <f t="shared" si="11"/>
        <v>3953.7</v>
      </c>
      <c r="G22" s="12">
        <f t="shared" si="11"/>
        <v>4003.7</v>
      </c>
      <c r="H22" s="14">
        <f t="shared" si="1"/>
        <v>-522.5299999999997</v>
      </c>
      <c r="I22" s="14">
        <f t="shared" si="2"/>
        <v>-1061.5299999999997</v>
      </c>
      <c r="J22" s="14">
        <f t="shared" si="3"/>
        <v>-529.0100000000002</v>
      </c>
      <c r="K22" s="14">
        <f t="shared" si="4"/>
        <v>90.94595086316089</v>
      </c>
      <c r="L22" s="14">
        <f t="shared" si="5"/>
        <v>78.8338720258094</v>
      </c>
      <c r="M22" s="14">
        <f t="shared" si="6"/>
        <v>88.32905701004476</v>
      </c>
      <c r="N22" s="24">
        <f t="shared" si="7"/>
        <v>1.0857607648296836</v>
      </c>
      <c r="O22" s="24">
        <f t="shared" si="8"/>
        <v>0.8463858039584061</v>
      </c>
      <c r="P22" s="17">
        <f t="shared" si="9"/>
        <v>0.8493745046358447</v>
      </c>
    </row>
    <row r="23" spans="1:16" ht="60">
      <c r="A23" s="3" t="s">
        <v>22</v>
      </c>
      <c r="B23" s="13">
        <f aca="true" t="shared" si="12" ref="B23:G23">B24</f>
        <v>5431.23</v>
      </c>
      <c r="C23" s="13">
        <f t="shared" si="12"/>
        <v>4670.23</v>
      </c>
      <c r="D23" s="13">
        <f t="shared" si="12"/>
        <v>4187.71</v>
      </c>
      <c r="E23" s="13">
        <f t="shared" si="12"/>
        <v>4908.7</v>
      </c>
      <c r="F23" s="13">
        <f t="shared" si="12"/>
        <v>3608.7</v>
      </c>
      <c r="G23" s="13">
        <f t="shared" si="12"/>
        <v>3658.7</v>
      </c>
      <c r="H23" s="14">
        <f t="shared" si="1"/>
        <v>-522.5299999999997</v>
      </c>
      <c r="I23" s="14">
        <f t="shared" si="2"/>
        <v>-1061.5299999999997</v>
      </c>
      <c r="J23" s="14">
        <f t="shared" si="3"/>
        <v>-529.0100000000002</v>
      </c>
      <c r="K23" s="14">
        <f t="shared" si="4"/>
        <v>90.37915904868696</v>
      </c>
      <c r="L23" s="14">
        <f t="shared" si="5"/>
        <v>77.27028433289153</v>
      </c>
      <c r="M23" s="14">
        <f t="shared" si="6"/>
        <v>87.36755888062928</v>
      </c>
      <c r="N23" s="24">
        <f t="shared" si="7"/>
        <v>1.0154274137061496</v>
      </c>
      <c r="O23" s="24">
        <f t="shared" si="8"/>
        <v>0.7725301491627338</v>
      </c>
      <c r="P23" s="17">
        <f t="shared" si="9"/>
        <v>0.7761836551467804</v>
      </c>
    </row>
    <row r="24" spans="1:16" ht="15.75">
      <c r="A24" s="11" t="s">
        <v>10</v>
      </c>
      <c r="B24" s="13">
        <v>5431.23</v>
      </c>
      <c r="C24" s="13">
        <v>4670.23</v>
      </c>
      <c r="D24" s="13">
        <v>4187.71</v>
      </c>
      <c r="E24" s="13">
        <v>4908.7</v>
      </c>
      <c r="F24" s="13">
        <v>3608.7</v>
      </c>
      <c r="G24" s="13">
        <v>3658.7</v>
      </c>
      <c r="H24" s="14">
        <f t="shared" si="1"/>
        <v>-522.5299999999997</v>
      </c>
      <c r="I24" s="14">
        <f t="shared" si="2"/>
        <v>-1061.5299999999997</v>
      </c>
      <c r="J24" s="14">
        <f t="shared" si="3"/>
        <v>-529.0100000000002</v>
      </c>
      <c r="K24" s="14">
        <f t="shared" si="4"/>
        <v>90.37915904868696</v>
      </c>
      <c r="L24" s="14">
        <f t="shared" si="5"/>
        <v>77.27028433289153</v>
      </c>
      <c r="M24" s="14">
        <f t="shared" si="6"/>
        <v>87.36755888062928</v>
      </c>
      <c r="N24" s="24">
        <f t="shared" si="7"/>
        <v>1.0154274137061496</v>
      </c>
      <c r="O24" s="24">
        <f t="shared" si="8"/>
        <v>0.7725301491627338</v>
      </c>
      <c r="P24" s="17">
        <f t="shared" si="9"/>
        <v>0.7761836551467804</v>
      </c>
    </row>
    <row r="25" spans="1:16" ht="75">
      <c r="A25" s="3" t="s">
        <v>23</v>
      </c>
      <c r="B25" s="13">
        <f aca="true" t="shared" si="13" ref="B25:G25">B26</f>
        <v>325</v>
      </c>
      <c r="C25" s="13">
        <f t="shared" si="13"/>
        <v>325</v>
      </c>
      <c r="D25" s="13">
        <f t="shared" si="13"/>
        <v>325</v>
      </c>
      <c r="E25" s="13">
        <f t="shared" si="13"/>
        <v>325</v>
      </c>
      <c r="F25" s="13">
        <f t="shared" si="13"/>
        <v>325</v>
      </c>
      <c r="G25" s="13">
        <f t="shared" si="13"/>
        <v>325</v>
      </c>
      <c r="H25" s="14">
        <f t="shared" si="1"/>
        <v>0</v>
      </c>
      <c r="I25" s="14">
        <f t="shared" si="2"/>
        <v>0</v>
      </c>
      <c r="J25" s="14">
        <f t="shared" si="3"/>
        <v>0</v>
      </c>
      <c r="K25" s="14">
        <f t="shared" si="4"/>
        <v>100</v>
      </c>
      <c r="L25" s="14">
        <f t="shared" si="5"/>
        <v>100</v>
      </c>
      <c r="M25" s="14">
        <f t="shared" si="6"/>
        <v>100</v>
      </c>
      <c r="N25" s="24">
        <f t="shared" si="7"/>
        <v>0.06723040916220153</v>
      </c>
      <c r="O25" s="24">
        <f t="shared" si="8"/>
        <v>0.06957416756114071</v>
      </c>
      <c r="P25" s="17">
        <f t="shared" si="9"/>
        <v>0.06894790169259674</v>
      </c>
    </row>
    <row r="26" spans="1:16" ht="15.75">
      <c r="A26" s="11" t="s">
        <v>10</v>
      </c>
      <c r="B26" s="13">
        <v>325</v>
      </c>
      <c r="C26" s="13">
        <v>325</v>
      </c>
      <c r="D26" s="13">
        <v>325</v>
      </c>
      <c r="E26" s="13">
        <v>325</v>
      </c>
      <c r="F26" s="13">
        <v>325</v>
      </c>
      <c r="G26" s="13">
        <v>325</v>
      </c>
      <c r="H26" s="14">
        <f t="shared" si="1"/>
        <v>0</v>
      </c>
      <c r="I26" s="14">
        <f t="shared" si="2"/>
        <v>0</v>
      </c>
      <c r="J26" s="14">
        <f t="shared" si="3"/>
        <v>0</v>
      </c>
      <c r="K26" s="14">
        <f t="shared" si="4"/>
        <v>100</v>
      </c>
      <c r="L26" s="14">
        <f t="shared" si="5"/>
        <v>100</v>
      </c>
      <c r="M26" s="14">
        <f t="shared" si="6"/>
        <v>100</v>
      </c>
      <c r="N26" s="24">
        <f t="shared" si="7"/>
        <v>0.06723040916220153</v>
      </c>
      <c r="O26" s="24">
        <f t="shared" si="8"/>
        <v>0.06957416756114071</v>
      </c>
      <c r="P26" s="17">
        <f t="shared" si="9"/>
        <v>0.06894790169259674</v>
      </c>
    </row>
    <row r="27" spans="1:16" ht="30">
      <c r="A27" s="3" t="s">
        <v>24</v>
      </c>
      <c r="B27" s="13">
        <f>B28</f>
        <v>0</v>
      </c>
      <c r="C27" s="13">
        <f>C28</f>
        <v>0</v>
      </c>
      <c r="D27" s="13">
        <f>D28</f>
        <v>0</v>
      </c>
      <c r="E27" s="13">
        <f>E28</f>
        <v>0</v>
      </c>
      <c r="F27" s="13">
        <v>0</v>
      </c>
      <c r="G27" s="13">
        <v>0</v>
      </c>
      <c r="H27" s="14">
        <f t="shared" si="1"/>
        <v>0</v>
      </c>
      <c r="I27" s="14">
        <f t="shared" si="2"/>
        <v>0</v>
      </c>
      <c r="J27" s="14">
        <f t="shared" si="3"/>
        <v>0</v>
      </c>
      <c r="K27" s="14"/>
      <c r="L27" s="14"/>
      <c r="M27" s="14"/>
      <c r="N27" s="24">
        <f t="shared" si="7"/>
        <v>0</v>
      </c>
      <c r="O27" s="24">
        <f t="shared" si="8"/>
        <v>0</v>
      </c>
      <c r="P27" s="17">
        <f t="shared" si="9"/>
        <v>0</v>
      </c>
    </row>
    <row r="28" spans="1:16" ht="15.75">
      <c r="A28" s="11" t="s">
        <v>10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  <c r="K28" s="14"/>
      <c r="L28" s="14"/>
      <c r="M28" s="14"/>
      <c r="N28" s="24">
        <f t="shared" si="7"/>
        <v>0</v>
      </c>
      <c r="O28" s="24">
        <f t="shared" si="8"/>
        <v>0</v>
      </c>
      <c r="P28" s="17">
        <f t="shared" si="9"/>
        <v>0</v>
      </c>
    </row>
    <row r="29" spans="1:16" ht="60">
      <c r="A29" s="3" t="s">
        <v>25</v>
      </c>
      <c r="B29" s="13">
        <f aca="true" t="shared" si="14" ref="B29:G29">B30</f>
        <v>15</v>
      </c>
      <c r="C29" s="13">
        <f t="shared" si="14"/>
        <v>20</v>
      </c>
      <c r="D29" s="13">
        <f t="shared" si="14"/>
        <v>20</v>
      </c>
      <c r="E29" s="13">
        <f t="shared" si="14"/>
        <v>15</v>
      </c>
      <c r="F29" s="13">
        <f t="shared" si="14"/>
        <v>20</v>
      </c>
      <c r="G29" s="13">
        <f t="shared" si="14"/>
        <v>20</v>
      </c>
      <c r="H29" s="14">
        <f t="shared" si="1"/>
        <v>0</v>
      </c>
      <c r="I29" s="14">
        <f t="shared" si="2"/>
        <v>0</v>
      </c>
      <c r="J29" s="14">
        <f t="shared" si="3"/>
        <v>0</v>
      </c>
      <c r="K29" s="14">
        <f t="shared" si="4"/>
        <v>100</v>
      </c>
      <c r="L29" s="14">
        <f t="shared" si="5"/>
        <v>100</v>
      </c>
      <c r="M29" s="14">
        <f t="shared" si="6"/>
        <v>100</v>
      </c>
      <c r="N29" s="24">
        <f t="shared" si="7"/>
        <v>0.0031029419613323784</v>
      </c>
      <c r="O29" s="24">
        <f t="shared" si="8"/>
        <v>0.004281487234531736</v>
      </c>
      <c r="P29" s="17">
        <f t="shared" si="9"/>
        <v>0.004242947796467491</v>
      </c>
    </row>
    <row r="30" spans="1:16" ht="15.75">
      <c r="A30" s="11" t="s">
        <v>10</v>
      </c>
      <c r="B30" s="13">
        <v>15</v>
      </c>
      <c r="C30" s="13">
        <v>20</v>
      </c>
      <c r="D30" s="13">
        <v>20</v>
      </c>
      <c r="E30" s="13">
        <v>15</v>
      </c>
      <c r="F30" s="13">
        <v>20</v>
      </c>
      <c r="G30" s="13">
        <v>20</v>
      </c>
      <c r="H30" s="14">
        <f t="shared" si="1"/>
        <v>0</v>
      </c>
      <c r="I30" s="14">
        <f t="shared" si="2"/>
        <v>0</v>
      </c>
      <c r="J30" s="14">
        <f t="shared" si="3"/>
        <v>0</v>
      </c>
      <c r="K30" s="14">
        <f t="shared" si="4"/>
        <v>100</v>
      </c>
      <c r="L30" s="14">
        <f t="shared" si="5"/>
        <v>100</v>
      </c>
      <c r="M30" s="14">
        <f t="shared" si="6"/>
        <v>100</v>
      </c>
      <c r="N30" s="24">
        <f t="shared" si="7"/>
        <v>0.0031029419613323784</v>
      </c>
      <c r="O30" s="24">
        <f t="shared" si="8"/>
        <v>0.004281487234531736</v>
      </c>
      <c r="P30" s="17">
        <f t="shared" si="9"/>
        <v>0.004242947796467491</v>
      </c>
    </row>
    <row r="31" spans="1:16" s="2" customFormat="1" ht="75">
      <c r="A31" s="1" t="s">
        <v>3</v>
      </c>
      <c r="B31" s="15">
        <f aca="true" t="shared" si="15" ref="B31:G31">B32+B34</f>
        <v>5025.5</v>
      </c>
      <c r="C31" s="15">
        <f t="shared" si="15"/>
        <v>5407.5</v>
      </c>
      <c r="D31" s="15">
        <f t="shared" si="15"/>
        <v>5769.5</v>
      </c>
      <c r="E31" s="12">
        <f t="shared" si="15"/>
        <v>4683.8</v>
      </c>
      <c r="F31" s="12">
        <f t="shared" si="15"/>
        <v>4683.8</v>
      </c>
      <c r="G31" s="12">
        <f t="shared" si="15"/>
        <v>4683.8</v>
      </c>
      <c r="H31" s="14">
        <f t="shared" si="1"/>
        <v>-341.6999999999998</v>
      </c>
      <c r="I31" s="14">
        <f t="shared" si="2"/>
        <v>-723.6999999999998</v>
      </c>
      <c r="J31" s="14">
        <f t="shared" si="3"/>
        <v>-1085.6999999999998</v>
      </c>
      <c r="K31" s="14">
        <f t="shared" si="4"/>
        <v>93.20067654959705</v>
      </c>
      <c r="L31" s="14">
        <f t="shared" si="5"/>
        <v>86.61673601479427</v>
      </c>
      <c r="M31" s="14">
        <f t="shared" si="6"/>
        <v>81.18207816968541</v>
      </c>
      <c r="N31" s="24">
        <f t="shared" si="7"/>
        <v>0.9689039705659063</v>
      </c>
      <c r="O31" s="24">
        <f t="shared" si="8"/>
        <v>1.0026814954549872</v>
      </c>
      <c r="P31" s="17">
        <f t="shared" si="9"/>
        <v>0.9936559444547217</v>
      </c>
    </row>
    <row r="32" spans="1:16" ht="45">
      <c r="A32" s="3" t="s">
        <v>26</v>
      </c>
      <c r="B32" s="13">
        <f aca="true" t="shared" si="16" ref="B32:G32">B33</f>
        <v>2413.9</v>
      </c>
      <c r="C32" s="13">
        <f t="shared" si="16"/>
        <v>2597.45</v>
      </c>
      <c r="D32" s="13">
        <f t="shared" si="16"/>
        <v>2771.35</v>
      </c>
      <c r="E32" s="13">
        <f t="shared" si="16"/>
        <v>2249.9</v>
      </c>
      <c r="F32" s="13">
        <f t="shared" si="16"/>
        <v>2249.9</v>
      </c>
      <c r="G32" s="13">
        <f t="shared" si="16"/>
        <v>2249.9</v>
      </c>
      <c r="H32" s="14">
        <f t="shared" si="1"/>
        <v>-164</v>
      </c>
      <c r="I32" s="14">
        <f t="shared" si="2"/>
        <v>-347.5499999999997</v>
      </c>
      <c r="J32" s="14">
        <f t="shared" si="3"/>
        <v>-521.4499999999998</v>
      </c>
      <c r="K32" s="14">
        <f t="shared" si="4"/>
        <v>93.20601516218566</v>
      </c>
      <c r="L32" s="14">
        <f t="shared" si="5"/>
        <v>86.61956919286223</v>
      </c>
      <c r="M32" s="14">
        <f t="shared" si="6"/>
        <v>81.18426037851589</v>
      </c>
      <c r="N32" s="24">
        <f t="shared" si="7"/>
        <v>0.4654206079201145</v>
      </c>
      <c r="O32" s="24">
        <f t="shared" si="8"/>
        <v>0.48164590644864763</v>
      </c>
      <c r="P32" s="17">
        <f t="shared" si="9"/>
        <v>0.47731041236361044</v>
      </c>
    </row>
    <row r="33" spans="1:16" ht="15">
      <c r="A33" s="5" t="s">
        <v>10</v>
      </c>
      <c r="B33" s="13">
        <v>2413.9</v>
      </c>
      <c r="C33" s="13">
        <v>2597.45</v>
      </c>
      <c r="D33" s="13">
        <v>2771.35</v>
      </c>
      <c r="E33" s="13">
        <v>2249.9</v>
      </c>
      <c r="F33" s="13">
        <v>2249.9</v>
      </c>
      <c r="G33" s="13">
        <v>2249.9</v>
      </c>
      <c r="H33" s="14">
        <f t="shared" si="1"/>
        <v>-164</v>
      </c>
      <c r="I33" s="14">
        <f t="shared" si="2"/>
        <v>-347.5499999999997</v>
      </c>
      <c r="J33" s="14">
        <f t="shared" si="3"/>
        <v>-521.4499999999998</v>
      </c>
      <c r="K33" s="14">
        <f t="shared" si="4"/>
        <v>93.20601516218566</v>
      </c>
      <c r="L33" s="14">
        <f t="shared" si="5"/>
        <v>86.61956919286223</v>
      </c>
      <c r="M33" s="14">
        <f t="shared" si="6"/>
        <v>81.18426037851589</v>
      </c>
      <c r="N33" s="24">
        <f t="shared" si="7"/>
        <v>0.4654206079201145</v>
      </c>
      <c r="O33" s="24">
        <f t="shared" si="8"/>
        <v>0.48164590644864763</v>
      </c>
      <c r="P33" s="17">
        <f t="shared" si="9"/>
        <v>0.47731041236361044</v>
      </c>
    </row>
    <row r="34" spans="1:16" ht="75">
      <c r="A34" s="3" t="s">
        <v>27</v>
      </c>
      <c r="B34" s="16">
        <f aca="true" t="shared" si="17" ref="B34:G34">B36+B35</f>
        <v>2611.6</v>
      </c>
      <c r="C34" s="13">
        <f t="shared" si="17"/>
        <v>2810.05</v>
      </c>
      <c r="D34" s="13">
        <f t="shared" si="17"/>
        <v>2998.15</v>
      </c>
      <c r="E34" s="13">
        <f t="shared" si="17"/>
        <v>2433.9</v>
      </c>
      <c r="F34" s="13">
        <f t="shared" si="17"/>
        <v>2433.9</v>
      </c>
      <c r="G34" s="13">
        <f t="shared" si="17"/>
        <v>2433.9</v>
      </c>
      <c r="H34" s="14">
        <f t="shared" si="1"/>
        <v>-177.69999999999982</v>
      </c>
      <c r="I34" s="14">
        <f t="shared" si="2"/>
        <v>-376.1500000000001</v>
      </c>
      <c r="J34" s="14">
        <f t="shared" si="3"/>
        <v>-564.25</v>
      </c>
      <c r="K34" s="14">
        <f t="shared" si="4"/>
        <v>93.19574207382448</v>
      </c>
      <c r="L34" s="14">
        <f t="shared" si="5"/>
        <v>86.61411718652693</v>
      </c>
      <c r="M34" s="14">
        <f t="shared" si="6"/>
        <v>81.18006103763987</v>
      </c>
      <c r="N34" s="24">
        <f t="shared" si="7"/>
        <v>0.5034833626457917</v>
      </c>
      <c r="O34" s="24">
        <f t="shared" si="8"/>
        <v>0.5210355890063396</v>
      </c>
      <c r="P34" s="17">
        <f t="shared" si="9"/>
        <v>0.5163455320911113</v>
      </c>
    </row>
    <row r="35" spans="1:16" ht="15">
      <c r="A35" s="5" t="s">
        <v>11</v>
      </c>
      <c r="B35" s="16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f t="shared" si="1"/>
        <v>0</v>
      </c>
      <c r="I35" s="14">
        <f t="shared" si="2"/>
        <v>0</v>
      </c>
      <c r="J35" s="14">
        <f t="shared" si="3"/>
        <v>0</v>
      </c>
      <c r="K35" s="14"/>
      <c r="L35" s="14"/>
      <c r="M35" s="14"/>
      <c r="N35" s="24">
        <f t="shared" si="7"/>
        <v>0</v>
      </c>
      <c r="O35" s="24">
        <f t="shared" si="8"/>
        <v>0</v>
      </c>
      <c r="P35" s="17">
        <f t="shared" si="9"/>
        <v>0</v>
      </c>
    </row>
    <row r="36" spans="1:16" ht="15">
      <c r="A36" s="5" t="s">
        <v>10</v>
      </c>
      <c r="B36" s="16">
        <v>2611.6</v>
      </c>
      <c r="C36" s="13">
        <v>2810.05</v>
      </c>
      <c r="D36" s="13">
        <v>2998.15</v>
      </c>
      <c r="E36" s="13">
        <v>2433.9</v>
      </c>
      <c r="F36" s="13">
        <v>2433.9</v>
      </c>
      <c r="G36" s="13">
        <v>2433.9</v>
      </c>
      <c r="H36" s="14">
        <f t="shared" si="1"/>
        <v>-177.69999999999982</v>
      </c>
      <c r="I36" s="14">
        <f t="shared" si="2"/>
        <v>-376.1500000000001</v>
      </c>
      <c r="J36" s="14">
        <f t="shared" si="3"/>
        <v>-564.25</v>
      </c>
      <c r="K36" s="14">
        <f t="shared" si="4"/>
        <v>93.19574207382448</v>
      </c>
      <c r="L36" s="14">
        <f t="shared" si="5"/>
        <v>86.61411718652693</v>
      </c>
      <c r="M36" s="14">
        <f t="shared" si="6"/>
        <v>81.18006103763987</v>
      </c>
      <c r="N36" s="24">
        <f t="shared" si="7"/>
        <v>0.5034833626457917</v>
      </c>
      <c r="O36" s="24">
        <f t="shared" si="8"/>
        <v>0.5210355890063396</v>
      </c>
      <c r="P36" s="17">
        <f t="shared" si="9"/>
        <v>0.5163455320911113</v>
      </c>
    </row>
    <row r="37" spans="1:16" s="2" customFormat="1" ht="60">
      <c r="A37" s="1" t="s">
        <v>28</v>
      </c>
      <c r="B37" s="12">
        <f aca="true" t="shared" si="18" ref="B37:G37">B38+B43</f>
        <v>15205.89</v>
      </c>
      <c r="C37" s="12">
        <f t="shared" si="18"/>
        <v>15273.26</v>
      </c>
      <c r="D37" s="12">
        <f t="shared" si="18"/>
        <v>15337.52</v>
      </c>
      <c r="E37" s="12">
        <f t="shared" si="18"/>
        <v>5421.1</v>
      </c>
      <c r="F37" s="12">
        <f t="shared" si="18"/>
        <v>5060.1</v>
      </c>
      <c r="G37" s="12">
        <f t="shared" si="18"/>
        <v>5060.1</v>
      </c>
      <c r="H37" s="14">
        <f t="shared" si="1"/>
        <v>-9784.789999999999</v>
      </c>
      <c r="I37" s="14">
        <f t="shared" si="2"/>
        <v>-10213.16</v>
      </c>
      <c r="J37" s="14">
        <f t="shared" si="3"/>
        <v>-10277.42</v>
      </c>
      <c r="K37" s="14">
        <f t="shared" si="4"/>
        <v>35.65131669372855</v>
      </c>
      <c r="L37" s="14">
        <f t="shared" si="5"/>
        <v>33.13045152115528</v>
      </c>
      <c r="M37" s="14">
        <f t="shared" si="6"/>
        <v>32.9916440206761</v>
      </c>
      <c r="N37" s="24">
        <f t="shared" si="7"/>
        <v>1.1214239111052637</v>
      </c>
      <c r="O37" s="24">
        <f t="shared" si="8"/>
        <v>1.083237677772702</v>
      </c>
      <c r="P37" s="17">
        <f t="shared" si="9"/>
        <v>1.0734870072452578</v>
      </c>
    </row>
    <row r="38" spans="1:16" ht="45">
      <c r="A38" s="3" t="s">
        <v>29</v>
      </c>
      <c r="B38" s="23">
        <f>B39+B40+B41+B42</f>
        <v>8102.209999999999</v>
      </c>
      <c r="C38" s="23">
        <f>C39+C40+C41+C42</f>
        <v>8169.58</v>
      </c>
      <c r="D38" s="23">
        <f>D39+D40+D41+D42</f>
        <v>8233.84</v>
      </c>
      <c r="E38" s="13">
        <v>5421.1</v>
      </c>
      <c r="F38" s="13">
        <v>5060.1</v>
      </c>
      <c r="G38" s="13">
        <v>5060.1</v>
      </c>
      <c r="H38" s="14">
        <f t="shared" si="1"/>
        <v>-2681.1099999999988</v>
      </c>
      <c r="I38" s="14">
        <f t="shared" si="2"/>
        <v>-3109.4799999999996</v>
      </c>
      <c r="J38" s="14">
        <f t="shared" si="3"/>
        <v>-3173.74</v>
      </c>
      <c r="K38" s="14">
        <f t="shared" si="4"/>
        <v>66.90890510120079</v>
      </c>
      <c r="L38" s="14">
        <f t="shared" si="5"/>
        <v>61.93831261827414</v>
      </c>
      <c r="M38" s="14">
        <f t="shared" si="6"/>
        <v>61.45492261204979</v>
      </c>
      <c r="N38" s="24">
        <f t="shared" si="7"/>
        <v>1.1214239111052637</v>
      </c>
      <c r="O38" s="24">
        <f t="shared" si="8"/>
        <v>1.083237677772702</v>
      </c>
      <c r="P38" s="17">
        <f t="shared" si="9"/>
        <v>1.0734870072452578</v>
      </c>
    </row>
    <row r="39" spans="1:16" ht="15">
      <c r="A39" s="5" t="s">
        <v>13</v>
      </c>
      <c r="B39" s="13">
        <v>2511.8</v>
      </c>
      <c r="C39" s="13">
        <v>2511.8</v>
      </c>
      <c r="D39" s="13">
        <v>2511.8</v>
      </c>
      <c r="E39" s="13">
        <v>0</v>
      </c>
      <c r="F39" s="13">
        <v>0</v>
      </c>
      <c r="G39" s="13">
        <v>0</v>
      </c>
      <c r="H39" s="14">
        <f t="shared" si="1"/>
        <v>-2511.8</v>
      </c>
      <c r="I39" s="14">
        <f t="shared" si="2"/>
        <v>-2511.8</v>
      </c>
      <c r="J39" s="14">
        <f t="shared" si="3"/>
        <v>-2511.8</v>
      </c>
      <c r="K39" s="14">
        <f t="shared" si="4"/>
        <v>0</v>
      </c>
      <c r="L39" s="14">
        <f t="shared" si="5"/>
        <v>0</v>
      </c>
      <c r="M39" s="14">
        <f t="shared" si="6"/>
        <v>0</v>
      </c>
      <c r="N39" s="24">
        <f t="shared" si="7"/>
        <v>0</v>
      </c>
      <c r="O39" s="24">
        <f t="shared" si="8"/>
        <v>0</v>
      </c>
      <c r="P39" s="17">
        <f t="shared" si="9"/>
        <v>0</v>
      </c>
    </row>
    <row r="40" spans="1:16" ht="15">
      <c r="A40" s="5" t="s">
        <v>11</v>
      </c>
      <c r="B40" s="13">
        <v>225.6</v>
      </c>
      <c r="C40" s="13">
        <v>225.6</v>
      </c>
      <c r="D40" s="13">
        <v>225.6</v>
      </c>
      <c r="E40" s="13">
        <v>225.6</v>
      </c>
      <c r="F40" s="13">
        <v>0</v>
      </c>
      <c r="G40" s="13">
        <v>0</v>
      </c>
      <c r="H40" s="14">
        <f t="shared" si="1"/>
        <v>0</v>
      </c>
      <c r="I40" s="14">
        <f t="shared" si="2"/>
        <v>-225.6</v>
      </c>
      <c r="J40" s="14">
        <f t="shared" si="3"/>
        <v>-225.6</v>
      </c>
      <c r="K40" s="14">
        <f t="shared" si="4"/>
        <v>100</v>
      </c>
      <c r="L40" s="14">
        <f t="shared" si="5"/>
        <v>0</v>
      </c>
      <c r="M40" s="14">
        <f t="shared" si="6"/>
        <v>0</v>
      </c>
      <c r="N40" s="24">
        <f t="shared" si="7"/>
        <v>0.04666824709843897</v>
      </c>
      <c r="O40" s="24">
        <f t="shared" si="8"/>
        <v>0</v>
      </c>
      <c r="P40" s="17">
        <f t="shared" si="9"/>
        <v>0</v>
      </c>
    </row>
    <row r="41" spans="1:16" ht="15">
      <c r="A41" s="5" t="s">
        <v>10</v>
      </c>
      <c r="B41" s="13">
        <v>5274.57</v>
      </c>
      <c r="C41" s="13">
        <v>5341.94</v>
      </c>
      <c r="D41" s="13">
        <v>5406.2</v>
      </c>
      <c r="E41" s="13">
        <v>5195.5</v>
      </c>
      <c r="F41" s="13">
        <v>5060.1</v>
      </c>
      <c r="G41" s="13">
        <v>5060.1</v>
      </c>
      <c r="H41" s="14">
        <f t="shared" si="1"/>
        <v>-79.06999999999971</v>
      </c>
      <c r="I41" s="14">
        <f t="shared" si="2"/>
        <v>-281.83999999999924</v>
      </c>
      <c r="J41" s="14">
        <f t="shared" si="3"/>
        <v>-346.09999999999945</v>
      </c>
      <c r="K41" s="14">
        <f t="shared" si="4"/>
        <v>98.50092045417921</v>
      </c>
      <c r="L41" s="14">
        <f t="shared" si="5"/>
        <v>94.7240141222103</v>
      </c>
      <c r="M41" s="14">
        <f t="shared" si="6"/>
        <v>93.59809108061117</v>
      </c>
      <c r="N41" s="24">
        <f t="shared" si="7"/>
        <v>1.0747556640068248</v>
      </c>
      <c r="O41" s="24">
        <f t="shared" si="8"/>
        <v>1.083237677772702</v>
      </c>
      <c r="P41" s="17">
        <f t="shared" si="9"/>
        <v>1.0734870072452578</v>
      </c>
    </row>
    <row r="42" spans="1:16" ht="15">
      <c r="A42" s="5" t="s">
        <v>14</v>
      </c>
      <c r="B42" s="13">
        <v>90.24</v>
      </c>
      <c r="C42" s="13">
        <v>90.24</v>
      </c>
      <c r="D42" s="13">
        <v>90.24</v>
      </c>
      <c r="E42" s="13">
        <v>0</v>
      </c>
      <c r="F42" s="13">
        <v>0</v>
      </c>
      <c r="G42" s="13">
        <v>0</v>
      </c>
      <c r="H42" s="14">
        <f t="shared" si="1"/>
        <v>-90.24</v>
      </c>
      <c r="I42" s="14">
        <f t="shared" si="2"/>
        <v>-90.24</v>
      </c>
      <c r="J42" s="14">
        <f t="shared" si="3"/>
        <v>-90.24</v>
      </c>
      <c r="K42" s="14">
        <f t="shared" si="4"/>
        <v>0</v>
      </c>
      <c r="L42" s="14">
        <f t="shared" si="5"/>
        <v>0</v>
      </c>
      <c r="M42" s="14">
        <f t="shared" si="6"/>
        <v>0</v>
      </c>
      <c r="N42" s="24">
        <f t="shared" si="7"/>
        <v>0</v>
      </c>
      <c r="O42" s="24">
        <f t="shared" si="8"/>
        <v>0</v>
      </c>
      <c r="P42" s="17">
        <f t="shared" si="9"/>
        <v>0</v>
      </c>
    </row>
    <row r="43" spans="1:16" ht="60">
      <c r="A43" s="3" t="s">
        <v>30</v>
      </c>
      <c r="B43" s="23">
        <f>B44+B45+B46+B47</f>
        <v>7103.68</v>
      </c>
      <c r="C43" s="23">
        <f>C44+C45+C46+C47</f>
        <v>7103.68</v>
      </c>
      <c r="D43" s="23">
        <f>D44+D45+D46+D47</f>
        <v>7103.68</v>
      </c>
      <c r="E43" s="13">
        <f>E44+E45+E46+E47</f>
        <v>0</v>
      </c>
      <c r="F43" s="13">
        <v>0</v>
      </c>
      <c r="G43" s="13">
        <v>0</v>
      </c>
      <c r="H43" s="14">
        <f t="shared" si="1"/>
        <v>-7103.68</v>
      </c>
      <c r="I43" s="14">
        <f t="shared" si="2"/>
        <v>-7103.68</v>
      </c>
      <c r="J43" s="14">
        <f t="shared" si="3"/>
        <v>-7103.68</v>
      </c>
      <c r="K43" s="14">
        <f t="shared" si="4"/>
        <v>0</v>
      </c>
      <c r="L43" s="14">
        <f t="shared" si="5"/>
        <v>0</v>
      </c>
      <c r="M43" s="14">
        <f t="shared" si="6"/>
        <v>0</v>
      </c>
      <c r="N43" s="24">
        <f t="shared" si="7"/>
        <v>0</v>
      </c>
      <c r="O43" s="24">
        <f t="shared" si="8"/>
        <v>0</v>
      </c>
      <c r="P43" s="17">
        <f t="shared" si="9"/>
        <v>0</v>
      </c>
    </row>
    <row r="44" spans="1:16" ht="15">
      <c r="A44" s="5" t="s">
        <v>13</v>
      </c>
      <c r="B44" s="23">
        <v>793.04</v>
      </c>
      <c r="C44" s="23">
        <v>793.04</v>
      </c>
      <c r="D44" s="23">
        <v>793.04</v>
      </c>
      <c r="E44" s="13">
        <v>0</v>
      </c>
      <c r="F44" s="13">
        <v>0</v>
      </c>
      <c r="G44" s="13">
        <v>0</v>
      </c>
      <c r="H44" s="14">
        <f t="shared" si="1"/>
        <v>-793.04</v>
      </c>
      <c r="I44" s="14">
        <f t="shared" si="2"/>
        <v>-793.04</v>
      </c>
      <c r="J44" s="14">
        <f t="shared" si="3"/>
        <v>-793.04</v>
      </c>
      <c r="K44" s="14">
        <f t="shared" si="4"/>
        <v>0</v>
      </c>
      <c r="L44" s="14">
        <f t="shared" si="5"/>
        <v>0</v>
      </c>
      <c r="M44" s="14">
        <f t="shared" si="6"/>
        <v>0</v>
      </c>
      <c r="N44" s="24">
        <f t="shared" si="7"/>
        <v>0</v>
      </c>
      <c r="O44" s="24">
        <f t="shared" si="8"/>
        <v>0</v>
      </c>
      <c r="P44" s="17">
        <f t="shared" si="9"/>
        <v>0</v>
      </c>
    </row>
    <row r="45" spans="1:16" ht="15">
      <c r="A45" s="5" t="s">
        <v>11</v>
      </c>
      <c r="B45" s="23">
        <v>1420.8</v>
      </c>
      <c r="C45" s="23">
        <v>1420.8</v>
      </c>
      <c r="D45" s="23">
        <v>1420.8</v>
      </c>
      <c r="E45" s="13">
        <v>0</v>
      </c>
      <c r="F45" s="13">
        <v>0</v>
      </c>
      <c r="G45" s="13">
        <v>0</v>
      </c>
      <c r="H45" s="14">
        <f t="shared" si="1"/>
        <v>-1420.8</v>
      </c>
      <c r="I45" s="14">
        <f t="shared" si="2"/>
        <v>-1420.8</v>
      </c>
      <c r="J45" s="14">
        <f t="shared" si="3"/>
        <v>-1420.8</v>
      </c>
      <c r="K45" s="14">
        <f t="shared" si="4"/>
        <v>0</v>
      </c>
      <c r="L45" s="14">
        <f t="shared" si="5"/>
        <v>0</v>
      </c>
      <c r="M45" s="14">
        <f t="shared" si="6"/>
        <v>0</v>
      </c>
      <c r="N45" s="24">
        <f t="shared" si="7"/>
        <v>0</v>
      </c>
      <c r="O45" s="24">
        <f t="shared" si="8"/>
        <v>0</v>
      </c>
      <c r="P45" s="17">
        <f t="shared" si="9"/>
        <v>0</v>
      </c>
    </row>
    <row r="46" spans="1:16" ht="15">
      <c r="A46" s="5" t="s">
        <v>12</v>
      </c>
      <c r="B46" s="23">
        <v>424.78</v>
      </c>
      <c r="C46" s="23">
        <v>424.78</v>
      </c>
      <c r="D46" s="23">
        <v>424.78</v>
      </c>
      <c r="E46" s="13">
        <v>0</v>
      </c>
      <c r="F46" s="13">
        <v>0</v>
      </c>
      <c r="G46" s="13">
        <v>0</v>
      </c>
      <c r="H46" s="14">
        <f t="shared" si="1"/>
        <v>-424.78</v>
      </c>
      <c r="I46" s="14">
        <f t="shared" si="2"/>
        <v>-424.78</v>
      </c>
      <c r="J46" s="14">
        <f t="shared" si="3"/>
        <v>-424.78</v>
      </c>
      <c r="K46" s="14">
        <f t="shared" si="4"/>
        <v>0</v>
      </c>
      <c r="L46" s="14">
        <f t="shared" si="5"/>
        <v>0</v>
      </c>
      <c r="M46" s="14">
        <f t="shared" si="6"/>
        <v>0</v>
      </c>
      <c r="N46" s="24">
        <f t="shared" si="7"/>
        <v>0</v>
      </c>
      <c r="O46" s="24">
        <f t="shared" si="8"/>
        <v>0</v>
      </c>
      <c r="P46" s="17">
        <f t="shared" si="9"/>
        <v>0</v>
      </c>
    </row>
    <row r="47" spans="1:16" ht="15">
      <c r="A47" s="5" t="s">
        <v>14</v>
      </c>
      <c r="B47" s="23">
        <v>4465.06</v>
      </c>
      <c r="C47" s="23">
        <v>4465.06</v>
      </c>
      <c r="D47" s="23">
        <v>4465.06</v>
      </c>
      <c r="E47" s="13">
        <v>0</v>
      </c>
      <c r="F47" s="13">
        <v>0</v>
      </c>
      <c r="G47" s="13">
        <v>0</v>
      </c>
      <c r="H47" s="14">
        <f t="shared" si="1"/>
        <v>-4465.06</v>
      </c>
      <c r="I47" s="14">
        <f t="shared" si="2"/>
        <v>-4465.06</v>
      </c>
      <c r="J47" s="14">
        <f t="shared" si="3"/>
        <v>-4465.06</v>
      </c>
      <c r="K47" s="14">
        <f t="shared" si="4"/>
        <v>0</v>
      </c>
      <c r="L47" s="14">
        <f t="shared" si="5"/>
        <v>0</v>
      </c>
      <c r="M47" s="14">
        <f t="shared" si="6"/>
        <v>0</v>
      </c>
      <c r="N47" s="24">
        <f t="shared" si="7"/>
        <v>0</v>
      </c>
      <c r="O47" s="24">
        <f t="shared" si="8"/>
        <v>0</v>
      </c>
      <c r="P47" s="17">
        <f t="shared" si="9"/>
        <v>0</v>
      </c>
    </row>
    <row r="48" spans="1:16" s="2" customFormat="1" ht="48" customHeight="1">
      <c r="A48" s="20" t="s">
        <v>48</v>
      </c>
      <c r="B48" s="12">
        <f aca="true" t="shared" si="19" ref="B48:G48">B49+B50+B52+B55</f>
        <v>59270.1</v>
      </c>
      <c r="C48" s="12">
        <f t="shared" si="19"/>
        <v>48641.7</v>
      </c>
      <c r="D48" s="12">
        <f t="shared" si="19"/>
        <v>52623</v>
      </c>
      <c r="E48" s="12">
        <f t="shared" si="19"/>
        <v>59286.2</v>
      </c>
      <c r="F48" s="12">
        <f t="shared" si="19"/>
        <v>48675.2</v>
      </c>
      <c r="G48" s="12">
        <f t="shared" si="19"/>
        <v>52656.5</v>
      </c>
      <c r="H48" s="14">
        <f t="shared" si="1"/>
        <v>16.099999999998545</v>
      </c>
      <c r="I48" s="14">
        <f t="shared" si="2"/>
        <v>33.5</v>
      </c>
      <c r="J48" s="14">
        <f t="shared" si="3"/>
        <v>33.5</v>
      </c>
      <c r="K48" s="14">
        <f t="shared" si="4"/>
        <v>100.02716378072587</v>
      </c>
      <c r="L48" s="14">
        <f t="shared" si="5"/>
        <v>100.06887094817822</v>
      </c>
      <c r="M48" s="14">
        <f t="shared" si="6"/>
        <v>100.0636603766414</v>
      </c>
      <c r="N48" s="24">
        <f t="shared" si="7"/>
        <v>12.264109180529577</v>
      </c>
      <c r="O48" s="24">
        <f t="shared" si="8"/>
        <v>10.420112371913957</v>
      </c>
      <c r="P48" s="17">
        <f t="shared" si="9"/>
        <v>11.170939032234523</v>
      </c>
    </row>
    <row r="49" spans="1:16" s="7" customFormat="1" ht="45">
      <c r="A49" s="6" t="s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f t="shared" si="1"/>
        <v>0</v>
      </c>
      <c r="I49" s="14">
        <f t="shared" si="2"/>
        <v>0</v>
      </c>
      <c r="J49" s="14">
        <f t="shared" si="3"/>
        <v>0</v>
      </c>
      <c r="K49" s="14"/>
      <c r="L49" s="14"/>
      <c r="M49" s="14"/>
      <c r="N49" s="24">
        <f t="shared" si="7"/>
        <v>0</v>
      </c>
      <c r="O49" s="24">
        <f t="shared" si="8"/>
        <v>0</v>
      </c>
      <c r="P49" s="17">
        <f t="shared" si="9"/>
        <v>0</v>
      </c>
    </row>
    <row r="50" spans="1:16" s="7" customFormat="1" ht="45">
      <c r="A50" s="6" t="s">
        <v>5</v>
      </c>
      <c r="B50" s="14">
        <f aca="true" t="shared" si="20" ref="B50:G50">B51</f>
        <v>50592</v>
      </c>
      <c r="C50" s="14">
        <f t="shared" si="20"/>
        <v>41088.6</v>
      </c>
      <c r="D50" s="14">
        <f t="shared" si="20"/>
        <v>45069.9</v>
      </c>
      <c r="E50" s="14">
        <f t="shared" si="20"/>
        <v>50591.5</v>
      </c>
      <c r="F50" s="14">
        <f t="shared" si="20"/>
        <v>41088.6</v>
      </c>
      <c r="G50" s="14">
        <f t="shared" si="20"/>
        <v>45069.9</v>
      </c>
      <c r="H50" s="14">
        <f t="shared" si="1"/>
        <v>-0.5</v>
      </c>
      <c r="I50" s="14">
        <f t="shared" si="2"/>
        <v>0</v>
      </c>
      <c r="J50" s="14">
        <f t="shared" si="3"/>
        <v>0</v>
      </c>
      <c r="K50" s="14">
        <f t="shared" si="4"/>
        <v>99.99901170145478</v>
      </c>
      <c r="L50" s="14">
        <f t="shared" si="5"/>
        <v>100</v>
      </c>
      <c r="M50" s="14">
        <f t="shared" si="6"/>
        <v>100</v>
      </c>
      <c r="N50" s="24">
        <f t="shared" si="7"/>
        <v>10.465499215783135</v>
      </c>
      <c r="O50" s="24">
        <f t="shared" si="8"/>
        <v>8.796015819239035</v>
      </c>
      <c r="P50" s="17">
        <f t="shared" si="9"/>
        <v>9.56146164460051</v>
      </c>
    </row>
    <row r="51" spans="1:16" s="7" customFormat="1" ht="15">
      <c r="A51" s="5" t="s">
        <v>10</v>
      </c>
      <c r="B51" s="14">
        <v>50592</v>
      </c>
      <c r="C51" s="14">
        <v>41088.6</v>
      </c>
      <c r="D51" s="14">
        <v>45069.9</v>
      </c>
      <c r="E51" s="14">
        <v>50591.5</v>
      </c>
      <c r="F51" s="14">
        <v>41088.6</v>
      </c>
      <c r="G51" s="14">
        <v>45069.9</v>
      </c>
      <c r="H51" s="14">
        <f t="shared" si="1"/>
        <v>-0.5</v>
      </c>
      <c r="I51" s="14">
        <f t="shared" si="2"/>
        <v>0</v>
      </c>
      <c r="J51" s="14">
        <f t="shared" si="3"/>
        <v>0</v>
      </c>
      <c r="K51" s="14">
        <f t="shared" si="4"/>
        <v>99.99901170145478</v>
      </c>
      <c r="L51" s="14">
        <f t="shared" si="5"/>
        <v>100</v>
      </c>
      <c r="M51" s="14">
        <f t="shared" si="6"/>
        <v>100</v>
      </c>
      <c r="N51" s="24">
        <f t="shared" si="7"/>
        <v>10.465499215783135</v>
      </c>
      <c r="O51" s="24">
        <f t="shared" si="8"/>
        <v>8.796015819239035</v>
      </c>
      <c r="P51" s="17">
        <f t="shared" si="9"/>
        <v>9.56146164460051</v>
      </c>
    </row>
    <row r="52" spans="1:16" s="7" customFormat="1" ht="45">
      <c r="A52" s="6" t="s">
        <v>6</v>
      </c>
      <c r="B52" s="14">
        <f aca="true" t="shared" si="21" ref="B52:G52">B53+B54</f>
        <v>7553.099999999999</v>
      </c>
      <c r="C52" s="14">
        <f t="shared" si="21"/>
        <v>7553.099999999999</v>
      </c>
      <c r="D52" s="14">
        <f t="shared" si="21"/>
        <v>7553.099999999999</v>
      </c>
      <c r="E52" s="14">
        <f t="shared" si="21"/>
        <v>7569.7</v>
      </c>
      <c r="F52" s="14">
        <f t="shared" si="21"/>
        <v>7586.599999999999</v>
      </c>
      <c r="G52" s="14">
        <f t="shared" si="21"/>
        <v>7586.599999999999</v>
      </c>
      <c r="H52" s="14">
        <f t="shared" si="1"/>
        <v>16.600000000000364</v>
      </c>
      <c r="I52" s="14">
        <f t="shared" si="2"/>
        <v>33.5</v>
      </c>
      <c r="J52" s="14">
        <f t="shared" si="3"/>
        <v>33.5</v>
      </c>
      <c r="K52" s="14">
        <f t="shared" si="4"/>
        <v>100.2197773099787</v>
      </c>
      <c r="L52" s="14">
        <f t="shared" si="5"/>
        <v>100.44352649905338</v>
      </c>
      <c r="M52" s="14">
        <f t="shared" si="6"/>
        <v>100.44352649905338</v>
      </c>
      <c r="N52" s="24">
        <f t="shared" si="7"/>
        <v>1.5658893176465136</v>
      </c>
      <c r="O52" s="24">
        <f t="shared" si="8"/>
        <v>1.6240965526749234</v>
      </c>
      <c r="P52" s="17">
        <f t="shared" si="9"/>
        <v>1.6094773876340134</v>
      </c>
    </row>
    <row r="53" spans="1:16" s="7" customFormat="1" ht="15">
      <c r="A53" s="5" t="s">
        <v>11</v>
      </c>
      <c r="B53" s="14">
        <v>12.9</v>
      </c>
      <c r="C53" s="14">
        <v>12.9</v>
      </c>
      <c r="D53" s="14">
        <v>12.9</v>
      </c>
      <c r="E53" s="14">
        <v>12.9</v>
      </c>
      <c r="F53" s="14">
        <v>12.9</v>
      </c>
      <c r="G53" s="14">
        <v>12.9</v>
      </c>
      <c r="H53" s="14">
        <f t="shared" si="1"/>
        <v>0</v>
      </c>
      <c r="I53" s="14">
        <f t="shared" si="2"/>
        <v>0</v>
      </c>
      <c r="J53" s="14">
        <f t="shared" si="3"/>
        <v>0</v>
      </c>
      <c r="K53" s="14">
        <f t="shared" si="4"/>
        <v>100</v>
      </c>
      <c r="L53" s="14">
        <f t="shared" si="5"/>
        <v>100</v>
      </c>
      <c r="M53" s="14">
        <f t="shared" si="6"/>
        <v>100</v>
      </c>
      <c r="N53" s="24">
        <f t="shared" si="7"/>
        <v>0.0026685300867458454</v>
      </c>
      <c r="O53" s="24">
        <f t="shared" si="8"/>
        <v>0.0027615592662729696</v>
      </c>
      <c r="P53" s="17">
        <f t="shared" si="9"/>
        <v>0.002736701328721532</v>
      </c>
    </row>
    <row r="54" spans="1:16" s="7" customFormat="1" ht="15">
      <c r="A54" s="5" t="s">
        <v>10</v>
      </c>
      <c r="B54" s="14">
        <v>7540.2</v>
      </c>
      <c r="C54" s="14">
        <v>7540.2</v>
      </c>
      <c r="D54" s="14">
        <v>7540.2</v>
      </c>
      <c r="E54" s="14">
        <v>7556.8</v>
      </c>
      <c r="F54" s="14">
        <v>7573.7</v>
      </c>
      <c r="G54" s="14">
        <v>7573.7</v>
      </c>
      <c r="H54" s="14">
        <f t="shared" si="1"/>
        <v>16.600000000000364</v>
      </c>
      <c r="I54" s="14">
        <f t="shared" si="2"/>
        <v>33.5</v>
      </c>
      <c r="J54" s="14">
        <f t="shared" si="3"/>
        <v>33.5</v>
      </c>
      <c r="K54" s="14">
        <f t="shared" si="4"/>
        <v>100.22015331158325</v>
      </c>
      <c r="L54" s="14">
        <f t="shared" si="5"/>
        <v>100.44428529747222</v>
      </c>
      <c r="M54" s="14">
        <f t="shared" si="6"/>
        <v>100.44428529747222</v>
      </c>
      <c r="N54" s="24">
        <f t="shared" si="7"/>
        <v>1.563220787559768</v>
      </c>
      <c r="O54" s="24">
        <f t="shared" si="8"/>
        <v>1.6213349934086503</v>
      </c>
      <c r="P54" s="17">
        <f t="shared" si="9"/>
        <v>1.606740686305292</v>
      </c>
    </row>
    <row r="55" spans="1:16" s="7" customFormat="1" ht="30">
      <c r="A55" s="8" t="s">
        <v>34</v>
      </c>
      <c r="B55" s="14">
        <f>B56</f>
        <v>1125</v>
      </c>
      <c r="C55" s="14">
        <f>C56</f>
        <v>0</v>
      </c>
      <c r="D55" s="14">
        <f>D56</f>
        <v>0</v>
      </c>
      <c r="E55" s="14">
        <f>E56</f>
        <v>1125</v>
      </c>
      <c r="F55" s="14">
        <v>0</v>
      </c>
      <c r="G55" s="14">
        <v>0</v>
      </c>
      <c r="H55" s="14">
        <f t="shared" si="1"/>
        <v>0</v>
      </c>
      <c r="I55" s="14">
        <f t="shared" si="2"/>
        <v>0</v>
      </c>
      <c r="J55" s="14">
        <f t="shared" si="3"/>
        <v>0</v>
      </c>
      <c r="K55" s="14">
        <f t="shared" si="4"/>
        <v>100</v>
      </c>
      <c r="L55" s="14"/>
      <c r="M55" s="14"/>
      <c r="N55" s="24">
        <f t="shared" si="7"/>
        <v>0.23272064709992837</v>
      </c>
      <c r="O55" s="24">
        <f t="shared" si="8"/>
        <v>0</v>
      </c>
      <c r="P55" s="17">
        <f t="shared" si="9"/>
        <v>0</v>
      </c>
    </row>
    <row r="56" spans="1:16" s="7" customFormat="1" ht="15">
      <c r="A56" s="5" t="s">
        <v>10</v>
      </c>
      <c r="B56" s="14">
        <v>1125</v>
      </c>
      <c r="C56" s="14">
        <v>0</v>
      </c>
      <c r="D56" s="14">
        <v>0</v>
      </c>
      <c r="E56" s="14">
        <v>1125</v>
      </c>
      <c r="F56" s="14">
        <v>0</v>
      </c>
      <c r="G56" s="14">
        <v>0</v>
      </c>
      <c r="H56" s="14">
        <f t="shared" si="1"/>
        <v>0</v>
      </c>
      <c r="I56" s="14">
        <f t="shared" si="2"/>
        <v>0</v>
      </c>
      <c r="J56" s="14">
        <f t="shared" si="3"/>
        <v>0</v>
      </c>
      <c r="K56" s="14">
        <f t="shared" si="4"/>
        <v>100</v>
      </c>
      <c r="L56" s="14"/>
      <c r="M56" s="14"/>
      <c r="N56" s="24">
        <f t="shared" si="7"/>
        <v>0.23272064709992837</v>
      </c>
      <c r="O56" s="24">
        <f t="shared" si="8"/>
        <v>0</v>
      </c>
      <c r="P56" s="17">
        <f t="shared" si="9"/>
        <v>0</v>
      </c>
    </row>
    <row r="57" spans="1:16" s="2" customFormat="1" ht="60">
      <c r="A57" s="1" t="s">
        <v>45</v>
      </c>
      <c r="B57" s="12">
        <f aca="true" t="shared" si="22" ref="B57:G57">B58+B61</f>
        <v>2849.1</v>
      </c>
      <c r="C57" s="12">
        <f t="shared" si="22"/>
        <v>121506.4</v>
      </c>
      <c r="D57" s="12">
        <f t="shared" si="22"/>
        <v>121508.4</v>
      </c>
      <c r="E57" s="12">
        <f t="shared" si="22"/>
        <v>2849.1</v>
      </c>
      <c r="F57" s="12">
        <f t="shared" si="22"/>
        <v>1728.1</v>
      </c>
      <c r="G57" s="12">
        <f t="shared" si="22"/>
        <v>1730.1</v>
      </c>
      <c r="H57" s="14">
        <f t="shared" si="1"/>
        <v>0</v>
      </c>
      <c r="I57" s="14">
        <f t="shared" si="2"/>
        <v>-119778.29999999999</v>
      </c>
      <c r="J57" s="14">
        <f t="shared" si="3"/>
        <v>-119778.29999999999</v>
      </c>
      <c r="K57" s="14">
        <f t="shared" si="4"/>
        <v>100</v>
      </c>
      <c r="L57" s="14">
        <f t="shared" si="5"/>
        <v>1.4222296109505344</v>
      </c>
      <c r="M57" s="14">
        <f t="shared" si="6"/>
        <v>1.423852178121019</v>
      </c>
      <c r="N57" s="24">
        <f t="shared" si="7"/>
        <v>0.589372796135472</v>
      </c>
      <c r="O57" s="24">
        <f t="shared" si="8"/>
        <v>0.36994190449971465</v>
      </c>
      <c r="P57" s="17">
        <f t="shared" si="9"/>
        <v>0.36703619913342034</v>
      </c>
    </row>
    <row r="58" spans="1:16" s="7" customFormat="1" ht="96.75" customHeight="1">
      <c r="A58" s="19" t="s">
        <v>46</v>
      </c>
      <c r="B58" s="14">
        <f aca="true" t="shared" si="23" ref="B58:G58">B59+B60</f>
        <v>2674.1</v>
      </c>
      <c r="C58" s="14">
        <f t="shared" si="23"/>
        <v>121278.4</v>
      </c>
      <c r="D58" s="14">
        <f t="shared" si="23"/>
        <v>121278.4</v>
      </c>
      <c r="E58" s="14">
        <f t="shared" si="23"/>
        <v>2674.1</v>
      </c>
      <c r="F58" s="14">
        <f t="shared" si="23"/>
        <v>1500.1</v>
      </c>
      <c r="G58" s="14">
        <f t="shared" si="23"/>
        <v>1500.1</v>
      </c>
      <c r="H58" s="14">
        <f t="shared" si="1"/>
        <v>0</v>
      </c>
      <c r="I58" s="14">
        <f t="shared" si="2"/>
        <v>-119778.29999999999</v>
      </c>
      <c r="J58" s="14">
        <f t="shared" si="3"/>
        <v>-119778.29999999999</v>
      </c>
      <c r="K58" s="14">
        <f t="shared" si="4"/>
        <v>100</v>
      </c>
      <c r="L58" s="14">
        <f t="shared" si="5"/>
        <v>1.2369061597118696</v>
      </c>
      <c r="M58" s="14">
        <f t="shared" si="6"/>
        <v>1.2369061597118696</v>
      </c>
      <c r="N58" s="24">
        <f t="shared" si="7"/>
        <v>0.5531718065865942</v>
      </c>
      <c r="O58" s="24">
        <f t="shared" si="8"/>
        <v>0.32113295002605285</v>
      </c>
      <c r="P58" s="17">
        <f t="shared" si="9"/>
        <v>0.3182422994740442</v>
      </c>
    </row>
    <row r="59" spans="1:16" s="7" customFormat="1" ht="15">
      <c r="A59" s="5" t="s">
        <v>10</v>
      </c>
      <c r="B59" s="14">
        <v>2674.1</v>
      </c>
      <c r="C59" s="14">
        <v>121278.4</v>
      </c>
      <c r="D59" s="14">
        <v>121278.4</v>
      </c>
      <c r="E59" s="14">
        <v>2674.1</v>
      </c>
      <c r="F59" s="14">
        <v>1500.1</v>
      </c>
      <c r="G59" s="14">
        <v>1500.1</v>
      </c>
      <c r="H59" s="14">
        <f t="shared" si="1"/>
        <v>0</v>
      </c>
      <c r="I59" s="14">
        <f t="shared" si="2"/>
        <v>-119778.29999999999</v>
      </c>
      <c r="J59" s="14">
        <f t="shared" si="3"/>
        <v>-119778.29999999999</v>
      </c>
      <c r="K59" s="14">
        <f t="shared" si="4"/>
        <v>100</v>
      </c>
      <c r="L59" s="14">
        <f t="shared" si="5"/>
        <v>1.2369061597118696</v>
      </c>
      <c r="M59" s="14">
        <f t="shared" si="6"/>
        <v>1.2369061597118696</v>
      </c>
      <c r="N59" s="24">
        <f t="shared" si="7"/>
        <v>0.5531718065865942</v>
      </c>
      <c r="O59" s="24">
        <f t="shared" si="8"/>
        <v>0.32113295002605285</v>
      </c>
      <c r="P59" s="17">
        <f t="shared" si="9"/>
        <v>0.3182422994740442</v>
      </c>
    </row>
    <row r="60" spans="1:16" s="7" customFormat="1" ht="15">
      <c r="A60" s="5" t="s">
        <v>14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f t="shared" si="1"/>
        <v>0</v>
      </c>
      <c r="I60" s="14">
        <f t="shared" si="2"/>
        <v>0</v>
      </c>
      <c r="J60" s="14">
        <f t="shared" si="3"/>
        <v>0</v>
      </c>
      <c r="K60" s="14"/>
      <c r="L60" s="14"/>
      <c r="M60" s="14"/>
      <c r="N60" s="24">
        <f t="shared" si="7"/>
        <v>0</v>
      </c>
      <c r="O60" s="24">
        <f t="shared" si="8"/>
        <v>0</v>
      </c>
      <c r="P60" s="17">
        <f t="shared" si="9"/>
        <v>0</v>
      </c>
    </row>
    <row r="61" spans="1:16" s="7" customFormat="1" ht="75">
      <c r="A61" s="3" t="s">
        <v>47</v>
      </c>
      <c r="B61" s="14">
        <f aca="true" t="shared" si="24" ref="B61:G61">B62</f>
        <v>175</v>
      </c>
      <c r="C61" s="14">
        <f t="shared" si="24"/>
        <v>228</v>
      </c>
      <c r="D61" s="14">
        <f t="shared" si="24"/>
        <v>230</v>
      </c>
      <c r="E61" s="14">
        <f t="shared" si="24"/>
        <v>175</v>
      </c>
      <c r="F61" s="14">
        <f t="shared" si="24"/>
        <v>228</v>
      </c>
      <c r="G61" s="14">
        <f t="shared" si="24"/>
        <v>230</v>
      </c>
      <c r="H61" s="14">
        <f t="shared" si="1"/>
        <v>0</v>
      </c>
      <c r="I61" s="14">
        <f t="shared" si="2"/>
        <v>0</v>
      </c>
      <c r="J61" s="14">
        <f t="shared" si="3"/>
        <v>0</v>
      </c>
      <c r="K61" s="14">
        <f t="shared" si="4"/>
        <v>100</v>
      </c>
      <c r="L61" s="14">
        <f t="shared" si="5"/>
        <v>100</v>
      </c>
      <c r="M61" s="14">
        <f t="shared" si="6"/>
        <v>100</v>
      </c>
      <c r="N61" s="24">
        <f t="shared" si="7"/>
        <v>0.036200989548877745</v>
      </c>
      <c r="O61" s="24">
        <f t="shared" si="8"/>
        <v>0.048808954473661785</v>
      </c>
      <c r="P61" s="17">
        <f t="shared" si="9"/>
        <v>0.048793899659376146</v>
      </c>
    </row>
    <row r="62" spans="1:16" s="7" customFormat="1" ht="15">
      <c r="A62" s="5" t="s">
        <v>10</v>
      </c>
      <c r="B62" s="14">
        <v>175</v>
      </c>
      <c r="C62" s="14">
        <v>228</v>
      </c>
      <c r="D62" s="14">
        <v>230</v>
      </c>
      <c r="E62" s="14">
        <v>175</v>
      </c>
      <c r="F62" s="14">
        <v>228</v>
      </c>
      <c r="G62" s="14">
        <v>230</v>
      </c>
      <c r="H62" s="14">
        <f t="shared" si="1"/>
        <v>0</v>
      </c>
      <c r="I62" s="14">
        <f t="shared" si="2"/>
        <v>0</v>
      </c>
      <c r="J62" s="14">
        <f t="shared" si="3"/>
        <v>0</v>
      </c>
      <c r="K62" s="14">
        <f t="shared" si="4"/>
        <v>100</v>
      </c>
      <c r="L62" s="14">
        <f t="shared" si="5"/>
        <v>100</v>
      </c>
      <c r="M62" s="14">
        <f t="shared" si="6"/>
        <v>100</v>
      </c>
      <c r="N62" s="24">
        <f t="shared" si="7"/>
        <v>0.036200989548877745</v>
      </c>
      <c r="O62" s="24">
        <f t="shared" si="8"/>
        <v>0.048808954473661785</v>
      </c>
      <c r="P62" s="17">
        <f t="shared" si="9"/>
        <v>0.048793899659376146</v>
      </c>
    </row>
    <row r="63" spans="1:16" s="2" customFormat="1" ht="60">
      <c r="A63" s="1" t="s">
        <v>31</v>
      </c>
      <c r="B63" s="12">
        <f aca="true" t="shared" si="25" ref="B63:G63">B64+B66</f>
        <v>100</v>
      </c>
      <c r="C63" s="12">
        <f t="shared" si="25"/>
        <v>85</v>
      </c>
      <c r="D63" s="12">
        <f t="shared" si="25"/>
        <v>85</v>
      </c>
      <c r="E63" s="12">
        <f t="shared" si="25"/>
        <v>100</v>
      </c>
      <c r="F63" s="12">
        <f t="shared" si="25"/>
        <v>85</v>
      </c>
      <c r="G63" s="12">
        <f t="shared" si="25"/>
        <v>85</v>
      </c>
      <c r="H63" s="14">
        <f t="shared" si="1"/>
        <v>0</v>
      </c>
      <c r="I63" s="14">
        <f t="shared" si="2"/>
        <v>0</v>
      </c>
      <c r="J63" s="14">
        <f t="shared" si="3"/>
        <v>0</v>
      </c>
      <c r="K63" s="14">
        <f t="shared" si="4"/>
        <v>100</v>
      </c>
      <c r="L63" s="14">
        <f t="shared" si="5"/>
        <v>100</v>
      </c>
      <c r="M63" s="14">
        <f t="shared" si="6"/>
        <v>100</v>
      </c>
      <c r="N63" s="24">
        <f t="shared" si="7"/>
        <v>0.020686279742215857</v>
      </c>
      <c r="O63" s="24">
        <f t="shared" si="8"/>
        <v>0.018196320746759878</v>
      </c>
      <c r="P63" s="17">
        <f t="shared" si="9"/>
        <v>0.018032528134986837</v>
      </c>
    </row>
    <row r="64" spans="1:16" s="7" customFormat="1" ht="45">
      <c r="A64" s="3" t="s">
        <v>32</v>
      </c>
      <c r="B64" s="14">
        <f>B65</f>
        <v>80</v>
      </c>
      <c r="C64" s="14">
        <f>C65</f>
        <v>85</v>
      </c>
      <c r="D64" s="14">
        <f>D65</f>
        <v>85</v>
      </c>
      <c r="E64" s="14">
        <v>80</v>
      </c>
      <c r="F64" s="14">
        <v>85</v>
      </c>
      <c r="G64" s="14">
        <v>85</v>
      </c>
      <c r="H64" s="14">
        <f t="shared" si="1"/>
        <v>0</v>
      </c>
      <c r="I64" s="14">
        <f t="shared" si="2"/>
        <v>0</v>
      </c>
      <c r="J64" s="14">
        <f t="shared" si="3"/>
        <v>0</v>
      </c>
      <c r="K64" s="14">
        <f t="shared" si="4"/>
        <v>100</v>
      </c>
      <c r="L64" s="14">
        <f t="shared" si="5"/>
        <v>100</v>
      </c>
      <c r="M64" s="14">
        <f t="shared" si="6"/>
        <v>100</v>
      </c>
      <c r="N64" s="24">
        <f t="shared" si="7"/>
        <v>0.016549023793772686</v>
      </c>
      <c r="O64" s="24">
        <f t="shared" si="8"/>
        <v>0.018196320746759878</v>
      </c>
      <c r="P64" s="17">
        <f t="shared" si="9"/>
        <v>0.018032528134986837</v>
      </c>
    </row>
    <row r="65" spans="1:16" s="7" customFormat="1" ht="15">
      <c r="A65" s="5" t="s">
        <v>10</v>
      </c>
      <c r="B65" s="14">
        <v>80</v>
      </c>
      <c r="C65" s="14">
        <v>85</v>
      </c>
      <c r="D65" s="14">
        <v>85</v>
      </c>
      <c r="E65" s="14">
        <v>80</v>
      </c>
      <c r="F65" s="14">
        <v>85</v>
      </c>
      <c r="G65" s="14">
        <v>85</v>
      </c>
      <c r="H65" s="14">
        <f t="shared" si="1"/>
        <v>0</v>
      </c>
      <c r="I65" s="14">
        <f t="shared" si="2"/>
        <v>0</v>
      </c>
      <c r="J65" s="14">
        <f t="shared" si="3"/>
        <v>0</v>
      </c>
      <c r="K65" s="14">
        <f t="shared" si="4"/>
        <v>100</v>
      </c>
      <c r="L65" s="14">
        <f t="shared" si="5"/>
        <v>100</v>
      </c>
      <c r="M65" s="14">
        <f t="shared" si="6"/>
        <v>100</v>
      </c>
      <c r="N65" s="24">
        <f t="shared" si="7"/>
        <v>0.016549023793772686</v>
      </c>
      <c r="O65" s="24">
        <f t="shared" si="8"/>
        <v>0.018196320746759878</v>
      </c>
      <c r="P65" s="17">
        <f t="shared" si="9"/>
        <v>0.018032528134986837</v>
      </c>
    </row>
    <row r="66" spans="1:16" s="7" customFormat="1" ht="45">
      <c r="A66" s="3" t="s">
        <v>33</v>
      </c>
      <c r="B66" s="14">
        <f>B67</f>
        <v>20</v>
      </c>
      <c r="C66" s="14">
        <f>C67</f>
        <v>0</v>
      </c>
      <c r="D66" s="14">
        <f>D67</f>
        <v>0</v>
      </c>
      <c r="E66" s="14">
        <v>20</v>
      </c>
      <c r="F66" s="14">
        <v>0</v>
      </c>
      <c r="G66" s="14">
        <v>0</v>
      </c>
      <c r="H66" s="14">
        <f t="shared" si="1"/>
        <v>0</v>
      </c>
      <c r="I66" s="14">
        <f t="shared" si="2"/>
        <v>0</v>
      </c>
      <c r="J66" s="14">
        <f t="shared" si="3"/>
        <v>0</v>
      </c>
      <c r="K66" s="14">
        <f t="shared" si="4"/>
        <v>100</v>
      </c>
      <c r="L66" s="14"/>
      <c r="M66" s="14"/>
      <c r="N66" s="24">
        <f t="shared" si="7"/>
        <v>0.0041372559484431715</v>
      </c>
      <c r="O66" s="24">
        <f t="shared" si="8"/>
        <v>0</v>
      </c>
      <c r="P66" s="17">
        <f t="shared" si="9"/>
        <v>0</v>
      </c>
    </row>
    <row r="67" spans="1:16" s="7" customFormat="1" ht="15">
      <c r="A67" s="5" t="s">
        <v>10</v>
      </c>
      <c r="B67" s="14">
        <v>20</v>
      </c>
      <c r="C67" s="14">
        <v>0</v>
      </c>
      <c r="D67" s="14">
        <v>0</v>
      </c>
      <c r="E67" s="14">
        <v>20</v>
      </c>
      <c r="F67" s="14">
        <v>0</v>
      </c>
      <c r="G67" s="14">
        <v>0</v>
      </c>
      <c r="H67" s="14">
        <f t="shared" si="1"/>
        <v>0</v>
      </c>
      <c r="I67" s="14">
        <f t="shared" si="2"/>
        <v>0</v>
      </c>
      <c r="J67" s="14">
        <f t="shared" si="3"/>
        <v>0</v>
      </c>
      <c r="K67" s="14">
        <f t="shared" si="4"/>
        <v>100</v>
      </c>
      <c r="L67" s="14"/>
      <c r="M67" s="14"/>
      <c r="N67" s="24">
        <f t="shared" si="7"/>
        <v>0.0041372559484431715</v>
      </c>
      <c r="O67" s="24">
        <f t="shared" si="8"/>
        <v>0</v>
      </c>
      <c r="P67" s="17">
        <f t="shared" si="9"/>
        <v>0</v>
      </c>
    </row>
    <row r="68" spans="1:16" s="2" customFormat="1" ht="75">
      <c r="A68" s="1" t="s">
        <v>35</v>
      </c>
      <c r="B68" s="12">
        <f aca="true" t="shared" si="26" ref="B68:G68">B69+B71+B72</f>
        <v>9777.8</v>
      </c>
      <c r="C68" s="12">
        <f t="shared" si="26"/>
        <v>7683.799999999999</v>
      </c>
      <c r="D68" s="12">
        <f t="shared" si="26"/>
        <v>7663.799999999999</v>
      </c>
      <c r="E68" s="12">
        <f t="shared" si="26"/>
        <v>7126.099999999999</v>
      </c>
      <c r="F68" s="12">
        <f t="shared" si="26"/>
        <v>7133.700000000001</v>
      </c>
      <c r="G68" s="12">
        <f t="shared" si="26"/>
        <v>7113.700000000001</v>
      </c>
      <c r="H68" s="14">
        <f t="shared" si="1"/>
        <v>-2651.7</v>
      </c>
      <c r="I68" s="14">
        <f t="shared" si="2"/>
        <v>-550.0999999999985</v>
      </c>
      <c r="J68" s="14">
        <f t="shared" si="3"/>
        <v>-550.0999999999985</v>
      </c>
      <c r="K68" s="14">
        <f t="shared" si="4"/>
        <v>72.88040254453968</v>
      </c>
      <c r="L68" s="14">
        <f t="shared" si="5"/>
        <v>92.84078190478672</v>
      </c>
      <c r="M68" s="14">
        <f t="shared" si="6"/>
        <v>92.82209869777398</v>
      </c>
      <c r="N68" s="24">
        <f t="shared" si="7"/>
        <v>1.474124980710044</v>
      </c>
      <c r="O68" s="24">
        <f t="shared" si="8"/>
        <v>1.5271422742489524</v>
      </c>
      <c r="P68" s="17">
        <f t="shared" si="9"/>
        <v>1.5091528869865398</v>
      </c>
    </row>
    <row r="69" spans="1:16" s="7" customFormat="1" ht="45">
      <c r="A69" s="3" t="s">
        <v>7</v>
      </c>
      <c r="B69" s="14">
        <f aca="true" t="shared" si="27" ref="B69:G69">B70</f>
        <v>4512.6</v>
      </c>
      <c r="C69" s="14">
        <f t="shared" si="27"/>
        <v>2418.6</v>
      </c>
      <c r="D69" s="14">
        <f t="shared" si="27"/>
        <v>2398.6</v>
      </c>
      <c r="E69" s="14">
        <f t="shared" si="27"/>
        <v>2413.7</v>
      </c>
      <c r="F69" s="14">
        <f t="shared" si="27"/>
        <v>2418.6</v>
      </c>
      <c r="G69" s="14">
        <f t="shared" si="27"/>
        <v>2398.6</v>
      </c>
      <c r="H69" s="14">
        <f t="shared" si="1"/>
        <v>-2098.9000000000005</v>
      </c>
      <c r="I69" s="14">
        <f t="shared" si="2"/>
        <v>0</v>
      </c>
      <c r="J69" s="14">
        <f t="shared" si="3"/>
        <v>0</v>
      </c>
      <c r="K69" s="14">
        <f t="shared" si="4"/>
        <v>53.48801134600894</v>
      </c>
      <c r="L69" s="14">
        <f t="shared" si="5"/>
        <v>100</v>
      </c>
      <c r="M69" s="14">
        <f t="shared" si="6"/>
        <v>100</v>
      </c>
      <c r="N69" s="24">
        <f t="shared" si="7"/>
        <v>0.499304734137864</v>
      </c>
      <c r="O69" s="24">
        <f t="shared" si="8"/>
        <v>0.5177602512719228</v>
      </c>
      <c r="P69" s="17">
        <f t="shared" si="9"/>
        <v>0.5088567292303462</v>
      </c>
    </row>
    <row r="70" spans="1:16" s="7" customFormat="1" ht="15">
      <c r="A70" s="5" t="s">
        <v>10</v>
      </c>
      <c r="B70" s="14">
        <v>4512.6</v>
      </c>
      <c r="C70" s="14">
        <v>2418.6</v>
      </c>
      <c r="D70" s="14">
        <v>2398.6</v>
      </c>
      <c r="E70" s="14">
        <v>2413.7</v>
      </c>
      <c r="F70" s="14">
        <v>2418.6</v>
      </c>
      <c r="G70" s="14">
        <v>2398.6</v>
      </c>
      <c r="H70" s="14">
        <f aca="true" t="shared" si="28" ref="H70:H105">E70-B70</f>
        <v>-2098.9000000000005</v>
      </c>
      <c r="I70" s="14">
        <f aca="true" t="shared" si="29" ref="I70:I105">F70-C70</f>
        <v>0</v>
      </c>
      <c r="J70" s="14">
        <f aca="true" t="shared" si="30" ref="J70:J105">G70-D70</f>
        <v>0</v>
      </c>
      <c r="K70" s="14">
        <f aca="true" t="shared" si="31" ref="K70:K105">E70*100/B70</f>
        <v>53.48801134600894</v>
      </c>
      <c r="L70" s="14">
        <f aca="true" t="shared" si="32" ref="L70:L105">F70*100/C70</f>
        <v>100</v>
      </c>
      <c r="M70" s="14">
        <f aca="true" t="shared" si="33" ref="M70:M105">G70*100/D70</f>
        <v>100</v>
      </c>
      <c r="N70" s="24">
        <f t="shared" si="7"/>
        <v>0.499304734137864</v>
      </c>
      <c r="O70" s="24">
        <f t="shared" si="8"/>
        <v>0.5177602512719228</v>
      </c>
      <c r="P70" s="17">
        <f t="shared" si="9"/>
        <v>0.5088567292303462</v>
      </c>
    </row>
    <row r="71" spans="1:16" s="7" customFormat="1" ht="90">
      <c r="A71" s="19" t="s">
        <v>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f t="shared" si="28"/>
        <v>0</v>
      </c>
      <c r="I71" s="14">
        <f t="shared" si="29"/>
        <v>0</v>
      </c>
      <c r="J71" s="14">
        <f t="shared" si="30"/>
        <v>0</v>
      </c>
      <c r="K71" s="14"/>
      <c r="L71" s="14"/>
      <c r="M71" s="14"/>
      <c r="N71" s="24">
        <f t="shared" si="7"/>
        <v>0</v>
      </c>
      <c r="O71" s="24">
        <f t="shared" si="8"/>
        <v>0</v>
      </c>
      <c r="P71" s="17">
        <f t="shared" si="9"/>
        <v>0</v>
      </c>
    </row>
    <row r="72" spans="1:16" s="7" customFormat="1" ht="52.5" customHeight="1">
      <c r="A72" s="19" t="s">
        <v>9</v>
      </c>
      <c r="B72" s="14">
        <f>B73</f>
        <v>5265.2</v>
      </c>
      <c r="C72" s="14">
        <f>C73</f>
        <v>5265.2</v>
      </c>
      <c r="D72" s="14">
        <f>D73</f>
        <v>5265.2</v>
      </c>
      <c r="E72" s="14">
        <f>E73+E74</f>
        <v>4712.4</v>
      </c>
      <c r="F72" s="14">
        <f>F73+F74</f>
        <v>4715.1</v>
      </c>
      <c r="G72" s="14">
        <f>G73+G74</f>
        <v>4715.1</v>
      </c>
      <c r="H72" s="14">
        <f t="shared" si="28"/>
        <v>-552.8000000000002</v>
      </c>
      <c r="I72" s="14">
        <f t="shared" si="29"/>
        <v>-550.0999999999995</v>
      </c>
      <c r="J72" s="14">
        <f t="shared" si="30"/>
        <v>-550.0999999999995</v>
      </c>
      <c r="K72" s="14">
        <f t="shared" si="31"/>
        <v>89.50087366101951</v>
      </c>
      <c r="L72" s="14">
        <f t="shared" si="32"/>
        <v>89.55215376433945</v>
      </c>
      <c r="M72" s="14">
        <f t="shared" si="33"/>
        <v>89.55215376433945</v>
      </c>
      <c r="N72" s="24">
        <f aca="true" t="shared" si="34" ref="N72:N99">E72*100/483412.2</f>
        <v>0.9748202465721799</v>
      </c>
      <c r="O72" s="24">
        <f aca="true" t="shared" si="35" ref="O72:O96">F72*100/467127.4</f>
        <v>1.0093820229770294</v>
      </c>
      <c r="P72" s="17">
        <f aca="true" t="shared" si="36" ref="P72:P90">G72*100/471370.4</f>
        <v>1.0002961577561935</v>
      </c>
    </row>
    <row r="73" spans="1:16" ht="15">
      <c r="A73" s="5" t="s">
        <v>10</v>
      </c>
      <c r="B73" s="14">
        <v>5265.2</v>
      </c>
      <c r="C73" s="14">
        <v>5265.2</v>
      </c>
      <c r="D73" s="14">
        <v>5265.2</v>
      </c>
      <c r="E73" s="14">
        <v>4712.4</v>
      </c>
      <c r="F73" s="14">
        <v>4715.1</v>
      </c>
      <c r="G73" s="14">
        <v>4715.1</v>
      </c>
      <c r="H73" s="14">
        <f t="shared" si="28"/>
        <v>-552.8000000000002</v>
      </c>
      <c r="I73" s="14">
        <f t="shared" si="29"/>
        <v>-550.0999999999995</v>
      </c>
      <c r="J73" s="14">
        <f t="shared" si="30"/>
        <v>-550.0999999999995</v>
      </c>
      <c r="K73" s="14">
        <f t="shared" si="31"/>
        <v>89.50087366101951</v>
      </c>
      <c r="L73" s="14">
        <f t="shared" si="32"/>
        <v>89.55215376433945</v>
      </c>
      <c r="M73" s="14">
        <f t="shared" si="33"/>
        <v>89.55215376433945</v>
      </c>
      <c r="N73" s="24">
        <f t="shared" si="34"/>
        <v>0.9748202465721799</v>
      </c>
      <c r="O73" s="24">
        <f t="shared" si="35"/>
        <v>1.0093820229770294</v>
      </c>
      <c r="P73" s="17">
        <f t="shared" si="36"/>
        <v>1.0002961577561935</v>
      </c>
    </row>
    <row r="74" spans="1:16" ht="15">
      <c r="A74" s="5" t="s">
        <v>11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f t="shared" si="28"/>
        <v>0</v>
      </c>
      <c r="I74" s="14">
        <f t="shared" si="29"/>
        <v>0</v>
      </c>
      <c r="J74" s="14">
        <f t="shared" si="30"/>
        <v>0</v>
      </c>
      <c r="K74" s="14"/>
      <c r="L74" s="14"/>
      <c r="M74" s="14"/>
      <c r="N74" s="24">
        <f t="shared" si="34"/>
        <v>0</v>
      </c>
      <c r="O74" s="24">
        <f t="shared" si="35"/>
        <v>0</v>
      </c>
      <c r="P74" s="17">
        <f t="shared" si="36"/>
        <v>0</v>
      </c>
    </row>
    <row r="75" spans="1:16" s="2" customFormat="1" ht="45">
      <c r="A75" s="18" t="s">
        <v>54</v>
      </c>
      <c r="B75" s="12">
        <f aca="true" t="shared" si="37" ref="B75:G75">B76+B79+B82+B85</f>
        <v>379159.72</v>
      </c>
      <c r="C75" s="12">
        <f t="shared" si="37"/>
        <v>379159.72</v>
      </c>
      <c r="D75" s="12">
        <f t="shared" si="37"/>
        <v>379159.72</v>
      </c>
      <c r="E75" s="12">
        <f t="shared" si="37"/>
        <v>378589.80000000005</v>
      </c>
      <c r="F75" s="12">
        <f t="shared" si="37"/>
        <v>379577.79999999993</v>
      </c>
      <c r="G75" s="12">
        <f t="shared" si="37"/>
        <v>379663.3</v>
      </c>
      <c r="H75" s="14">
        <f t="shared" si="28"/>
        <v>-569.9199999999255</v>
      </c>
      <c r="I75" s="14">
        <f t="shared" si="29"/>
        <v>418.0799999999581</v>
      </c>
      <c r="J75" s="14">
        <f t="shared" si="30"/>
        <v>503.5800000000163</v>
      </c>
      <c r="K75" s="14">
        <f t="shared" si="31"/>
        <v>99.84968867473583</v>
      </c>
      <c r="L75" s="14">
        <f t="shared" si="32"/>
        <v>100.11026487729234</v>
      </c>
      <c r="M75" s="14">
        <f t="shared" si="33"/>
        <v>100.13281474097514</v>
      </c>
      <c r="N75" s="24">
        <f t="shared" si="34"/>
        <v>78.31614510349554</v>
      </c>
      <c r="O75" s="24">
        <f t="shared" si="35"/>
        <v>81.257875260582</v>
      </c>
      <c r="P75" s="17">
        <f t="shared" si="36"/>
        <v>80.5445781067288</v>
      </c>
    </row>
    <row r="76" spans="1:16" ht="45">
      <c r="A76" s="21" t="s">
        <v>37</v>
      </c>
      <c r="B76" s="14">
        <f>B77+B78</f>
        <v>148670.9</v>
      </c>
      <c r="C76" s="14">
        <f>C77+C78</f>
        <v>148670.9</v>
      </c>
      <c r="D76" s="14">
        <f>D77+D78</f>
        <v>148670.9</v>
      </c>
      <c r="E76" s="14">
        <v>147013.3</v>
      </c>
      <c r="F76" s="14">
        <v>147355.3</v>
      </c>
      <c r="G76" s="14">
        <v>147404.7</v>
      </c>
      <c r="H76" s="14">
        <f t="shared" si="28"/>
        <v>-1657.6000000000058</v>
      </c>
      <c r="I76" s="14">
        <f t="shared" si="29"/>
        <v>-1315.6000000000058</v>
      </c>
      <c r="J76" s="14">
        <f t="shared" si="30"/>
        <v>-1266.1999999999825</v>
      </c>
      <c r="K76" s="14">
        <f t="shared" si="31"/>
        <v>98.88505416998214</v>
      </c>
      <c r="L76" s="14">
        <f t="shared" si="32"/>
        <v>99.11509246261373</v>
      </c>
      <c r="M76" s="14">
        <f t="shared" si="33"/>
        <v>99.14832021599386</v>
      </c>
      <c r="N76" s="24">
        <f t="shared" si="34"/>
        <v>30.41158249626302</v>
      </c>
      <c r="O76" s="24">
        <f t="shared" si="35"/>
        <v>31.54499179452971</v>
      </c>
      <c r="P76" s="17">
        <f t="shared" si="36"/>
        <v>31.271522352697584</v>
      </c>
    </row>
    <row r="77" spans="1:16" ht="15">
      <c r="A77" s="5" t="s">
        <v>11</v>
      </c>
      <c r="B77" s="14">
        <v>117765.2</v>
      </c>
      <c r="C77" s="14">
        <v>117765.2</v>
      </c>
      <c r="D77" s="14">
        <v>117765.2</v>
      </c>
      <c r="E77" s="14">
        <v>117554.6</v>
      </c>
      <c r="F77" s="14">
        <v>117554.6</v>
      </c>
      <c r="G77" s="14">
        <v>117554.6</v>
      </c>
      <c r="H77" s="14">
        <f t="shared" si="28"/>
        <v>-210.59999999999127</v>
      </c>
      <c r="I77" s="14">
        <f t="shared" si="29"/>
        <v>-210.59999999999127</v>
      </c>
      <c r="J77" s="14">
        <f t="shared" si="30"/>
        <v>-210.59999999999127</v>
      </c>
      <c r="K77" s="14">
        <f t="shared" si="31"/>
        <v>99.82116958150625</v>
      </c>
      <c r="L77" s="14">
        <f t="shared" si="32"/>
        <v>99.82116958150625</v>
      </c>
      <c r="M77" s="14">
        <f t="shared" si="33"/>
        <v>99.82116958150625</v>
      </c>
      <c r="N77" s="24">
        <f t="shared" si="34"/>
        <v>24.317673405842882</v>
      </c>
      <c r="O77" s="24">
        <f t="shared" si="35"/>
        <v>25.16542596302422</v>
      </c>
      <c r="P77" s="17">
        <f t="shared" si="36"/>
        <v>24.93890155173087</v>
      </c>
    </row>
    <row r="78" spans="1:16" ht="15">
      <c r="A78" s="5" t="s">
        <v>10</v>
      </c>
      <c r="B78" s="14">
        <v>30905.7</v>
      </c>
      <c r="C78" s="14">
        <v>30905.7</v>
      </c>
      <c r="D78" s="14">
        <v>30905.7</v>
      </c>
      <c r="E78" s="14">
        <v>29458.7</v>
      </c>
      <c r="F78" s="14">
        <v>29800.7</v>
      </c>
      <c r="G78" s="14">
        <v>29850.1</v>
      </c>
      <c r="H78" s="14">
        <f t="shared" si="28"/>
        <v>-1447</v>
      </c>
      <c r="I78" s="14">
        <f t="shared" si="29"/>
        <v>-1105</v>
      </c>
      <c r="J78" s="14">
        <f t="shared" si="30"/>
        <v>-1055.6000000000022</v>
      </c>
      <c r="K78" s="14">
        <f t="shared" si="31"/>
        <v>95.31801577055364</v>
      </c>
      <c r="L78" s="14">
        <f t="shared" si="32"/>
        <v>96.42460775843938</v>
      </c>
      <c r="M78" s="14">
        <f t="shared" si="33"/>
        <v>96.58444882335621</v>
      </c>
      <c r="N78" s="24">
        <f t="shared" si="34"/>
        <v>6.0939090904201425</v>
      </c>
      <c r="O78" s="24">
        <f t="shared" si="35"/>
        <v>6.379565831505495</v>
      </c>
      <c r="P78" s="17">
        <f t="shared" si="36"/>
        <v>6.332620800966713</v>
      </c>
    </row>
    <row r="79" spans="1:16" ht="45">
      <c r="A79" s="21" t="s">
        <v>38</v>
      </c>
      <c r="B79" s="14">
        <f>B80+B81</f>
        <v>172625.32</v>
      </c>
      <c r="C79" s="14">
        <f>C80+C81</f>
        <v>172625.32</v>
      </c>
      <c r="D79" s="14">
        <f>D80+D81</f>
        <v>172625.32</v>
      </c>
      <c r="E79" s="14">
        <v>172976.7</v>
      </c>
      <c r="F79" s="14">
        <v>173596.4</v>
      </c>
      <c r="G79" s="14">
        <v>173631.5</v>
      </c>
      <c r="H79" s="14">
        <f t="shared" si="28"/>
        <v>351.38000000000466</v>
      </c>
      <c r="I79" s="14">
        <f t="shared" si="29"/>
        <v>971.0799999999872</v>
      </c>
      <c r="J79" s="14">
        <f t="shared" si="30"/>
        <v>1006.179999999993</v>
      </c>
      <c r="K79" s="14">
        <f t="shared" si="31"/>
        <v>100.20355067263597</v>
      </c>
      <c r="L79" s="14">
        <f t="shared" si="32"/>
        <v>100.56253624902766</v>
      </c>
      <c r="M79" s="14">
        <f t="shared" si="33"/>
        <v>100.58286930329803</v>
      </c>
      <c r="N79" s="24">
        <f t="shared" si="34"/>
        <v>35.78244405085349</v>
      </c>
      <c r="O79" s="24">
        <f t="shared" si="35"/>
        <v>37.16253852803325</v>
      </c>
      <c r="P79" s="17">
        <f t="shared" si="36"/>
        <v>36.83546951611726</v>
      </c>
    </row>
    <row r="80" spans="1:16" ht="15">
      <c r="A80" s="5" t="s">
        <v>11</v>
      </c>
      <c r="B80" s="14">
        <v>150782.6</v>
      </c>
      <c r="C80" s="14">
        <v>150782.6</v>
      </c>
      <c r="D80" s="14">
        <v>150782.6</v>
      </c>
      <c r="E80" s="14">
        <v>150782.6</v>
      </c>
      <c r="F80" s="14">
        <v>151096.9</v>
      </c>
      <c r="G80" s="14">
        <v>151096.9</v>
      </c>
      <c r="H80" s="14">
        <f t="shared" si="28"/>
        <v>0</v>
      </c>
      <c r="I80" s="14">
        <f t="shared" si="29"/>
        <v>314.29999999998836</v>
      </c>
      <c r="J80" s="14">
        <f t="shared" si="30"/>
        <v>314.29999999998836</v>
      </c>
      <c r="K80" s="14">
        <f t="shared" si="31"/>
        <v>100</v>
      </c>
      <c r="L80" s="14">
        <f t="shared" si="32"/>
        <v>100.20844580210183</v>
      </c>
      <c r="M80" s="14">
        <f t="shared" si="33"/>
        <v>100.20844580210183</v>
      </c>
      <c r="N80" s="24">
        <f t="shared" si="34"/>
        <v>31.191310438586363</v>
      </c>
      <c r="O80" s="24">
        <f t="shared" si="35"/>
        <v>32.34597242636591</v>
      </c>
      <c r="P80" s="17">
        <f t="shared" si="36"/>
        <v>32.05481294540344</v>
      </c>
    </row>
    <row r="81" spans="1:16" ht="15">
      <c r="A81" s="5" t="s">
        <v>10</v>
      </c>
      <c r="B81" s="14">
        <v>21842.72</v>
      </c>
      <c r="C81" s="14">
        <v>21842.72</v>
      </c>
      <c r="D81" s="14">
        <v>21842.72</v>
      </c>
      <c r="E81" s="14">
        <v>22194.1</v>
      </c>
      <c r="F81" s="14">
        <v>22499.5</v>
      </c>
      <c r="G81" s="14">
        <v>22534.6</v>
      </c>
      <c r="H81" s="14">
        <f t="shared" si="28"/>
        <v>351.3799999999974</v>
      </c>
      <c r="I81" s="14">
        <f t="shared" si="29"/>
        <v>656.7799999999988</v>
      </c>
      <c r="J81" s="14">
        <f t="shared" si="30"/>
        <v>691.8799999999974</v>
      </c>
      <c r="K81" s="14">
        <f t="shared" si="31"/>
        <v>101.60868243515459</v>
      </c>
      <c r="L81" s="14">
        <f t="shared" si="32"/>
        <v>103.00685995150786</v>
      </c>
      <c r="M81" s="14">
        <f t="shared" si="33"/>
        <v>103.16755422401606</v>
      </c>
      <c r="N81" s="24">
        <f t="shared" si="34"/>
        <v>4.59113361226713</v>
      </c>
      <c r="O81" s="24">
        <f t="shared" si="35"/>
        <v>4.816566101667339</v>
      </c>
      <c r="P81" s="17">
        <f t="shared" si="36"/>
        <v>4.780656570713816</v>
      </c>
    </row>
    <row r="82" spans="1:16" ht="45">
      <c r="A82" s="21" t="s">
        <v>39</v>
      </c>
      <c r="B82" s="14">
        <f>B83+B84</f>
        <v>41649.3</v>
      </c>
      <c r="C82" s="14">
        <f>C83+C84</f>
        <v>41649.3</v>
      </c>
      <c r="D82" s="14">
        <f>D83+D84</f>
        <v>41649.3</v>
      </c>
      <c r="E82" s="14">
        <v>41162.4</v>
      </c>
      <c r="F82" s="14">
        <v>41179.8</v>
      </c>
      <c r="G82" s="14">
        <v>41180.5</v>
      </c>
      <c r="H82" s="14">
        <f t="shared" si="28"/>
        <v>-486.90000000000146</v>
      </c>
      <c r="I82" s="14">
        <f t="shared" si="29"/>
        <v>-469.5</v>
      </c>
      <c r="J82" s="14">
        <f t="shared" si="30"/>
        <v>-468.8000000000029</v>
      </c>
      <c r="K82" s="14">
        <f t="shared" si="31"/>
        <v>98.83095274110248</v>
      </c>
      <c r="L82" s="14">
        <f t="shared" si="32"/>
        <v>98.87273015392816</v>
      </c>
      <c r="M82" s="14">
        <f t="shared" si="33"/>
        <v>98.87441085444412</v>
      </c>
      <c r="N82" s="24">
        <f t="shared" si="34"/>
        <v>8.51496921260986</v>
      </c>
      <c r="O82" s="24">
        <f t="shared" si="35"/>
        <v>8.815539401028499</v>
      </c>
      <c r="P82" s="17">
        <f t="shared" si="36"/>
        <v>8.736335586621475</v>
      </c>
    </row>
    <row r="83" spans="1:16" ht="15">
      <c r="A83" s="5" t="s">
        <v>11</v>
      </c>
      <c r="B83" s="14">
        <v>625</v>
      </c>
      <c r="C83" s="14">
        <v>625</v>
      </c>
      <c r="D83" s="14">
        <v>625</v>
      </c>
      <c r="E83" s="14">
        <v>625</v>
      </c>
      <c r="F83" s="14">
        <v>625</v>
      </c>
      <c r="G83" s="14">
        <v>625</v>
      </c>
      <c r="H83" s="14">
        <f t="shared" si="28"/>
        <v>0</v>
      </c>
      <c r="I83" s="14">
        <f t="shared" si="29"/>
        <v>0</v>
      </c>
      <c r="J83" s="14">
        <f t="shared" si="30"/>
        <v>0</v>
      </c>
      <c r="K83" s="14">
        <f t="shared" si="31"/>
        <v>100</v>
      </c>
      <c r="L83" s="14">
        <f t="shared" si="32"/>
        <v>100</v>
      </c>
      <c r="M83" s="14">
        <f t="shared" si="33"/>
        <v>100</v>
      </c>
      <c r="N83" s="24">
        <f t="shared" si="34"/>
        <v>0.1292892483888491</v>
      </c>
      <c r="O83" s="24">
        <f t="shared" si="35"/>
        <v>0.13379647607911674</v>
      </c>
      <c r="P83" s="17">
        <f t="shared" si="36"/>
        <v>0.1325921186396091</v>
      </c>
    </row>
    <row r="84" spans="1:16" ht="15">
      <c r="A84" s="5" t="s">
        <v>10</v>
      </c>
      <c r="B84" s="14">
        <v>41024.3</v>
      </c>
      <c r="C84" s="14">
        <v>41024.3</v>
      </c>
      <c r="D84" s="14">
        <v>41024.3</v>
      </c>
      <c r="E84" s="14">
        <v>40537.4</v>
      </c>
      <c r="F84" s="14">
        <v>40554.8</v>
      </c>
      <c r="G84" s="14">
        <v>40555.5</v>
      </c>
      <c r="H84" s="14">
        <f t="shared" si="28"/>
        <v>-486.90000000000146</v>
      </c>
      <c r="I84" s="14">
        <f t="shared" si="29"/>
        <v>-469.5</v>
      </c>
      <c r="J84" s="14">
        <f t="shared" si="30"/>
        <v>-468.8000000000029</v>
      </c>
      <c r="K84" s="14">
        <f t="shared" si="31"/>
        <v>98.81314245459397</v>
      </c>
      <c r="L84" s="14">
        <f t="shared" si="32"/>
        <v>98.85555634099791</v>
      </c>
      <c r="M84" s="14">
        <f t="shared" si="33"/>
        <v>98.85726264677275</v>
      </c>
      <c r="N84" s="24">
        <f t="shared" si="34"/>
        <v>8.38567996422101</v>
      </c>
      <c r="O84" s="24">
        <f t="shared" si="35"/>
        <v>8.681742924949383</v>
      </c>
      <c r="P84" s="17">
        <f t="shared" si="36"/>
        <v>8.603743467981866</v>
      </c>
    </row>
    <row r="85" spans="1:16" ht="60">
      <c r="A85" s="21" t="s">
        <v>40</v>
      </c>
      <c r="B85" s="14">
        <f>B87</f>
        <v>16214.2</v>
      </c>
      <c r="C85" s="14">
        <f>C87</f>
        <v>16214.2</v>
      </c>
      <c r="D85" s="14">
        <f>D87</f>
        <v>16214.2</v>
      </c>
      <c r="E85" s="14">
        <v>17437.4</v>
      </c>
      <c r="F85" s="14">
        <v>17446.3</v>
      </c>
      <c r="G85" s="14">
        <v>17446.6</v>
      </c>
      <c r="H85" s="14">
        <f t="shared" si="28"/>
        <v>1223.2000000000007</v>
      </c>
      <c r="I85" s="14">
        <f t="shared" si="29"/>
        <v>1232.0999999999985</v>
      </c>
      <c r="J85" s="14">
        <f t="shared" si="30"/>
        <v>1232.3999999999978</v>
      </c>
      <c r="K85" s="14">
        <f t="shared" si="31"/>
        <v>107.54400463790999</v>
      </c>
      <c r="L85" s="14">
        <f t="shared" si="32"/>
        <v>107.59889479591962</v>
      </c>
      <c r="M85" s="14">
        <f t="shared" si="33"/>
        <v>107.60074502596487</v>
      </c>
      <c r="N85" s="24">
        <f t="shared" si="34"/>
        <v>3.607149343769148</v>
      </c>
      <c r="O85" s="24">
        <f t="shared" si="35"/>
        <v>3.734805536990551</v>
      </c>
      <c r="P85" s="17">
        <f t="shared" si="36"/>
        <v>3.701250651292486</v>
      </c>
    </row>
    <row r="86" spans="1:16" ht="15">
      <c r="A86" s="5" t="s">
        <v>11</v>
      </c>
      <c r="B86" s="14">
        <v>0</v>
      </c>
      <c r="C86" s="14">
        <v>0</v>
      </c>
      <c r="D86" s="14">
        <v>0</v>
      </c>
      <c r="E86" s="14">
        <v>210.6</v>
      </c>
      <c r="F86" s="14">
        <v>210.6</v>
      </c>
      <c r="G86" s="14">
        <v>210.6</v>
      </c>
      <c r="H86" s="14"/>
      <c r="I86" s="14"/>
      <c r="J86" s="14"/>
      <c r="K86" s="14"/>
      <c r="L86" s="14"/>
      <c r="M86" s="14"/>
      <c r="N86" s="24">
        <f t="shared" si="34"/>
        <v>0.043565305137106596</v>
      </c>
      <c r="O86" s="24">
        <f t="shared" si="35"/>
        <v>0.045084060579619174</v>
      </c>
      <c r="P86" s="17">
        <f t="shared" si="36"/>
        <v>0.04467824029680268</v>
      </c>
    </row>
    <row r="87" spans="1:16" ht="15">
      <c r="A87" s="5" t="s">
        <v>10</v>
      </c>
      <c r="B87" s="14">
        <v>16214.2</v>
      </c>
      <c r="C87" s="14">
        <v>16214.2</v>
      </c>
      <c r="D87" s="14">
        <v>16214.2</v>
      </c>
      <c r="E87" s="14">
        <v>17226.8</v>
      </c>
      <c r="F87" s="14">
        <v>17235.7</v>
      </c>
      <c r="G87" s="14">
        <v>17236</v>
      </c>
      <c r="H87" s="14">
        <f t="shared" si="28"/>
        <v>1012.5999999999985</v>
      </c>
      <c r="I87" s="14">
        <f t="shared" si="29"/>
        <v>1021.5</v>
      </c>
      <c r="J87" s="14">
        <f t="shared" si="30"/>
        <v>1021.7999999999993</v>
      </c>
      <c r="K87" s="14">
        <f t="shared" si="31"/>
        <v>106.24514314613117</v>
      </c>
      <c r="L87" s="14">
        <f t="shared" si="32"/>
        <v>106.30003330414081</v>
      </c>
      <c r="M87" s="14">
        <f t="shared" si="33"/>
        <v>106.30188353418608</v>
      </c>
      <c r="N87" s="24">
        <f t="shared" si="34"/>
        <v>3.563584038632041</v>
      </c>
      <c r="O87" s="24">
        <f t="shared" si="35"/>
        <v>3.6897214764109316</v>
      </c>
      <c r="P87" s="17">
        <f t="shared" si="36"/>
        <v>3.656572410995684</v>
      </c>
    </row>
    <row r="88" spans="1:16" s="2" customFormat="1" ht="45">
      <c r="A88" s="22" t="s">
        <v>55</v>
      </c>
      <c r="B88" s="12">
        <f>B89+B91+B93</f>
        <v>20087.6</v>
      </c>
      <c r="C88" s="12">
        <f>C89+C91+C93</f>
        <v>21141.5</v>
      </c>
      <c r="D88" s="12"/>
      <c r="E88" s="12">
        <f>E89+E91+E93</f>
        <v>15617.1</v>
      </c>
      <c r="F88" s="12">
        <f>F89+F91+F93</f>
        <v>15802</v>
      </c>
      <c r="G88" s="12">
        <f>G89+G91+G93</f>
        <v>15946.2</v>
      </c>
      <c r="H88" s="14">
        <f t="shared" si="28"/>
        <v>-4470.499999999998</v>
      </c>
      <c r="I88" s="14">
        <f t="shared" si="29"/>
        <v>-5339.5</v>
      </c>
      <c r="J88" s="14">
        <f t="shared" si="30"/>
        <v>15946.2</v>
      </c>
      <c r="K88" s="14">
        <f t="shared" si="31"/>
        <v>77.74497700073678</v>
      </c>
      <c r="L88" s="14">
        <f t="shared" si="32"/>
        <v>74.74398694510796</v>
      </c>
      <c r="M88" s="14"/>
      <c r="N88" s="24">
        <f t="shared" si="34"/>
        <v>3.2305969936215924</v>
      </c>
      <c r="O88" s="24">
        <f t="shared" si="35"/>
        <v>3.3828030640035243</v>
      </c>
      <c r="P88" s="17">
        <f t="shared" si="36"/>
        <v>3.3829447076014953</v>
      </c>
    </row>
    <row r="89" spans="1:16" ht="45">
      <c r="A89" s="21" t="s">
        <v>49</v>
      </c>
      <c r="B89" s="14">
        <f>B90</f>
        <v>19446.1</v>
      </c>
      <c r="C89" s="14">
        <f>C90</f>
        <v>20500</v>
      </c>
      <c r="D89" s="14"/>
      <c r="E89" s="14">
        <v>15617.1</v>
      </c>
      <c r="F89" s="14">
        <v>15802</v>
      </c>
      <c r="G89" s="14">
        <v>15946.2</v>
      </c>
      <c r="H89" s="14">
        <f t="shared" si="28"/>
        <v>-3828.999999999998</v>
      </c>
      <c r="I89" s="14">
        <f t="shared" si="29"/>
        <v>-4698</v>
      </c>
      <c r="J89" s="14">
        <f t="shared" si="30"/>
        <v>15946.2</v>
      </c>
      <c r="K89" s="14">
        <f t="shared" si="31"/>
        <v>80.30967649040169</v>
      </c>
      <c r="L89" s="14">
        <f t="shared" si="32"/>
        <v>77.08292682926829</v>
      </c>
      <c r="M89" s="14"/>
      <c r="N89" s="24">
        <f t="shared" si="34"/>
        <v>3.2305969936215924</v>
      </c>
      <c r="O89" s="24">
        <f t="shared" si="35"/>
        <v>3.3828030640035243</v>
      </c>
      <c r="P89" s="17">
        <f t="shared" si="36"/>
        <v>3.3829447076014953</v>
      </c>
    </row>
    <row r="90" spans="1:16" ht="15">
      <c r="A90" s="5" t="s">
        <v>10</v>
      </c>
      <c r="B90" s="14">
        <v>19446.1</v>
      </c>
      <c r="C90" s="14">
        <v>20500</v>
      </c>
      <c r="D90" s="14"/>
      <c r="E90" s="14">
        <v>15617.1</v>
      </c>
      <c r="F90" s="14">
        <v>15802</v>
      </c>
      <c r="G90" s="14">
        <v>15946.2</v>
      </c>
      <c r="H90" s="14">
        <f t="shared" si="28"/>
        <v>-3828.999999999998</v>
      </c>
      <c r="I90" s="14">
        <f t="shared" si="29"/>
        <v>-4698</v>
      </c>
      <c r="J90" s="14">
        <f t="shared" si="30"/>
        <v>15946.2</v>
      </c>
      <c r="K90" s="14">
        <f t="shared" si="31"/>
        <v>80.30967649040169</v>
      </c>
      <c r="L90" s="14">
        <f t="shared" si="32"/>
        <v>77.08292682926829</v>
      </c>
      <c r="M90" s="14"/>
      <c r="N90" s="24">
        <f t="shared" si="34"/>
        <v>3.2305969936215924</v>
      </c>
      <c r="O90" s="24">
        <f t="shared" si="35"/>
        <v>3.3828030640035243</v>
      </c>
      <c r="P90" s="17">
        <f t="shared" si="36"/>
        <v>3.3829447076014953</v>
      </c>
    </row>
    <row r="91" spans="1:16" ht="60">
      <c r="A91" s="21" t="s">
        <v>50</v>
      </c>
      <c r="B91" s="14">
        <f>B92</f>
        <v>41.5</v>
      </c>
      <c r="C91" s="14">
        <f>C92</f>
        <v>41.5</v>
      </c>
      <c r="D91" s="14"/>
      <c r="E91" s="14">
        <v>0</v>
      </c>
      <c r="F91" s="14">
        <v>0</v>
      </c>
      <c r="G91" s="14"/>
      <c r="H91" s="14">
        <f t="shared" si="28"/>
        <v>-41.5</v>
      </c>
      <c r="I91" s="14">
        <f t="shared" si="29"/>
        <v>-41.5</v>
      </c>
      <c r="J91" s="14">
        <f t="shared" si="30"/>
        <v>0</v>
      </c>
      <c r="K91" s="14">
        <f t="shared" si="31"/>
        <v>0</v>
      </c>
      <c r="L91" s="14">
        <f t="shared" si="32"/>
        <v>0</v>
      </c>
      <c r="M91" s="14"/>
      <c r="N91" s="24">
        <f t="shared" si="34"/>
        <v>0</v>
      </c>
      <c r="O91" s="24">
        <f t="shared" si="35"/>
        <v>0</v>
      </c>
      <c r="P91" s="17"/>
    </row>
    <row r="92" spans="1:16" ht="15">
      <c r="A92" s="5" t="s">
        <v>10</v>
      </c>
      <c r="B92" s="14">
        <v>41.5</v>
      </c>
      <c r="C92" s="14">
        <v>41.5</v>
      </c>
      <c r="D92" s="14"/>
      <c r="E92" s="14">
        <v>0</v>
      </c>
      <c r="F92" s="14">
        <v>0</v>
      </c>
      <c r="G92" s="14"/>
      <c r="H92" s="14">
        <f t="shared" si="28"/>
        <v>-41.5</v>
      </c>
      <c r="I92" s="14">
        <f t="shared" si="29"/>
        <v>-41.5</v>
      </c>
      <c r="J92" s="14">
        <f t="shared" si="30"/>
        <v>0</v>
      </c>
      <c r="K92" s="14">
        <f t="shared" si="31"/>
        <v>0</v>
      </c>
      <c r="L92" s="14">
        <f t="shared" si="32"/>
        <v>0</v>
      </c>
      <c r="M92" s="14"/>
      <c r="N92" s="24">
        <f t="shared" si="34"/>
        <v>0</v>
      </c>
      <c r="O92" s="24">
        <f t="shared" si="35"/>
        <v>0</v>
      </c>
      <c r="P92" s="17"/>
    </row>
    <row r="93" spans="1:16" ht="45">
      <c r="A93" s="21" t="s">
        <v>51</v>
      </c>
      <c r="B93" s="14">
        <f>B94</f>
        <v>600</v>
      </c>
      <c r="C93" s="14">
        <f>C94</f>
        <v>600</v>
      </c>
      <c r="D93" s="14"/>
      <c r="E93" s="14">
        <v>0</v>
      </c>
      <c r="F93" s="14">
        <v>0</v>
      </c>
      <c r="G93" s="14"/>
      <c r="H93" s="14">
        <f t="shared" si="28"/>
        <v>-600</v>
      </c>
      <c r="I93" s="14">
        <f t="shared" si="29"/>
        <v>-600</v>
      </c>
      <c r="J93" s="14">
        <f t="shared" si="30"/>
        <v>0</v>
      </c>
      <c r="K93" s="14">
        <f t="shared" si="31"/>
        <v>0</v>
      </c>
      <c r="L93" s="14">
        <f t="shared" si="32"/>
        <v>0</v>
      </c>
      <c r="M93" s="14"/>
      <c r="N93" s="24">
        <f t="shared" si="34"/>
        <v>0</v>
      </c>
      <c r="O93" s="24">
        <f t="shared" si="35"/>
        <v>0</v>
      </c>
      <c r="P93" s="17"/>
    </row>
    <row r="94" spans="1:16" ht="15">
      <c r="A94" s="5" t="s">
        <v>10</v>
      </c>
      <c r="B94" s="14">
        <v>600</v>
      </c>
      <c r="C94" s="14">
        <v>600</v>
      </c>
      <c r="D94" s="14"/>
      <c r="E94" s="14">
        <v>0</v>
      </c>
      <c r="F94" s="14">
        <v>0</v>
      </c>
      <c r="G94" s="14"/>
      <c r="H94" s="14">
        <f t="shared" si="28"/>
        <v>-600</v>
      </c>
      <c r="I94" s="14">
        <f t="shared" si="29"/>
        <v>-600</v>
      </c>
      <c r="J94" s="14">
        <f t="shared" si="30"/>
        <v>0</v>
      </c>
      <c r="K94" s="14">
        <f t="shared" si="31"/>
        <v>0</v>
      </c>
      <c r="L94" s="14">
        <f t="shared" si="32"/>
        <v>0</v>
      </c>
      <c r="M94" s="14"/>
      <c r="N94" s="24">
        <f t="shared" si="34"/>
        <v>0</v>
      </c>
      <c r="O94" s="24">
        <f t="shared" si="35"/>
        <v>0</v>
      </c>
      <c r="P94" s="17"/>
    </row>
    <row r="95" spans="1:16" ht="60">
      <c r="A95" s="18" t="s">
        <v>52</v>
      </c>
      <c r="B95" s="14">
        <v>400</v>
      </c>
      <c r="C95" s="14">
        <v>400</v>
      </c>
      <c r="D95" s="14"/>
      <c r="E95" s="14">
        <v>400</v>
      </c>
      <c r="F95" s="14">
        <v>400</v>
      </c>
      <c r="G95" s="14"/>
      <c r="H95" s="14">
        <f t="shared" si="28"/>
        <v>0</v>
      </c>
      <c r="I95" s="14">
        <f t="shared" si="29"/>
        <v>0</v>
      </c>
      <c r="J95" s="14"/>
      <c r="K95" s="14">
        <f t="shared" si="31"/>
        <v>100</v>
      </c>
      <c r="L95" s="14">
        <f t="shared" si="32"/>
        <v>100</v>
      </c>
      <c r="M95" s="14"/>
      <c r="N95" s="24">
        <f t="shared" si="34"/>
        <v>0.08274511896886343</v>
      </c>
      <c r="O95" s="24">
        <f t="shared" si="35"/>
        <v>0.08562974469063471</v>
      </c>
      <c r="P95" s="17"/>
    </row>
    <row r="96" spans="1:16" ht="15">
      <c r="A96" s="5" t="s">
        <v>10</v>
      </c>
      <c r="B96" s="14">
        <v>400</v>
      </c>
      <c r="C96" s="14">
        <v>400</v>
      </c>
      <c r="D96" s="14"/>
      <c r="E96" s="14">
        <v>400</v>
      </c>
      <c r="F96" s="14">
        <v>400</v>
      </c>
      <c r="G96" s="14"/>
      <c r="H96" s="14">
        <f t="shared" si="28"/>
        <v>0</v>
      </c>
      <c r="I96" s="14">
        <f t="shared" si="29"/>
        <v>0</v>
      </c>
      <c r="J96" s="14"/>
      <c r="K96" s="14">
        <f t="shared" si="31"/>
        <v>100</v>
      </c>
      <c r="L96" s="14">
        <f t="shared" si="32"/>
        <v>100</v>
      </c>
      <c r="M96" s="14"/>
      <c r="N96" s="24">
        <f t="shared" si="34"/>
        <v>0.08274511896886343</v>
      </c>
      <c r="O96" s="24">
        <f t="shared" si="35"/>
        <v>0.08562974469063471</v>
      </c>
      <c r="P96" s="17"/>
    </row>
    <row r="97" spans="1:16" ht="105">
      <c r="A97" s="18" t="s">
        <v>53</v>
      </c>
      <c r="B97" s="14">
        <f>B98+B99</f>
        <v>14649.01</v>
      </c>
      <c r="C97" s="14"/>
      <c r="D97" s="14"/>
      <c r="E97" s="14">
        <f>E98+E99</f>
        <v>3662.3</v>
      </c>
      <c r="F97" s="14"/>
      <c r="G97" s="14"/>
      <c r="H97" s="14"/>
      <c r="I97" s="14"/>
      <c r="J97" s="14"/>
      <c r="K97" s="14">
        <f>E97*100/B97</f>
        <v>25.000324253993956</v>
      </c>
      <c r="L97" s="14"/>
      <c r="M97" s="14"/>
      <c r="N97" s="24">
        <f t="shared" si="34"/>
        <v>0.7575936229991713</v>
      </c>
      <c r="O97" s="24"/>
      <c r="P97" s="17"/>
    </row>
    <row r="98" spans="1:16" ht="15">
      <c r="A98" s="5" t="s">
        <v>10</v>
      </c>
      <c r="B98" s="14">
        <v>3662.25</v>
      </c>
      <c r="C98" s="14"/>
      <c r="D98" s="14"/>
      <c r="E98" s="14">
        <v>3662.3</v>
      </c>
      <c r="F98" s="14"/>
      <c r="G98" s="14"/>
      <c r="H98" s="14"/>
      <c r="I98" s="14"/>
      <c r="J98" s="14"/>
      <c r="K98" s="14">
        <f>E98*100/B98</f>
        <v>100.00136528090654</v>
      </c>
      <c r="L98" s="14"/>
      <c r="M98" s="14"/>
      <c r="N98" s="24">
        <f t="shared" si="34"/>
        <v>0.7575936229991713</v>
      </c>
      <c r="O98" s="24"/>
      <c r="P98" s="17"/>
    </row>
    <row r="99" spans="1:16" ht="15">
      <c r="A99" s="5" t="s">
        <v>11</v>
      </c>
      <c r="B99" s="14">
        <v>10986.76</v>
      </c>
      <c r="C99" s="14"/>
      <c r="D99" s="14"/>
      <c r="E99" s="14">
        <v>0</v>
      </c>
      <c r="F99" s="14"/>
      <c r="G99" s="14"/>
      <c r="H99" s="14"/>
      <c r="I99" s="14"/>
      <c r="J99" s="14"/>
      <c r="K99" s="14">
        <f>E99*100/B99</f>
        <v>0</v>
      </c>
      <c r="L99" s="14"/>
      <c r="M99" s="14"/>
      <c r="N99" s="24">
        <f t="shared" si="34"/>
        <v>0</v>
      </c>
      <c r="O99" s="24"/>
      <c r="P99" s="17"/>
    </row>
    <row r="100" spans="1:16" s="2" customFormat="1" ht="15">
      <c r="A100" s="1" t="s">
        <v>15</v>
      </c>
      <c r="B100" s="12">
        <f aca="true" t="shared" si="38" ref="B100:G100">B7+B17+B22+B31+B37+B48+B57+B63+B68+B75+B88+B95+B97</f>
        <v>512726.94999999995</v>
      </c>
      <c r="C100" s="12">
        <f t="shared" si="38"/>
        <v>604739.11</v>
      </c>
      <c r="D100" s="12">
        <f t="shared" si="38"/>
        <v>587104.6499999999</v>
      </c>
      <c r="E100" s="12">
        <f t="shared" si="38"/>
        <v>483412.2</v>
      </c>
      <c r="F100" s="12">
        <f t="shared" si="38"/>
        <v>467527.3999999999</v>
      </c>
      <c r="G100" s="12">
        <f t="shared" si="38"/>
        <v>471370.4</v>
      </c>
      <c r="H100" s="14">
        <f t="shared" si="28"/>
        <v>-29314.74999999994</v>
      </c>
      <c r="I100" s="14">
        <f t="shared" si="29"/>
        <v>-137211.71000000008</v>
      </c>
      <c r="J100" s="14">
        <f t="shared" si="30"/>
        <v>-115734.24999999988</v>
      </c>
      <c r="K100" s="14">
        <f t="shared" si="31"/>
        <v>94.28258062112788</v>
      </c>
      <c r="L100" s="14">
        <f t="shared" si="32"/>
        <v>77.31059431562149</v>
      </c>
      <c r="M100" s="14">
        <f t="shared" si="33"/>
        <v>80.28728779443325</v>
      </c>
      <c r="N100" s="24">
        <f aca="true" t="shared" si="39" ref="N100:N105">E100*100/483412.2</f>
        <v>100</v>
      </c>
      <c r="O100" s="24">
        <f>F100*100/467527.4</f>
        <v>99.99999999999999</v>
      </c>
      <c r="P100" s="17">
        <f aca="true" t="shared" si="40" ref="P100:P105">G100*100/471370.4</f>
        <v>100</v>
      </c>
    </row>
    <row r="101" spans="1:16" ht="15">
      <c r="A101" s="5" t="s">
        <v>13</v>
      </c>
      <c r="B101" s="14">
        <f aca="true" t="shared" si="41" ref="B101:G101">B44+B39+B11+B15</f>
        <v>3304.84</v>
      </c>
      <c r="C101" s="14">
        <f t="shared" si="41"/>
        <v>3304.84</v>
      </c>
      <c r="D101" s="14">
        <f t="shared" si="41"/>
        <v>3304.84</v>
      </c>
      <c r="E101" s="14">
        <f t="shared" si="41"/>
        <v>0</v>
      </c>
      <c r="F101" s="14">
        <f t="shared" si="41"/>
        <v>0</v>
      </c>
      <c r="G101" s="14">
        <f t="shared" si="41"/>
        <v>0</v>
      </c>
      <c r="H101" s="14">
        <f t="shared" si="28"/>
        <v>-3304.84</v>
      </c>
      <c r="I101" s="14">
        <f t="shared" si="29"/>
        <v>-3304.84</v>
      </c>
      <c r="J101" s="14">
        <f t="shared" si="30"/>
        <v>-3304.84</v>
      </c>
      <c r="K101" s="14">
        <f t="shared" si="31"/>
        <v>0</v>
      </c>
      <c r="L101" s="14">
        <f t="shared" si="32"/>
        <v>0</v>
      </c>
      <c r="M101" s="14">
        <f t="shared" si="33"/>
        <v>0</v>
      </c>
      <c r="N101" s="24">
        <f t="shared" si="39"/>
        <v>0</v>
      </c>
      <c r="O101" s="24">
        <f>F101*100/467527.4</f>
        <v>0</v>
      </c>
      <c r="P101" s="17">
        <f t="shared" si="40"/>
        <v>0</v>
      </c>
    </row>
    <row r="102" spans="1:16" ht="15">
      <c r="A102" s="5" t="s">
        <v>11</v>
      </c>
      <c r="B102" s="14">
        <f aca="true" t="shared" si="42" ref="B102:G102">B10+B35+B45+B53+B40+B77+B80+B83+B86+B99</f>
        <v>281824.86</v>
      </c>
      <c r="C102" s="14">
        <f t="shared" si="42"/>
        <v>270832.1</v>
      </c>
      <c r="D102" s="14">
        <f t="shared" si="42"/>
        <v>270832.1</v>
      </c>
      <c r="E102" s="14">
        <f t="shared" si="42"/>
        <v>269414.3</v>
      </c>
      <c r="F102" s="14">
        <f t="shared" si="42"/>
        <v>269503</v>
      </c>
      <c r="G102" s="14">
        <f t="shared" si="42"/>
        <v>269503</v>
      </c>
      <c r="H102" s="14">
        <f t="shared" si="28"/>
        <v>-12410.559999999998</v>
      </c>
      <c r="I102" s="14">
        <f t="shared" si="29"/>
        <v>-1329.0999999999767</v>
      </c>
      <c r="J102" s="14">
        <f t="shared" si="30"/>
        <v>-1329.0999999999767</v>
      </c>
      <c r="K102" s="14">
        <f t="shared" si="31"/>
        <v>95.59635725535357</v>
      </c>
      <c r="L102" s="14">
        <f t="shared" si="32"/>
        <v>99.50925314982973</v>
      </c>
      <c r="M102" s="14">
        <f t="shared" si="33"/>
        <v>99.50925314982973</v>
      </c>
      <c r="N102" s="24">
        <f t="shared" si="39"/>
        <v>55.73179576353265</v>
      </c>
      <c r="O102" s="24">
        <f>F102*100/467527.4</f>
        <v>57.6443220226237</v>
      </c>
      <c r="P102" s="17">
        <f t="shared" si="40"/>
        <v>57.17435799956891</v>
      </c>
    </row>
    <row r="103" spans="1:16" ht="15">
      <c r="A103" s="5" t="s">
        <v>10</v>
      </c>
      <c r="B103" s="14">
        <f aca="true" t="shared" si="43" ref="B103:G103">B9+B21+B24+B26+B28+B30+B33+B36+B41+B51+B54+B59+B65+B67+B70+B73+B19+B62+B13+B56+B78+B81+B84+B87+B90+B92+B94+B96+B98</f>
        <v>222617.17</v>
      </c>
      <c r="C103" s="14">
        <f t="shared" si="43"/>
        <v>325622.09</v>
      </c>
      <c r="D103" s="14">
        <f t="shared" si="43"/>
        <v>307987.63</v>
      </c>
      <c r="E103" s="14">
        <f t="shared" si="43"/>
        <v>213997.89999999997</v>
      </c>
      <c r="F103" s="14">
        <f t="shared" si="43"/>
        <v>198024.40000000002</v>
      </c>
      <c r="G103" s="14">
        <f t="shared" si="43"/>
        <v>201867.40000000002</v>
      </c>
      <c r="H103" s="14">
        <f t="shared" si="28"/>
        <v>-8619.270000000048</v>
      </c>
      <c r="I103" s="14">
        <f t="shared" si="29"/>
        <v>-127597.69</v>
      </c>
      <c r="J103" s="14">
        <f t="shared" si="30"/>
        <v>-106120.22999999998</v>
      </c>
      <c r="K103" s="14">
        <f t="shared" si="31"/>
        <v>96.12820969739214</v>
      </c>
      <c r="L103" s="14">
        <f t="shared" si="32"/>
        <v>60.81417879235405</v>
      </c>
      <c r="M103" s="14">
        <f t="shared" si="33"/>
        <v>65.54399603646421</v>
      </c>
      <c r="N103" s="24">
        <f t="shared" si="39"/>
        <v>44.26820423646734</v>
      </c>
      <c r="O103" s="24">
        <f>F103*100/467527.4</f>
        <v>42.3556779773763</v>
      </c>
      <c r="P103" s="17">
        <f t="shared" si="40"/>
        <v>42.82564200043109</v>
      </c>
    </row>
    <row r="104" spans="1:16" ht="15">
      <c r="A104" s="5" t="s">
        <v>12</v>
      </c>
      <c r="B104" s="14">
        <f aca="true" t="shared" si="44" ref="B104:G104">B14+B46</f>
        <v>424.78</v>
      </c>
      <c r="C104" s="14">
        <f t="shared" si="44"/>
        <v>424.78</v>
      </c>
      <c r="D104" s="14">
        <f t="shared" si="44"/>
        <v>424.78</v>
      </c>
      <c r="E104" s="14">
        <f t="shared" si="44"/>
        <v>0</v>
      </c>
      <c r="F104" s="14">
        <f t="shared" si="44"/>
        <v>0</v>
      </c>
      <c r="G104" s="14">
        <f t="shared" si="44"/>
        <v>0</v>
      </c>
      <c r="H104" s="14">
        <f t="shared" si="28"/>
        <v>-424.78</v>
      </c>
      <c r="I104" s="14">
        <f t="shared" si="29"/>
        <v>-424.78</v>
      </c>
      <c r="J104" s="14">
        <f t="shared" si="30"/>
        <v>-424.78</v>
      </c>
      <c r="K104" s="14">
        <f t="shared" si="31"/>
        <v>0</v>
      </c>
      <c r="L104" s="14">
        <f t="shared" si="32"/>
        <v>0</v>
      </c>
      <c r="M104" s="14">
        <f t="shared" si="33"/>
        <v>0</v>
      </c>
      <c r="N104" s="24">
        <f t="shared" si="39"/>
        <v>0</v>
      </c>
      <c r="O104" s="24">
        <f>F104*100/467527.4</f>
        <v>0</v>
      </c>
      <c r="P104" s="17">
        <f t="shared" si="40"/>
        <v>0</v>
      </c>
    </row>
    <row r="105" spans="1:16" ht="15">
      <c r="A105" s="5" t="s">
        <v>14</v>
      </c>
      <c r="B105" s="14">
        <f aca="true" t="shared" si="45" ref="B105:G105">B47+B60+B42+B16</f>
        <v>4555.3</v>
      </c>
      <c r="C105" s="14">
        <f t="shared" si="45"/>
        <v>4555.3</v>
      </c>
      <c r="D105" s="14">
        <f t="shared" si="45"/>
        <v>4555.3</v>
      </c>
      <c r="E105" s="14">
        <f t="shared" si="45"/>
        <v>0</v>
      </c>
      <c r="F105" s="14">
        <f t="shared" si="45"/>
        <v>0</v>
      </c>
      <c r="G105" s="14">
        <f t="shared" si="45"/>
        <v>0</v>
      </c>
      <c r="H105" s="14">
        <f t="shared" si="28"/>
        <v>-4555.3</v>
      </c>
      <c r="I105" s="14">
        <f t="shared" si="29"/>
        <v>-4555.3</v>
      </c>
      <c r="J105" s="14">
        <f t="shared" si="30"/>
        <v>-4555.3</v>
      </c>
      <c r="K105" s="14">
        <f t="shared" si="31"/>
        <v>0</v>
      </c>
      <c r="L105" s="14">
        <f t="shared" si="32"/>
        <v>0</v>
      </c>
      <c r="M105" s="14">
        <f t="shared" si="33"/>
        <v>0</v>
      </c>
      <c r="N105" s="24">
        <f t="shared" si="39"/>
        <v>0</v>
      </c>
      <c r="O105" s="24">
        <f>F105*100/467127.4</f>
        <v>0</v>
      </c>
      <c r="P105" s="17">
        <f t="shared" si="40"/>
        <v>0</v>
      </c>
    </row>
    <row r="107" spans="1:10" ht="15">
      <c r="A107" s="30" t="s">
        <v>59</v>
      </c>
      <c r="B107" s="31"/>
      <c r="C107" s="31"/>
      <c r="D107" s="31"/>
      <c r="E107" s="31"/>
      <c r="F107" s="31"/>
      <c r="G107" s="31"/>
      <c r="H107" s="31"/>
      <c r="I107" s="31"/>
      <c r="J107" s="31"/>
    </row>
  </sheetData>
  <sheetProtection/>
  <mergeCells count="9">
    <mergeCell ref="E1:P1"/>
    <mergeCell ref="A107:J107"/>
    <mergeCell ref="N5:P5"/>
    <mergeCell ref="A5:A6"/>
    <mergeCell ref="B5:D5"/>
    <mergeCell ref="E5:G5"/>
    <mergeCell ref="H5:J5"/>
    <mergeCell ref="K5:M5"/>
    <mergeCell ref="B3:J3"/>
  </mergeCells>
  <printOptions/>
  <pageMargins left="0.31496062992125984" right="0.31496062992125984" top="0.9448818897637796" bottom="0.15748031496062992" header="0.31496062992125984" footer="0.31496062992125984"/>
  <pageSetup fitToHeight="5" fitToWidth="1" horizontalDpi="600" verticalDpi="600" orientation="landscape" paperSize="9" scale="5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2016-11-21T07:37:45Z</cp:lastPrinted>
  <dcterms:created xsi:type="dcterms:W3CDTF">2014-11-19T06:10:19Z</dcterms:created>
  <dcterms:modified xsi:type="dcterms:W3CDTF">2016-11-21T07:38:32Z</dcterms:modified>
  <cp:category/>
  <cp:version/>
  <cp:contentType/>
  <cp:contentStatus/>
</cp:coreProperties>
</file>