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0"/>
  </bookViews>
  <sheets>
    <sheet name="приложение по расходам" sheetId="1" r:id="rId1"/>
  </sheets>
  <externalReferences>
    <externalReference r:id="rId4"/>
    <externalReference r:id="rId5"/>
    <externalReference r:id="rId6"/>
    <externalReference r:id="rId7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'приложение по расходам'!$A$1:$L$58</definedName>
  </definedNames>
  <calcPr fullCalcOnLoad="1"/>
</workbook>
</file>

<file path=xl/sharedStrings.xml><?xml version="1.0" encoding="utf-8"?>
<sst xmlns="http://schemas.openxmlformats.org/spreadsheetml/2006/main" count="104" uniqueCount="104">
  <si>
    <t>ФИЗИЧЕСКАЯ КУЛЬТУРА И СПОРТ</t>
  </si>
  <si>
    <t>МЕЖБЮДЖЕТНЫЕ ТРАНСФЕРТЫ ОБЩЕГО ХАРАКТЕРА БЮДЖЕТАМ  СУБЪЕКТОВ РОССИЙСКОЙ ФЕДЕРАЦИИ И МУНИЦИПАЛЬНЫХ ОБРАЗОВАНИЙ</t>
  </si>
  <si>
    <t>СРЕДСТВА МАССОВОЙ ИНФОРМАЦИИ</t>
  </si>
  <si>
    <t>СОЦИАЛЬНАЯ ПОЛИТИКА</t>
  </si>
  <si>
    <t>ОХРАНА ОКРУЖАЮЩЕЙ СРЕДЫ</t>
  </si>
  <si>
    <t>ОБРАЗОВАНИЕ</t>
  </si>
  <si>
    <t>КУЛЬТУРА И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</si>
  <si>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</si>
  <si>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1004</t>
  </si>
  <si>
    <t>Охрана семьи и детства</t>
  </si>
  <si>
    <t>1200</t>
  </si>
  <si>
    <t>1202</t>
  </si>
  <si>
    <t>0600</t>
  </si>
  <si>
    <t>0605</t>
  </si>
  <si>
    <t>Другие вопросы в области охраны окружающей среды</t>
  </si>
  <si>
    <t>Периодическая печать и издательства</t>
  </si>
  <si>
    <t>0412</t>
  </si>
  <si>
    <t>Другие вопросы в области национальной экономики</t>
  </si>
  <si>
    <t>ОБЩЕГОСУДАРСТВЕННЫЕ ВОПРОСЫ</t>
  </si>
  <si>
    <t>Рз, ПР</t>
  </si>
  <si>
    <t>Наименование расходов</t>
  </si>
  <si>
    <t>1</t>
  </si>
  <si>
    <t>2</t>
  </si>
  <si>
    <t>3</t>
  </si>
  <si>
    <t>4</t>
  </si>
  <si>
    <t>0100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</si>
  <si>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</si>
  <si>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</si>
  <si>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</si>
  <si>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</si>
  <si>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</si>
  <si>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</si>
  <si>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0400</t>
  </si>
  <si>
    <t>0405</t>
  </si>
  <si>
    <t>Сельское хозяйство и рыболовство</t>
  </si>
  <si>
    <t>0409</t>
  </si>
  <si>
    <t>0500</t>
  </si>
  <si>
    <t>0700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</si>
  <si>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</si>
  <si>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</si>
  <si>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</si>
  <si>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</si>
  <si>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</si>
  <si>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</si>
  <si>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</si>
  <si>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</si>
  <si>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</si>
  <si>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</si>
  <si>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</si>
  <si>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</si>
  <si>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1100</t>
  </si>
  <si>
    <t>ИТОГО</t>
  </si>
  <si>
    <t>0111</t>
  </si>
  <si>
    <t>Общеэкономические вопросы</t>
  </si>
  <si>
    <t>0113</t>
  </si>
  <si>
    <t>1102</t>
  </si>
  <si>
    <t>1401</t>
  </si>
  <si>
    <t>Дошкольное образование</t>
  </si>
  <si>
    <t>Массовый спорт</t>
  </si>
  <si>
    <t>1400</t>
  </si>
  <si>
    <t>0800</t>
  </si>
  <si>
    <t>0801</t>
  </si>
  <si>
    <t>Культура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</si>
  <si>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</si>
  <si>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</si>
  <si>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</si>
  <si>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</si>
  <si>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НАЦИОНАЛЬНАЯ ЭКОНОМИКА</t>
  </si>
  <si>
    <t>0408</t>
  </si>
  <si>
    <t>Транспорт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</si>
  <si>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</si>
  <si>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</si>
  <si>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</si>
  <si>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</si>
  <si>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</si>
  <si>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Проект бюджета</t>
  </si>
  <si>
    <t>тыс.руб</t>
  </si>
  <si>
    <t>%</t>
  </si>
  <si>
    <t>структура, %</t>
  </si>
  <si>
    <t>0314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</si>
  <si>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</si>
  <si>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</si>
  <si>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</si>
  <si>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</si>
  <si>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</si>
  <si>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</si>
  <si>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</si>
  <si>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внутренего и муниципального долга</t>
  </si>
  <si>
    <t>7</t>
  </si>
  <si>
    <t>2016 г. Первоначально утвержденный бюджет (Решение ЗС АМР от 17.12.2015 № 229)</t>
  </si>
  <si>
    <t>2017 г.</t>
  </si>
  <si>
    <t>2017 г. к первоначально утвержденному бюджету 2016 г.</t>
  </si>
  <si>
    <t>первоначально утвержденный бюджет 2016 г.</t>
  </si>
  <si>
    <t>Проект бюджета 2017 г</t>
  </si>
  <si>
    <t>2019 г.</t>
  </si>
  <si>
    <t>2018 г.</t>
  </si>
  <si>
    <t>Проект бюджета 2018 г</t>
  </si>
  <si>
    <t>Проект бюджета 2019 г</t>
  </si>
  <si>
    <t>0107</t>
  </si>
  <si>
    <t>Обеспечение проведение выборов и референдумов</t>
  </si>
  <si>
    <t>0703</t>
  </si>
  <si>
    <t>Дополнительное образование детей</t>
  </si>
  <si>
    <t>Приложение № 3 к заключению КСП АМР от 21.11.2016 № 3</t>
  </si>
  <si>
    <t>Анализ бюджетных ассигнований бюджета района на 2017 - 2019 годы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</si>
</sst>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#,##0.00_р_."/>
    <numFmt numFmtId="180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9" borderId="0" applyNumberFormat="0" applyBorder="0" applyAlignment="0" applyProtection="0"/>
    <xf numFmtId="0" fontId="10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4" fontId="7" fillId="38" borderId="1" applyNumberFormat="0" applyProtection="0">
      <alignment vertical="center"/>
    </xf>
    <xf numFmtId="4" fontId="12" fillId="38" borderId="1" applyNumberFormat="0" applyProtection="0">
      <alignment vertical="center"/>
    </xf>
    <xf numFmtId="4" fontId="7" fillId="38" borderId="1" applyNumberFormat="0" applyProtection="0">
      <alignment horizontal="left" vertical="center" indent="1"/>
    </xf>
    <xf numFmtId="0" fontId="13" fillId="38" borderId="2" applyNumberFormat="0" applyProtection="0">
      <alignment horizontal="left" vertical="top" indent="1"/>
    </xf>
    <xf numFmtId="4" fontId="7" fillId="39" borderId="1" applyNumberFormat="0" applyProtection="0">
      <alignment horizontal="left" vertical="center" indent="1"/>
    </xf>
    <xf numFmtId="4" fontId="7" fillId="40" borderId="1" applyNumberFormat="0" applyProtection="0">
      <alignment horizontal="right" vertical="center"/>
    </xf>
    <xf numFmtId="4" fontId="7" fillId="41" borderId="1" applyNumberFormat="0" applyProtection="0">
      <alignment horizontal="right" vertical="center"/>
    </xf>
    <xf numFmtId="4" fontId="7" fillId="42" borderId="3" applyNumberFormat="0" applyProtection="0">
      <alignment horizontal="right" vertical="center"/>
    </xf>
    <xf numFmtId="4" fontId="7" fillId="43" borderId="1" applyNumberFormat="0" applyProtection="0">
      <alignment horizontal="right" vertical="center"/>
    </xf>
    <xf numFmtId="4" fontId="7" fillId="44" borderId="1" applyNumberFormat="0" applyProtection="0">
      <alignment horizontal="right" vertical="center"/>
    </xf>
    <xf numFmtId="4" fontId="7" fillId="45" borderId="1" applyNumberFormat="0" applyProtection="0">
      <alignment horizontal="right" vertical="center"/>
    </xf>
    <xf numFmtId="4" fontId="7" fillId="46" borderId="1" applyNumberFormat="0" applyProtection="0">
      <alignment horizontal="right" vertical="center"/>
    </xf>
    <xf numFmtId="4" fontId="7" fillId="47" borderId="1" applyNumberFormat="0" applyProtection="0">
      <alignment horizontal="right" vertical="center"/>
    </xf>
    <xf numFmtId="4" fontId="7" fillId="48" borderId="1" applyNumberFormat="0" applyProtection="0">
      <alignment horizontal="right" vertical="center"/>
    </xf>
    <xf numFmtId="4" fontId="7" fillId="49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7" fillId="51" borderId="1" applyNumberFormat="0" applyProtection="0">
      <alignment horizontal="right" vertical="center"/>
    </xf>
    <xf numFmtId="4" fontId="7" fillId="52" borderId="3" applyNumberFormat="0" applyProtection="0">
      <alignment horizontal="left" vertical="center" indent="1"/>
    </xf>
    <xf numFmtId="4" fontId="7" fillId="51" borderId="3" applyNumberFormat="0" applyProtection="0">
      <alignment horizontal="left" vertical="center" indent="1"/>
    </xf>
    <xf numFmtId="0" fontId="2" fillId="50" borderId="2" applyNumberFormat="0" applyProtection="0">
      <alignment horizontal="left" vertical="center" indent="1"/>
    </xf>
    <xf numFmtId="0" fontId="7" fillId="50" borderId="2" applyNumberFormat="0" applyProtection="0">
      <alignment horizontal="left" vertical="top" indent="1"/>
    </xf>
    <xf numFmtId="0" fontId="2" fillId="51" borderId="2" applyNumberFormat="0" applyProtection="0">
      <alignment horizontal="left" vertical="center" indent="1"/>
    </xf>
    <xf numFmtId="0" fontId="7" fillId="51" borderId="2" applyNumberFormat="0" applyProtection="0">
      <alignment horizontal="left" vertical="top" indent="1"/>
    </xf>
    <xf numFmtId="0" fontId="2" fillId="53" borderId="2" applyNumberFormat="0" applyProtection="0">
      <alignment horizontal="left" vertical="center" indent="1"/>
    </xf>
    <xf numFmtId="0" fontId="7" fillId="53" borderId="1" applyNumberFormat="0" applyProtection="0">
      <alignment horizontal="left" vertical="center" indent="1"/>
    </xf>
    <xf numFmtId="0" fontId="7" fillId="53" borderId="2" applyNumberFormat="0" applyProtection="0">
      <alignment horizontal="left" vertical="top" indent="1"/>
    </xf>
    <xf numFmtId="0" fontId="7" fillId="52" borderId="1" applyNumberFormat="0" applyProtection="0">
      <alignment horizontal="left" vertical="center" indent="1"/>
    </xf>
    <xf numFmtId="0" fontId="7" fillId="52" borderId="2" applyNumberFormat="0" applyProtection="0">
      <alignment horizontal="left" vertical="top" indent="1"/>
    </xf>
    <xf numFmtId="0" fontId="7" fillId="54" borderId="4" applyNumberFormat="0">
      <alignment/>
      <protection locked="0"/>
    </xf>
    <xf numFmtId="0" fontId="14" fillId="50" borderId="5" applyBorder="0">
      <alignment/>
      <protection/>
    </xf>
    <xf numFmtId="4" fontId="15" fillId="55" borderId="2" applyNumberFormat="0" applyProtection="0">
      <alignment vertical="center"/>
    </xf>
    <xf numFmtId="4" fontId="12" fillId="55" borderId="6" applyNumberFormat="0" applyProtection="0">
      <alignment vertical="center"/>
    </xf>
    <xf numFmtId="4" fontId="15" fillId="56" borderId="2" applyNumberFormat="0" applyProtection="0">
      <alignment horizontal="left" vertical="center" indent="1"/>
    </xf>
    <xf numFmtId="0" fontId="15" fillId="55" borderId="2" applyNumberFormat="0" applyProtection="0">
      <alignment horizontal="left" vertical="top" indent="1"/>
    </xf>
    <xf numFmtId="4" fontId="16" fillId="52" borderId="2" applyNumberFormat="0" applyProtection="0">
      <alignment horizontal="right" vertical="center"/>
    </xf>
    <xf numFmtId="4" fontId="7" fillId="0" borderId="1" applyNumberFormat="0" applyProtection="0">
      <alignment horizontal="right" vertical="center"/>
    </xf>
    <xf numFmtId="4" fontId="12" fillId="54" borderId="1" applyNumberFormat="0" applyProtection="0">
      <alignment horizontal="right" vertical="center"/>
    </xf>
    <xf numFmtId="4" fontId="7" fillId="39" borderId="1" applyNumberFormat="0" applyProtection="0">
      <alignment horizontal="left" vertical="center" indent="1"/>
    </xf>
    <xf numFmtId="0" fontId="15" fillId="51" borderId="2" applyNumberFormat="0" applyProtection="0">
      <alignment horizontal="left" vertical="top" indent="1"/>
    </xf>
    <xf numFmtId="4" fontId="17" fillId="57" borderId="3" applyNumberFormat="0" applyProtection="0">
      <alignment horizontal="left" vertical="center" indent="1"/>
    </xf>
    <xf numFmtId="0" fontId="7" fillId="58" borderId="6">
      <alignment/>
      <protection/>
    </xf>
    <xf numFmtId="4" fontId="18" fillId="54" borderId="1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6" fillId="65" borderId="7" applyNumberFormat="0" applyAlignment="0" applyProtection="0"/>
    <xf numFmtId="0" fontId="37" fillId="66" borderId="8" applyNumberFormat="0" applyAlignment="0" applyProtection="0"/>
    <xf numFmtId="0" fontId="38" fillId="66" borderId="7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67" borderId="13" applyNumberFormat="0" applyAlignment="0" applyProtection="0"/>
    <xf numFmtId="0" fontId="44" fillId="0" borderId="0" applyNumberFormat="0" applyFill="0" applyBorder="0" applyAlignment="0" applyProtection="0"/>
    <xf numFmtId="0" fontId="45" fillId="68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69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7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7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54" borderId="17" xfId="119" applyNumberFormat="1" applyFont="1" applyFill="1" applyBorder="1" applyAlignment="1">
      <alignment horizontal="center" vertical="center"/>
      <protection/>
    </xf>
    <xf numFmtId="0" fontId="4" fillId="54" borderId="17" xfId="119" applyNumberFormat="1" applyFont="1" applyFill="1" applyBorder="1" applyAlignment="1">
      <alignment horizontal="left" vertical="center" wrapText="1"/>
      <protection/>
    </xf>
    <xf numFmtId="49" fontId="4" fillId="54" borderId="6" xfId="0" applyNumberFormat="1" applyFont="1" applyFill="1" applyBorder="1" applyAlignment="1">
      <alignment horizontal="center" vertical="center" wrapText="1"/>
    </xf>
    <xf numFmtId="49" fontId="4" fillId="54" borderId="6" xfId="0" applyNumberFormat="1" applyFont="1" applyFill="1" applyBorder="1" applyAlignment="1">
      <alignment horizontal="left" vertical="center" wrapText="1"/>
    </xf>
    <xf numFmtId="0" fontId="4" fillId="54" borderId="17" xfId="0" applyNumberFormat="1" applyFont="1" applyFill="1" applyBorder="1" applyAlignment="1">
      <alignment horizontal="left" vertical="center" wrapText="1"/>
    </xf>
    <xf numFmtId="49" fontId="4" fillId="54" borderId="17" xfId="0" applyNumberFormat="1" applyFont="1" applyFill="1" applyBorder="1" applyAlignment="1">
      <alignment horizontal="center" vertical="center"/>
    </xf>
    <xf numFmtId="49" fontId="4" fillId="54" borderId="6" xfId="0" applyNumberFormat="1" applyFont="1" applyFill="1" applyBorder="1" applyAlignment="1">
      <alignment horizontal="center" vertical="center"/>
    </xf>
    <xf numFmtId="49" fontId="4" fillId="54" borderId="17" xfId="0" applyNumberFormat="1" applyFont="1" applyFill="1" applyBorder="1" applyAlignment="1">
      <alignment horizontal="center" vertical="center" wrapText="1"/>
    </xf>
    <xf numFmtId="49" fontId="6" fillId="54" borderId="6" xfId="0" applyNumberFormat="1" applyFont="1" applyFill="1" applyBorder="1" applyAlignment="1">
      <alignment horizontal="center" vertical="center" wrapText="1"/>
    </xf>
    <xf numFmtId="49" fontId="4" fillId="54" borderId="6" xfId="0" applyNumberFormat="1" applyFont="1" applyFill="1" applyBorder="1" applyAlignment="1">
      <alignment vertical="center" wrapText="1"/>
    </xf>
    <xf numFmtId="0" fontId="4" fillId="54" borderId="0" xfId="0" applyFont="1" applyFill="1" applyAlignment="1">
      <alignment vertical="center"/>
    </xf>
    <xf numFmtId="0" fontId="4" fillId="54" borderId="6" xfId="0" applyFont="1" applyFill="1" applyBorder="1" applyAlignment="1">
      <alignment vertical="center" wrapText="1"/>
    </xf>
    <xf numFmtId="0" fontId="4" fillId="54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54" borderId="17" xfId="0" applyNumberFormat="1" applyFont="1" applyFill="1" applyBorder="1" applyAlignment="1">
      <alignment horizontal="left" vertical="center" wrapText="1"/>
    </xf>
    <xf numFmtId="178" fontId="4" fillId="54" borderId="17" xfId="119" applyNumberFormat="1" applyFont="1" applyFill="1" applyBorder="1" applyAlignment="1">
      <alignment horizontal="right" vertical="center" wrapText="1"/>
      <protection/>
    </xf>
    <xf numFmtId="178" fontId="4" fillId="54" borderId="6" xfId="0" applyNumberFormat="1" applyFont="1" applyFill="1" applyBorder="1" applyAlignment="1">
      <alignment horizontal="right" vertical="center" wrapText="1"/>
    </xf>
    <xf numFmtId="178" fontId="6" fillId="54" borderId="6" xfId="0" applyNumberFormat="1" applyFont="1" applyFill="1" applyBorder="1" applyAlignment="1">
      <alignment horizontal="right" vertical="center"/>
    </xf>
    <xf numFmtId="178" fontId="4" fillId="54" borderId="6" xfId="0" applyNumberFormat="1" applyFont="1" applyFill="1" applyBorder="1" applyAlignment="1">
      <alignment horizontal="right" vertical="center"/>
    </xf>
    <xf numFmtId="178" fontId="4" fillId="54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54" borderId="6" xfId="0" applyNumberFormat="1" applyFont="1" applyFill="1" applyBorder="1" applyAlignment="1">
      <alignment horizontal="left" vertical="center"/>
    </xf>
    <xf numFmtId="49" fontId="6" fillId="73" borderId="6" xfId="119" applyNumberFormat="1" applyFont="1" applyFill="1" applyBorder="1" applyAlignment="1">
      <alignment horizontal="center" vertical="center"/>
      <protection/>
    </xf>
    <xf numFmtId="0" fontId="6" fillId="73" borderId="6" xfId="119" applyNumberFormat="1" applyFont="1" applyFill="1" applyBorder="1" applyAlignment="1">
      <alignment horizontal="left" vertical="center" wrapText="1"/>
      <protection/>
    </xf>
    <xf numFmtId="178" fontId="6" fillId="73" borderId="6" xfId="119" applyNumberFormat="1" applyFont="1" applyFill="1" applyBorder="1" applyAlignment="1">
      <alignment horizontal="right" vertical="center" wrapText="1"/>
      <protection/>
    </xf>
    <xf numFmtId="178" fontId="6" fillId="73" borderId="6" xfId="0" applyNumberFormat="1" applyFont="1" applyFill="1" applyBorder="1" applyAlignment="1">
      <alignment horizontal="right" vertical="center" wrapText="1"/>
    </xf>
    <xf numFmtId="178" fontId="6" fillId="73" borderId="6" xfId="0" applyNumberFormat="1" applyFont="1" applyFill="1" applyBorder="1" applyAlignment="1">
      <alignment horizontal="right" vertical="center"/>
    </xf>
    <xf numFmtId="49" fontId="4" fillId="73" borderId="17" xfId="119" applyNumberFormat="1" applyFont="1" applyFill="1" applyBorder="1" applyAlignment="1">
      <alignment horizontal="center" vertical="center"/>
      <protection/>
    </xf>
    <xf numFmtId="0" fontId="6" fillId="73" borderId="17" xfId="119" applyNumberFormat="1" applyFont="1" applyFill="1" applyBorder="1" applyAlignment="1">
      <alignment horizontal="left" vertical="center" wrapText="1"/>
      <protection/>
    </xf>
    <xf numFmtId="178" fontId="6" fillId="73" borderId="17" xfId="119" applyNumberFormat="1" applyFont="1" applyFill="1" applyBorder="1" applyAlignment="1">
      <alignment horizontal="right" vertical="center" wrapText="1"/>
      <protection/>
    </xf>
    <xf numFmtId="49" fontId="6" fillId="73" borderId="17" xfId="0" applyNumberFormat="1" applyFont="1" applyFill="1" applyBorder="1" applyAlignment="1">
      <alignment horizontal="center" vertical="center"/>
    </xf>
    <xf numFmtId="0" fontId="6" fillId="73" borderId="17" xfId="0" applyNumberFormat="1" applyFont="1" applyFill="1" applyBorder="1" applyAlignment="1">
      <alignment horizontal="left" vertical="center" wrapText="1"/>
    </xf>
    <xf numFmtId="178" fontId="6" fillId="73" borderId="17" xfId="0" applyNumberFormat="1" applyFont="1" applyFill="1" applyBorder="1" applyAlignment="1">
      <alignment horizontal="right" vertical="center" wrapText="1"/>
    </xf>
    <xf numFmtId="49" fontId="6" fillId="73" borderId="6" xfId="0" applyNumberFormat="1" applyFont="1" applyFill="1" applyBorder="1" applyAlignment="1">
      <alignment horizontal="center" vertical="center" wrapText="1"/>
    </xf>
    <xf numFmtId="49" fontId="6" fillId="73" borderId="6" xfId="0" applyNumberFormat="1" applyFont="1" applyFill="1" applyBorder="1" applyAlignment="1">
      <alignment horizontal="left" vertical="center" wrapText="1"/>
    </xf>
    <xf numFmtId="0" fontId="6" fillId="73" borderId="6" xfId="0" applyFont="1" applyFill="1" applyBorder="1" applyAlignment="1">
      <alignment vertical="center"/>
    </xf>
    <xf numFmtId="178" fontId="6" fillId="73" borderId="6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54" borderId="17" xfId="0" applyNumberFormat="1" applyFont="1" applyFill="1" applyBorder="1" applyAlignment="1">
      <alignment horizontal="right" vertical="center"/>
    </xf>
    <xf numFmtId="0" fontId="4" fillId="54" borderId="17" xfId="0" applyFont="1" applyFill="1" applyBorder="1" applyAlignment="1">
      <alignment vertical="center"/>
    </xf>
    <xf numFmtId="0" fontId="6" fillId="73" borderId="17" xfId="0" applyFont="1" applyFill="1" applyBorder="1" applyAlignment="1">
      <alignment vertical="center"/>
    </xf>
    <xf numFmtId="178" fontId="6" fillId="73" borderId="1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 2" xfId="79"/>
    <cellStyle name="SAPBEXHLevel2X" xfId="80"/>
    <cellStyle name="SAPBEXHLevel3" xfId="81"/>
    <cellStyle name="SAPBEXHLevel3X" xfId="82"/>
    <cellStyle name="SAPBEXinputData" xfId="83"/>
    <cellStyle name="SAPBEXItemHeader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 2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heet Title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Hyperlink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8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Процентный 6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view="pageBreakPreview" zoomScale="118" zoomScaleSheetLayoutView="118" zoomScalePageLayoutView="0" workbookViewId="0" topLeftCell="A1">
      <selection activeCell="A4" sqref="A4:H4"/>
    </sheetView>
  </sheetViews>
  <sheetFormatPr defaultColWidth="9.00390625" defaultRowHeight="12.75" outlineLevelRow="4"/>
  <cols>
    <col min="1" max="1" width="7.00390625" style="28" customWidth="1"/>
    <col min="2" max="2" width="66.125" style="28" customWidth="1"/>
    <col min="3" max="3" width="17.875" style="28" customWidth="1"/>
    <col min="4" max="4" width="11.00390625" style="28" customWidth="1"/>
    <col min="5" max="5" width="11.125" style="28" customWidth="1"/>
    <col min="6" max="6" width="11.75390625" style="28" customWidth="1"/>
    <col min="7" max="7" width="10.75390625" style="28" customWidth="1"/>
    <col min="8" max="8" width="8.625" style="28" customWidth="1"/>
    <col min="9" max="11" width="14.00390625" style="28" customWidth="1"/>
    <col min="12" max="12" width="14.625" style="28" customWidth="1"/>
    <col min="13" max="16384" width="9.125" style="28" customWidth="1"/>
  </cols>
  <sheetData>
    <row r="1" spans="1:12" ht="12.75">
      <c r="A1" s="27"/>
      <c r="B1" s="27"/>
      <c r="C1" s="27"/>
      <c r="D1" s="27"/>
      <c r="E1" s="27"/>
      <c r="F1" s="27"/>
      <c r="G1" s="27"/>
      <c r="H1" s="27"/>
      <c r="I1" s="65" t="s">
        <v>102</v>
      </c>
      <c r="J1" s="65"/>
      <c r="K1" s="65"/>
      <c r="L1" s="65"/>
    </row>
    <row r="2" spans="1:12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>
      <c r="A3" s="31"/>
      <c r="B3" s="32"/>
      <c r="C3" s="32"/>
      <c r="D3" s="32"/>
      <c r="E3" s="32"/>
      <c r="F3" s="27"/>
      <c r="G3" s="27"/>
      <c r="H3" s="27"/>
      <c r="I3" s="27"/>
      <c r="J3" s="27"/>
      <c r="K3" s="27"/>
      <c r="L3" s="27"/>
    </row>
    <row r="4" spans="1:12" ht="47.25" customHeight="1">
      <c r="A4" s="57" t="s">
        <v>103</v>
      </c>
      <c r="B4" s="57"/>
      <c r="C4" s="57"/>
      <c r="D4" s="57"/>
      <c r="E4" s="57"/>
      <c r="F4" s="57"/>
      <c r="G4" s="66"/>
      <c r="H4" s="66"/>
      <c r="I4" s="33"/>
      <c r="J4" s="33"/>
      <c r="K4" s="33"/>
      <c r="L4" s="33"/>
    </row>
    <row r="5" spans="1:12" ht="12.75" customHeight="1">
      <c r="A5" s="2"/>
      <c r="B5" s="2"/>
      <c r="C5" s="3"/>
      <c r="D5" s="3"/>
      <c r="E5" s="3"/>
      <c r="F5" s="27"/>
      <c r="G5" s="27"/>
      <c r="H5" s="27"/>
      <c r="I5" s="27"/>
      <c r="J5" s="27"/>
      <c r="K5" s="27"/>
      <c r="L5" s="27"/>
    </row>
    <row r="6" spans="1:12" ht="38.25" customHeight="1">
      <c r="A6" s="60" t="s">
        <v>19</v>
      </c>
      <c r="B6" s="60" t="s">
        <v>20</v>
      </c>
      <c r="C6" s="60" t="s">
        <v>89</v>
      </c>
      <c r="D6" s="62" t="s">
        <v>75</v>
      </c>
      <c r="E6" s="63"/>
      <c r="F6" s="64"/>
      <c r="G6" s="58" t="s">
        <v>91</v>
      </c>
      <c r="H6" s="59"/>
      <c r="I6" s="55" t="s">
        <v>78</v>
      </c>
      <c r="J6" s="55"/>
      <c r="K6" s="55"/>
      <c r="L6" s="56"/>
    </row>
    <row r="7" spans="1:13" ht="55.5" customHeight="1">
      <c r="A7" s="61"/>
      <c r="B7" s="61"/>
      <c r="C7" s="61"/>
      <c r="D7" s="1" t="s">
        <v>90</v>
      </c>
      <c r="E7" s="1" t="s">
        <v>95</v>
      </c>
      <c r="F7" s="18" t="s">
        <v>94</v>
      </c>
      <c r="G7" s="18" t="s">
        <v>76</v>
      </c>
      <c r="H7" s="18" t="s">
        <v>77</v>
      </c>
      <c r="I7" s="1" t="s">
        <v>92</v>
      </c>
      <c r="J7" s="20" t="s">
        <v>93</v>
      </c>
      <c r="K7" s="20" t="s">
        <v>96</v>
      </c>
      <c r="L7" s="20" t="s">
        <v>97</v>
      </c>
      <c r="M7" s="27"/>
    </row>
    <row r="8" spans="1:13" ht="14.25" customHeight="1">
      <c r="A8" s="19" t="s">
        <v>21</v>
      </c>
      <c r="B8" s="19" t="s">
        <v>22</v>
      </c>
      <c r="C8" s="19" t="s">
        <v>23</v>
      </c>
      <c r="D8" s="19" t="s">
        <v>24</v>
      </c>
      <c r="E8" s="19"/>
      <c r="F8" s="17"/>
      <c r="G8" s="18">
        <v>5</v>
      </c>
      <c r="H8" s="18">
        <v>6</v>
      </c>
      <c r="I8" s="1" t="s">
        <v>88</v>
      </c>
      <c r="J8" s="1"/>
      <c r="K8" s="1"/>
      <c r="L8" s="20">
        <v>8</v>
      </c>
      <c r="M8" s="27"/>
    </row>
    <row r="9" spans="1:13" s="30" customFormat="1" ht="25.5" customHeight="1">
      <c r="A9" s="35" t="s">
        <v>25</v>
      </c>
      <c r="B9" s="36" t="s">
        <v>18</v>
      </c>
      <c r="C9" s="37">
        <f>C10+C11+C12+C13+C15+C16</f>
        <v>83460.6</v>
      </c>
      <c r="D9" s="37">
        <f>D10+D11+D12+D13+D15+D16</f>
        <v>86232.70000000001</v>
      </c>
      <c r="E9" s="37">
        <f>E10+E11+E12+E13+E15+E16+E14</f>
        <v>87749.59999999999</v>
      </c>
      <c r="F9" s="37">
        <f>F10+F11+F12+F13+F15+F16</f>
        <v>85832.2</v>
      </c>
      <c r="G9" s="39">
        <f aca="true" t="shared" si="0" ref="G9:G27">D9-C9</f>
        <v>2772.100000000006</v>
      </c>
      <c r="H9" s="39">
        <f aca="true" t="shared" si="1" ref="H9:H27">D9*100/C9</f>
        <v>103.32144748540031</v>
      </c>
      <c r="I9" s="39">
        <f>C9*100/C50</f>
        <v>14.818253983331449</v>
      </c>
      <c r="J9" s="39">
        <f>D9*100/D50</f>
        <v>15.351523390267907</v>
      </c>
      <c r="K9" s="39">
        <f>E9*100/E50</f>
        <v>16.031807250575458</v>
      </c>
      <c r="L9" s="39">
        <f>F9*100/F50</f>
        <v>15.62595520601501</v>
      </c>
      <c r="M9" s="29"/>
    </row>
    <row r="10" spans="1:13" ht="29.25" customHeight="1" outlineLevel="1">
      <c r="A10" s="4" t="s">
        <v>26</v>
      </c>
      <c r="B10" s="5" t="s">
        <v>65</v>
      </c>
      <c r="C10" s="22">
        <v>1663.4</v>
      </c>
      <c r="D10" s="22">
        <v>1765</v>
      </c>
      <c r="E10" s="22">
        <v>1768.9</v>
      </c>
      <c r="F10" s="25">
        <v>1768.9</v>
      </c>
      <c r="G10" s="25">
        <f t="shared" si="0"/>
        <v>101.59999999999991</v>
      </c>
      <c r="H10" s="25">
        <f t="shared" si="1"/>
        <v>106.10797162438378</v>
      </c>
      <c r="I10" s="25">
        <f>C10*100/C50</f>
        <v>0.2953331712912863</v>
      </c>
      <c r="J10" s="25">
        <f>D10*100/D50</f>
        <v>0.31421303964531844</v>
      </c>
      <c r="K10" s="25">
        <f>E10*100/E50</f>
        <v>0.32317712953156397</v>
      </c>
      <c r="L10" s="25">
        <f>F10*100/F50</f>
        <v>0.3220324326292458</v>
      </c>
      <c r="M10" s="27"/>
    </row>
    <row r="11" spans="1:13" ht="40.5" customHeight="1" outlineLevel="3">
      <c r="A11" s="4" t="s">
        <v>27</v>
      </c>
      <c r="B11" s="5" t="s">
        <v>70</v>
      </c>
      <c r="C11" s="22">
        <v>2835.3</v>
      </c>
      <c r="D11" s="22">
        <v>3242.8</v>
      </c>
      <c r="E11" s="22">
        <v>3250.1</v>
      </c>
      <c r="F11" s="23">
        <v>3250.1</v>
      </c>
      <c r="G11" s="25">
        <f t="shared" si="0"/>
        <v>407.5</v>
      </c>
      <c r="H11" s="25">
        <f t="shared" si="1"/>
        <v>114.37237682079497</v>
      </c>
      <c r="I11" s="25">
        <f>C11*100/C50</f>
        <v>0.5034015513780113</v>
      </c>
      <c r="J11" s="25">
        <f>D11*100/D50</f>
        <v>0.5772974758990587</v>
      </c>
      <c r="K11" s="25">
        <f>E11*100/E50</f>
        <v>0.5937916155184216</v>
      </c>
      <c r="L11" s="25">
        <f>F11*100/F50</f>
        <v>0.5916883991680206</v>
      </c>
      <c r="M11" s="27"/>
    </row>
    <row r="12" spans="1:13" ht="42.75" customHeight="1" outlineLevel="1">
      <c r="A12" s="4" t="s">
        <v>28</v>
      </c>
      <c r="B12" s="5" t="s">
        <v>63</v>
      </c>
      <c r="C12" s="22">
        <v>36191.8</v>
      </c>
      <c r="D12" s="22">
        <v>39386.7</v>
      </c>
      <c r="E12" s="22">
        <v>39467.8</v>
      </c>
      <c r="F12" s="23">
        <v>39467.8</v>
      </c>
      <c r="G12" s="25">
        <f>D12-C12</f>
        <v>3194.899999999994</v>
      </c>
      <c r="H12" s="25">
        <f t="shared" si="1"/>
        <v>108.82769025027767</v>
      </c>
      <c r="I12" s="25">
        <f>C12*100/C50</f>
        <v>6.425777966057459</v>
      </c>
      <c r="J12" s="25">
        <f>D12*100/D50</f>
        <v>7.0117930473644545</v>
      </c>
      <c r="K12" s="25">
        <f>E12*100/E50</f>
        <v>7.210746968695721</v>
      </c>
      <c r="L12" s="25">
        <f>F12*100/F50</f>
        <v>7.185206424628045</v>
      </c>
      <c r="M12" s="27"/>
    </row>
    <row r="13" spans="1:13" ht="37.5" customHeight="1" outlineLevel="3">
      <c r="A13" s="4" t="s">
        <v>29</v>
      </c>
      <c r="B13" s="5" t="s">
        <v>64</v>
      </c>
      <c r="C13" s="22">
        <v>9500.6</v>
      </c>
      <c r="D13" s="22">
        <v>10520.8</v>
      </c>
      <c r="E13" s="22">
        <v>10544.6</v>
      </c>
      <c r="F13" s="23">
        <v>10544.6</v>
      </c>
      <c r="G13" s="25">
        <f t="shared" si="0"/>
        <v>1020.1999999999989</v>
      </c>
      <c r="H13" s="25">
        <f t="shared" si="1"/>
        <v>110.73826916194766</v>
      </c>
      <c r="I13" s="25">
        <f>C13*100/C50</f>
        <v>1.6868115469339873</v>
      </c>
      <c r="J13" s="25">
        <f>D13*100/D50</f>
        <v>1.8729589504251933</v>
      </c>
      <c r="K13" s="25">
        <f>E13*100/E50</f>
        <v>1.9264930522124086</v>
      </c>
      <c r="L13" s="25">
        <f>F13*100/F50</f>
        <v>1.919669392900868</v>
      </c>
      <c r="M13" s="27"/>
    </row>
    <row r="14" spans="1:13" ht="27.75" customHeight="1" outlineLevel="3">
      <c r="A14" s="4" t="s">
        <v>98</v>
      </c>
      <c r="B14" s="5" t="s">
        <v>99</v>
      </c>
      <c r="C14" s="22"/>
      <c r="D14" s="22">
        <v>0</v>
      </c>
      <c r="E14" s="22">
        <v>1854.7</v>
      </c>
      <c r="F14" s="23">
        <v>0</v>
      </c>
      <c r="G14" s="25"/>
      <c r="H14" s="25"/>
      <c r="I14" s="25"/>
      <c r="J14" s="25"/>
      <c r="K14" s="25">
        <f>E14*100/E50</f>
        <v>0.3388527458545942</v>
      </c>
      <c r="L14" s="25"/>
      <c r="M14" s="27"/>
    </row>
    <row r="15" spans="1:13" ht="18" customHeight="1" outlineLevel="1">
      <c r="A15" s="4" t="s">
        <v>52</v>
      </c>
      <c r="B15" s="5" t="s">
        <v>30</v>
      </c>
      <c r="C15" s="22">
        <v>1000</v>
      </c>
      <c r="D15" s="22">
        <v>1000</v>
      </c>
      <c r="E15" s="22">
        <v>1000</v>
      </c>
      <c r="F15" s="25">
        <v>1000</v>
      </c>
      <c r="G15" s="25">
        <f t="shared" si="0"/>
        <v>0</v>
      </c>
      <c r="H15" s="25">
        <f t="shared" si="1"/>
        <v>100</v>
      </c>
      <c r="I15" s="25">
        <f>C15*100/C50</f>
        <v>0.1775478966522101</v>
      </c>
      <c r="J15" s="25">
        <f>D15*100/D50</f>
        <v>0.1780243850681691</v>
      </c>
      <c r="K15" s="25">
        <f>E15*100/E50</f>
        <v>0.18269949094440838</v>
      </c>
      <c r="L15" s="25">
        <f>F15*100/F50</f>
        <v>0.1820523673634721</v>
      </c>
      <c r="M15" s="27"/>
    </row>
    <row r="16" spans="1:13" ht="18.75" customHeight="1" outlineLevel="3">
      <c r="A16" s="6" t="s">
        <v>54</v>
      </c>
      <c r="B16" s="7" t="s">
        <v>31</v>
      </c>
      <c r="C16" s="23">
        <v>32269.5</v>
      </c>
      <c r="D16" s="23">
        <v>30317.4</v>
      </c>
      <c r="E16" s="23">
        <v>29863.5</v>
      </c>
      <c r="F16" s="25">
        <v>29800.8</v>
      </c>
      <c r="G16" s="25">
        <f t="shared" si="0"/>
        <v>-1952.0999999999985</v>
      </c>
      <c r="H16" s="25">
        <f t="shared" si="1"/>
        <v>93.95063450006973</v>
      </c>
      <c r="I16" s="25">
        <f>C16*100/C50</f>
        <v>5.729381851018494</v>
      </c>
      <c r="J16" s="25">
        <f>D16*100/D50</f>
        <v>5.397236491865709</v>
      </c>
      <c r="K16" s="25">
        <f>E16*100/E50</f>
        <v>5.45604624781834</v>
      </c>
      <c r="L16" s="25">
        <f>F16*100/F50</f>
        <v>5.42530618932536</v>
      </c>
      <c r="M16" s="27"/>
    </row>
    <row r="17" spans="1:13" ht="33.75" customHeight="1" outlineLevel="2">
      <c r="A17" s="40" t="s">
        <v>71</v>
      </c>
      <c r="B17" s="41" t="s">
        <v>72</v>
      </c>
      <c r="C17" s="42">
        <v>3368.8</v>
      </c>
      <c r="D17" s="42">
        <f>D18+D19</f>
        <v>5248.7</v>
      </c>
      <c r="E17" s="42">
        <f>E18+E19</f>
        <v>3953.7</v>
      </c>
      <c r="F17" s="42">
        <f>F18+F19</f>
        <v>4003.7</v>
      </c>
      <c r="G17" s="39">
        <f t="shared" si="0"/>
        <v>1879.8999999999996</v>
      </c>
      <c r="H17" s="39">
        <f t="shared" si="1"/>
        <v>155.8032533839943</v>
      </c>
      <c r="I17" s="39">
        <f>C17*100/C50</f>
        <v>0.5981233542419654</v>
      </c>
      <c r="J17" s="39">
        <f>D17*100/D50</f>
        <v>0.934396589907299</v>
      </c>
      <c r="K17" s="39">
        <f>E17*100/E50</f>
        <v>0.7223389773469074</v>
      </c>
      <c r="L17" s="39">
        <f>F17*100/F50</f>
        <v>0.7288830632131332</v>
      </c>
      <c r="M17" s="27"/>
    </row>
    <row r="18" spans="1:13" ht="33.75" customHeight="1" outlineLevel="2">
      <c r="A18" s="4" t="s">
        <v>73</v>
      </c>
      <c r="B18" s="5" t="s">
        <v>74</v>
      </c>
      <c r="C18" s="22">
        <v>2077.8</v>
      </c>
      <c r="D18" s="22">
        <v>2439.7</v>
      </c>
      <c r="E18" s="22">
        <v>2169.7</v>
      </c>
      <c r="F18" s="25">
        <v>2169.7</v>
      </c>
      <c r="G18" s="25">
        <f t="shared" si="0"/>
        <v>361.89999999999964</v>
      </c>
      <c r="H18" s="50">
        <f t="shared" si="1"/>
        <v>117.41746077582056</v>
      </c>
      <c r="I18" s="25">
        <f>C18*100/C50</f>
        <v>0.3689090196639622</v>
      </c>
      <c r="J18" s="25">
        <f>D18*100/D50</f>
        <v>0.43432609225081203</v>
      </c>
      <c r="K18" s="25">
        <f>E18*100/E50</f>
        <v>0.3964030855020828</v>
      </c>
      <c r="L18" s="25">
        <f>F18*100/F50</f>
        <v>0.3949990214685254</v>
      </c>
      <c r="M18" s="27"/>
    </row>
    <row r="19" spans="1:13" ht="30.75" customHeight="1" outlineLevel="2">
      <c r="A19" s="11" t="s">
        <v>79</v>
      </c>
      <c r="B19" s="5" t="s">
        <v>80</v>
      </c>
      <c r="C19" s="22">
        <v>1291</v>
      </c>
      <c r="D19" s="22">
        <v>2809</v>
      </c>
      <c r="E19" s="22">
        <v>1784</v>
      </c>
      <c r="F19" s="25">
        <v>1834</v>
      </c>
      <c r="G19" s="25">
        <f t="shared" si="0"/>
        <v>1518</v>
      </c>
      <c r="H19" s="50">
        <f t="shared" si="1"/>
        <v>217.58326878388846</v>
      </c>
      <c r="I19" s="25">
        <f>C19*100/C50</f>
        <v>0.22921433457800325</v>
      </c>
      <c r="J19" s="25">
        <f>D19*100/D50</f>
        <v>0.5000704976564869</v>
      </c>
      <c r="K19" s="25">
        <f>E19*100/E50</f>
        <v>0.3259358918448245</v>
      </c>
      <c r="L19" s="25">
        <f>F19*100/F50</f>
        <v>0.33388404174460784</v>
      </c>
      <c r="M19" s="27"/>
    </row>
    <row r="20" spans="1:13" ht="27" customHeight="1" outlineLevel="2">
      <c r="A20" s="43" t="s">
        <v>32</v>
      </c>
      <c r="B20" s="44" t="s">
        <v>67</v>
      </c>
      <c r="C20" s="45">
        <f>C22+C23+C24+C25</f>
        <v>17856.9</v>
      </c>
      <c r="D20" s="45">
        <f>D22+D23+D24+D25</f>
        <v>16045.099999999999</v>
      </c>
      <c r="E20" s="45">
        <f>E22+E23+E24+E25</f>
        <v>16230</v>
      </c>
      <c r="F20" s="45">
        <f>F22+F23+F24+F25</f>
        <v>16374.2</v>
      </c>
      <c r="G20" s="39">
        <f t="shared" si="0"/>
        <v>-1811.800000000003</v>
      </c>
      <c r="H20" s="39">
        <f t="shared" si="1"/>
        <v>89.85378201143533</v>
      </c>
      <c r="I20" s="39">
        <f>C20*100/C50</f>
        <v>3.170455035728851</v>
      </c>
      <c r="J20" s="39">
        <f>D20*100/D50</f>
        <v>2.8564190608572795</v>
      </c>
      <c r="K20" s="39">
        <f>E20*100/E50</f>
        <v>2.965212738027748</v>
      </c>
      <c r="L20" s="39">
        <f>F20*100/F50</f>
        <v>2.980961873682965</v>
      </c>
      <c r="M20" s="27"/>
    </row>
    <row r="21" spans="1:13" s="30" customFormat="1" ht="12.75" hidden="1">
      <c r="A21" s="12"/>
      <c r="B21" s="7" t="s">
        <v>53</v>
      </c>
      <c r="C21" s="23"/>
      <c r="D21" s="23"/>
      <c r="E21" s="23"/>
      <c r="F21" s="25"/>
      <c r="G21" s="24">
        <f t="shared" si="0"/>
        <v>0</v>
      </c>
      <c r="H21" s="24" t="e">
        <f t="shared" si="1"/>
        <v>#DIV/0!</v>
      </c>
      <c r="I21" s="24" t="e">
        <f>C21*100/#REF!</f>
        <v>#REF!</v>
      </c>
      <c r="J21" s="25" t="e">
        <f>D21*100/D55</f>
        <v>#DIV/0!</v>
      </c>
      <c r="K21" s="25" t="e">
        <f>E21*100/E55</f>
        <v>#DIV/0!</v>
      </c>
      <c r="L21" s="25" t="e">
        <f>F21*100/F55</f>
        <v>#DIV/0!</v>
      </c>
      <c r="M21" s="29"/>
    </row>
    <row r="22" spans="1:13" ht="21" customHeight="1">
      <c r="A22" s="9" t="s">
        <v>33</v>
      </c>
      <c r="B22" s="8" t="s">
        <v>34</v>
      </c>
      <c r="C22" s="26">
        <v>523.2</v>
      </c>
      <c r="D22" s="26">
        <v>208</v>
      </c>
      <c r="E22" s="26">
        <v>208</v>
      </c>
      <c r="F22" s="25">
        <v>208</v>
      </c>
      <c r="G22" s="25">
        <f t="shared" si="0"/>
        <v>-315.20000000000005</v>
      </c>
      <c r="H22" s="25">
        <f t="shared" si="1"/>
        <v>39.75535168195718</v>
      </c>
      <c r="I22" s="25">
        <f>C22*100/C50</f>
        <v>0.09289305952843634</v>
      </c>
      <c r="J22" s="25">
        <f>D22*100/D50</f>
        <v>0.03702907209417917</v>
      </c>
      <c r="K22" s="25">
        <f>E22*100/E50</f>
        <v>0.03800149411643694</v>
      </c>
      <c r="L22" s="25">
        <f>F22*100/F50</f>
        <v>0.037866892411602196</v>
      </c>
      <c r="M22" s="27"/>
    </row>
    <row r="23" spans="1:13" ht="27" customHeight="1">
      <c r="A23" s="6" t="s">
        <v>68</v>
      </c>
      <c r="B23" s="13" t="s">
        <v>69</v>
      </c>
      <c r="C23" s="23">
        <v>2339.3</v>
      </c>
      <c r="D23" s="23">
        <v>2259.7</v>
      </c>
      <c r="E23" s="23">
        <v>2096.6</v>
      </c>
      <c r="F23" s="25">
        <v>1941.8</v>
      </c>
      <c r="G23" s="25">
        <f t="shared" si="0"/>
        <v>-79.60000000000036</v>
      </c>
      <c r="H23" s="25">
        <f t="shared" si="1"/>
        <v>96.59727268841104</v>
      </c>
      <c r="I23" s="25">
        <f>C23*100/C50</f>
        <v>0.41533779463851517</v>
      </c>
      <c r="J23" s="25">
        <f>D23*100/D50</f>
        <v>0.40228170293854165</v>
      </c>
      <c r="K23" s="25">
        <f>E23*100/E50</f>
        <v>0.3830477527140466</v>
      </c>
      <c r="L23" s="25">
        <f>F23*100/F50</f>
        <v>0.3535092869463901</v>
      </c>
      <c r="M23" s="27"/>
    </row>
    <row r="24" spans="1:13" ht="27" customHeight="1" outlineLevel="2">
      <c r="A24" s="6" t="s">
        <v>35</v>
      </c>
      <c r="B24" s="5" t="s">
        <v>66</v>
      </c>
      <c r="C24" s="22">
        <v>14774.4</v>
      </c>
      <c r="D24" s="22">
        <v>13357.4</v>
      </c>
      <c r="E24" s="22">
        <v>13705.4</v>
      </c>
      <c r="F24" s="51">
        <v>14004.4</v>
      </c>
      <c r="G24" s="51">
        <f t="shared" si="0"/>
        <v>-1417</v>
      </c>
      <c r="H24" s="25">
        <f t="shared" si="1"/>
        <v>90.40908598657137</v>
      </c>
      <c r="I24" s="25">
        <f>C24*100/C50</f>
        <v>2.623163644298413</v>
      </c>
      <c r="J24" s="25">
        <f>D24*100/D50</f>
        <v>2.3779429211095615</v>
      </c>
      <c r="K24" s="25">
        <f>E24*100/E50</f>
        <v>2.5039696031894945</v>
      </c>
      <c r="L24" s="25">
        <f>F24*100/F50</f>
        <v>2.5495341735050085</v>
      </c>
      <c r="M24" s="27"/>
    </row>
    <row r="25" spans="1:13" ht="18.75" customHeight="1" outlineLevel="4">
      <c r="A25" s="6" t="s">
        <v>16</v>
      </c>
      <c r="B25" s="21" t="s">
        <v>17</v>
      </c>
      <c r="C25" s="25">
        <v>220</v>
      </c>
      <c r="D25" s="25">
        <v>220</v>
      </c>
      <c r="E25" s="25">
        <v>220</v>
      </c>
      <c r="F25" s="25">
        <v>220</v>
      </c>
      <c r="G25" s="25">
        <f t="shared" si="0"/>
        <v>0</v>
      </c>
      <c r="H25" s="25">
        <f t="shared" si="1"/>
        <v>100</v>
      </c>
      <c r="I25" s="25">
        <f>C25*100/C50</f>
        <v>0.039060537263486225</v>
      </c>
      <c r="J25" s="25">
        <f>D25*100/D50</f>
        <v>0.0391653647149972</v>
      </c>
      <c r="K25" s="25">
        <f>E25*100/E50</f>
        <v>0.040193888007769844</v>
      </c>
      <c r="L25" s="25">
        <f>F25*100/F50</f>
        <v>0.04005152081996386</v>
      </c>
      <c r="M25" s="27"/>
    </row>
    <row r="26" spans="1:12" s="29" customFormat="1" ht="27" customHeight="1" outlineLevel="3">
      <c r="A26" s="46" t="s">
        <v>36</v>
      </c>
      <c r="B26" s="47" t="s">
        <v>81</v>
      </c>
      <c r="C26" s="38">
        <v>4361</v>
      </c>
      <c r="D26" s="38">
        <f>D27</f>
        <v>0</v>
      </c>
      <c r="E26" s="38">
        <f>E27</f>
        <v>0</v>
      </c>
      <c r="F26" s="38">
        <f>F27</f>
        <v>0</v>
      </c>
      <c r="G26" s="39">
        <f t="shared" si="0"/>
        <v>-4361</v>
      </c>
      <c r="H26" s="39">
        <f t="shared" si="1"/>
        <v>0</v>
      </c>
      <c r="I26" s="39">
        <f>C26*100/C50</f>
        <v>0.7742863773002883</v>
      </c>
      <c r="J26" s="39">
        <f>D26*100/D50</f>
        <v>0</v>
      </c>
      <c r="K26" s="39">
        <f>E26*100/E50</f>
        <v>0</v>
      </c>
      <c r="L26" s="39">
        <f>F26*100/F50</f>
        <v>0</v>
      </c>
    </row>
    <row r="27" spans="1:12" s="27" customFormat="1" ht="13.5" customHeight="1" outlineLevel="3">
      <c r="A27" s="6" t="s">
        <v>82</v>
      </c>
      <c r="B27" s="7" t="s">
        <v>83</v>
      </c>
      <c r="C27" s="23">
        <v>4361</v>
      </c>
      <c r="D27" s="23">
        <v>0</v>
      </c>
      <c r="E27" s="23">
        <v>0</v>
      </c>
      <c r="F27" s="25">
        <v>0</v>
      </c>
      <c r="G27" s="25">
        <f t="shared" si="0"/>
        <v>-4361</v>
      </c>
      <c r="H27" s="25">
        <f t="shared" si="1"/>
        <v>0</v>
      </c>
      <c r="I27" s="25">
        <f>C27*100/C50</f>
        <v>0.7742863773002883</v>
      </c>
      <c r="J27" s="25">
        <f>D27*100/D50</f>
        <v>0</v>
      </c>
      <c r="K27" s="25">
        <f>E27*100/E50</f>
        <v>0</v>
      </c>
      <c r="L27" s="25">
        <f>F27*100/F50</f>
        <v>0</v>
      </c>
    </row>
    <row r="28" spans="1:12" s="29" customFormat="1" ht="12.75" outlineLevel="3">
      <c r="A28" s="46" t="s">
        <v>12</v>
      </c>
      <c r="B28" s="44" t="s">
        <v>4</v>
      </c>
      <c r="C28" s="45">
        <v>4017.4</v>
      </c>
      <c r="D28" s="45">
        <f>D29</f>
        <v>2849.1</v>
      </c>
      <c r="E28" s="45">
        <f>E29</f>
        <v>1728.1</v>
      </c>
      <c r="F28" s="45">
        <f>F29</f>
        <v>1730.1</v>
      </c>
      <c r="G28" s="39">
        <f aca="true" t="shared" si="2" ref="G28:G49">D28-C28</f>
        <v>-1168.3000000000002</v>
      </c>
      <c r="H28" s="39">
        <f aca="true" t="shared" si="3" ref="H28:H37">D28*100/C28</f>
        <v>70.91900233982177</v>
      </c>
      <c r="I28" s="39">
        <f>C28*100/C50</f>
        <v>0.7132809200105888</v>
      </c>
      <c r="J28" s="39">
        <f>D28*100/D50</f>
        <v>0.5072092754977205</v>
      </c>
      <c r="K28" s="39">
        <f>E28*100/E50</f>
        <v>0.3157229903010321</v>
      </c>
      <c r="L28" s="39">
        <f>F28*100/F50</f>
        <v>0.31496880077554307</v>
      </c>
    </row>
    <row r="29" spans="1:12" s="27" customFormat="1" ht="12.75" outlineLevel="3">
      <c r="A29" s="6" t="s">
        <v>13</v>
      </c>
      <c r="B29" s="8" t="s">
        <v>14</v>
      </c>
      <c r="C29" s="26">
        <v>4017.4</v>
      </c>
      <c r="D29" s="26">
        <v>2849.1</v>
      </c>
      <c r="E29" s="26">
        <v>1728.1</v>
      </c>
      <c r="F29" s="25">
        <v>1730.1</v>
      </c>
      <c r="G29" s="25">
        <f t="shared" si="2"/>
        <v>-1168.3000000000002</v>
      </c>
      <c r="H29" s="25">
        <f t="shared" si="3"/>
        <v>70.91900233982177</v>
      </c>
      <c r="I29" s="25">
        <f>C29*100/C50</f>
        <v>0.7132809200105888</v>
      </c>
      <c r="J29" s="25">
        <f>D29*100/D50</f>
        <v>0.5072092754977205</v>
      </c>
      <c r="K29" s="25">
        <f>E29*100/E50</f>
        <v>0.3157229903010321</v>
      </c>
      <c r="L29" s="25">
        <f>F29*100/F50</f>
        <v>0.31496880077554307</v>
      </c>
    </row>
    <row r="30" spans="1:13" s="30" customFormat="1" ht="27.75" customHeight="1">
      <c r="A30" s="46" t="s">
        <v>37</v>
      </c>
      <c r="B30" s="41" t="s">
        <v>5</v>
      </c>
      <c r="C30" s="42">
        <f>C31+C32+C34+C35</f>
        <v>362657.10000000003</v>
      </c>
      <c r="D30" s="42">
        <f>D31+D32+D34+D35+D33</f>
        <v>359342.6</v>
      </c>
      <c r="E30" s="42">
        <f>E31+E32+E34+E35+E33</f>
        <v>356353.99999999994</v>
      </c>
      <c r="F30" s="42">
        <f>F31+F32+F34+F35+F33</f>
        <v>356439.49999999994</v>
      </c>
      <c r="G30" s="49">
        <f t="shared" si="2"/>
        <v>-3314.500000000058</v>
      </c>
      <c r="H30" s="39">
        <f t="shared" si="3"/>
        <v>99.0860512588889</v>
      </c>
      <c r="I30" s="39">
        <f>C30*100/C50</f>
        <v>64.38900531099023</v>
      </c>
      <c r="J30" s="39">
        <f>D30*100/D50</f>
        <v>63.97174539379706</v>
      </c>
      <c r="K30" s="39">
        <f>E30*100/E50</f>
        <v>65.10569439600368</v>
      </c>
      <c r="L30" s="39">
        <f>F30*100/F50</f>
        <v>64.8906547968523</v>
      </c>
      <c r="M30" s="29"/>
    </row>
    <row r="31" spans="1:13" ht="21.75" customHeight="1">
      <c r="A31" s="9" t="s">
        <v>38</v>
      </c>
      <c r="B31" s="5" t="s">
        <v>57</v>
      </c>
      <c r="C31" s="22">
        <v>143894.7</v>
      </c>
      <c r="D31" s="22">
        <v>138323.4</v>
      </c>
      <c r="E31" s="22">
        <v>137433.1</v>
      </c>
      <c r="F31" s="25">
        <v>137482.5</v>
      </c>
      <c r="G31" s="25">
        <f t="shared" si="2"/>
        <v>-5571.3000000000175</v>
      </c>
      <c r="H31" s="25">
        <f t="shared" si="3"/>
        <v>96.12821042053667</v>
      </c>
      <c r="I31" s="25">
        <f>C31*100/C50</f>
        <v>25.548201324400782</v>
      </c>
      <c r="J31" s="25">
        <f>D31*100/D50</f>
        <v>24.62493822553838</v>
      </c>
      <c r="K31" s="25">
        <f>E31*100/E50</f>
        <v>25.10895740891197</v>
      </c>
      <c r="L31" s="25">
        <f>F31*100/F50</f>
        <v>25.029014596048555</v>
      </c>
      <c r="M31" s="27"/>
    </row>
    <row r="32" spans="1:13" ht="23.25" customHeight="1">
      <c r="A32" s="10" t="s">
        <v>39</v>
      </c>
      <c r="B32" s="5" t="s">
        <v>40</v>
      </c>
      <c r="C32" s="22">
        <v>196242.7</v>
      </c>
      <c r="D32" s="22">
        <v>156528.3</v>
      </c>
      <c r="E32" s="22">
        <v>154470.5</v>
      </c>
      <c r="F32" s="25">
        <v>154505.6</v>
      </c>
      <c r="G32" s="25">
        <f t="shared" si="2"/>
        <v>-39714.40000000002</v>
      </c>
      <c r="H32" s="25">
        <f t="shared" si="3"/>
        <v>79.76261027798739</v>
      </c>
      <c r="I32" s="25">
        <f>C32*100/C50</f>
        <v>34.842478618350675</v>
      </c>
      <c r="J32" s="25">
        <f>D32*100/D50</f>
        <v>27.865854353265888</v>
      </c>
      <c r="K32" s="25">
        <f>E32*100/E50</f>
        <v>28.221681715928234</v>
      </c>
      <c r="L32" s="25">
        <f>F32*100/F50</f>
        <v>28.128110250913675</v>
      </c>
      <c r="M32" s="27"/>
    </row>
    <row r="33" spans="1:13" ht="23.25" customHeight="1">
      <c r="A33" s="9" t="s">
        <v>100</v>
      </c>
      <c r="B33" s="5" t="s">
        <v>101</v>
      </c>
      <c r="C33" s="22"/>
      <c r="D33" s="22">
        <v>40604.2</v>
      </c>
      <c r="E33" s="22">
        <v>40554.8</v>
      </c>
      <c r="F33" s="25">
        <v>40555.5</v>
      </c>
      <c r="G33" s="25">
        <f>D33-C33</f>
        <v>40604.2</v>
      </c>
      <c r="H33" s="25"/>
      <c r="I33" s="25"/>
      <c r="J33" s="25">
        <f>D33*100/D50</f>
        <v>7.2285377361849505</v>
      </c>
      <c r="K33" s="25">
        <f>E33*100/E50</f>
        <v>7.409341315352294</v>
      </c>
      <c r="L33" s="25">
        <f>F33*100/F50</f>
        <v>7.383224784609292</v>
      </c>
      <c r="M33" s="27"/>
    </row>
    <row r="34" spans="1:13" ht="29.25" customHeight="1" outlineLevel="4">
      <c r="A34" s="9" t="s">
        <v>41</v>
      </c>
      <c r="B34" s="8" t="s">
        <v>42</v>
      </c>
      <c r="C34" s="26">
        <v>6097.8</v>
      </c>
      <c r="D34" s="26">
        <v>6449.3</v>
      </c>
      <c r="E34" s="26">
        <v>6449.3</v>
      </c>
      <c r="F34" s="25">
        <v>6449.3</v>
      </c>
      <c r="G34" s="25">
        <f t="shared" si="2"/>
        <v>351.5</v>
      </c>
      <c r="H34" s="25">
        <f t="shared" si="3"/>
        <v>105.76437403653776</v>
      </c>
      <c r="I34" s="25">
        <f>C34*100/C50</f>
        <v>1.0826515642058467</v>
      </c>
      <c r="J34" s="25">
        <f>D34*100/D50</f>
        <v>1.1481326666201428</v>
      </c>
      <c r="K34" s="25">
        <f>E34*100/E50</f>
        <v>1.178283826947773</v>
      </c>
      <c r="L34" s="25">
        <f>F34*100/F50</f>
        <v>1.1741103328372406</v>
      </c>
      <c r="M34" s="27"/>
    </row>
    <row r="35" spans="1:13" ht="30" customHeight="1" outlineLevel="4">
      <c r="A35" s="6" t="s">
        <v>43</v>
      </c>
      <c r="B35" s="7" t="s">
        <v>44</v>
      </c>
      <c r="C35" s="23">
        <v>16421.9</v>
      </c>
      <c r="D35" s="23">
        <v>17437.4</v>
      </c>
      <c r="E35" s="23">
        <v>17446.3</v>
      </c>
      <c r="F35" s="25">
        <v>17446.6</v>
      </c>
      <c r="G35" s="25">
        <f t="shared" si="2"/>
        <v>1015.5</v>
      </c>
      <c r="H35" s="25">
        <f t="shared" si="3"/>
        <v>106.18381551464813</v>
      </c>
      <c r="I35" s="25">
        <f>C35*100/C50</f>
        <v>2.9156738040329295</v>
      </c>
      <c r="J35" s="25">
        <f>D35*100/D50</f>
        <v>3.104282412187692</v>
      </c>
      <c r="K35" s="25">
        <f>E35*100/E50</f>
        <v>3.187430128863432</v>
      </c>
      <c r="L35" s="25">
        <f>F35*100/F50</f>
        <v>3.176194832443552</v>
      </c>
      <c r="M35" s="27"/>
    </row>
    <row r="36" spans="1:13" ht="28.5" customHeight="1" outlineLevel="2">
      <c r="A36" s="43" t="s">
        <v>60</v>
      </c>
      <c r="B36" s="44" t="s">
        <v>6</v>
      </c>
      <c r="C36" s="45">
        <v>1667.5</v>
      </c>
      <c r="D36" s="45">
        <f>D37</f>
        <v>2649.9</v>
      </c>
      <c r="E36" s="45">
        <f>E37</f>
        <v>2649.9</v>
      </c>
      <c r="F36" s="45">
        <f>F37</f>
        <v>2249.9</v>
      </c>
      <c r="G36" s="39">
        <f t="shared" si="2"/>
        <v>982.4000000000001</v>
      </c>
      <c r="H36" s="39">
        <f t="shared" si="3"/>
        <v>158.9145427286357</v>
      </c>
      <c r="I36" s="39">
        <f>C36*100/C50</f>
        <v>0.2960611176675604</v>
      </c>
      <c r="J36" s="39">
        <f>D36*100/D50</f>
        <v>0.47174681799214124</v>
      </c>
      <c r="K36" s="39">
        <f>E36*100/E50</f>
        <v>0.4841353810535878</v>
      </c>
      <c r="L36" s="39">
        <f>F36*100/F50</f>
        <v>0.40959962133107586</v>
      </c>
      <c r="M36" s="27"/>
    </row>
    <row r="37" spans="1:13" ht="21" customHeight="1" outlineLevel="2">
      <c r="A37" s="9" t="s">
        <v>61</v>
      </c>
      <c r="B37" s="8" t="s">
        <v>62</v>
      </c>
      <c r="C37" s="26">
        <v>1667.5</v>
      </c>
      <c r="D37" s="26">
        <v>2649.9</v>
      </c>
      <c r="E37" s="26">
        <v>2649.9</v>
      </c>
      <c r="F37" s="25">
        <v>2249.9</v>
      </c>
      <c r="G37" s="25">
        <f t="shared" si="2"/>
        <v>982.4000000000001</v>
      </c>
      <c r="H37" s="25">
        <f t="shared" si="3"/>
        <v>158.9145427286357</v>
      </c>
      <c r="I37" s="25">
        <f>C37*100/C50</f>
        <v>0.2960611176675604</v>
      </c>
      <c r="J37" s="25">
        <f>D37*100/D50</f>
        <v>0.47174681799214124</v>
      </c>
      <c r="K37" s="25">
        <f>E37*100/E50</f>
        <v>0.4841353810535878</v>
      </c>
      <c r="L37" s="25">
        <f>F37*100/F50</f>
        <v>0.40959962133107586</v>
      </c>
      <c r="M37" s="27"/>
    </row>
    <row r="38" spans="1:13" ht="24.75" customHeight="1" outlineLevel="3">
      <c r="A38" s="46" t="s">
        <v>45</v>
      </c>
      <c r="B38" s="41" t="s">
        <v>3</v>
      </c>
      <c r="C38" s="42">
        <f>C39+C40+C41</f>
        <v>34411.4</v>
      </c>
      <c r="D38" s="42">
        <f>D39+D40+D41</f>
        <v>33948.899999999994</v>
      </c>
      <c r="E38" s="42">
        <f>E39+E40+E41</f>
        <v>33902.2</v>
      </c>
      <c r="F38" s="42">
        <f>F39+F40+F41</f>
        <v>33902.2</v>
      </c>
      <c r="G38" s="39">
        <f t="shared" si="2"/>
        <v>-462.5000000000073</v>
      </c>
      <c r="H38" s="39">
        <f aca="true" t="shared" si="4" ref="H38:H49">D38*100/C38</f>
        <v>98.65596866154819</v>
      </c>
      <c r="I38" s="39">
        <f>C38*100/C50</f>
        <v>6.109671690857863</v>
      </c>
      <c r="J38" s="39">
        <f>D38*100/D50</f>
        <v>6.043732046240764</v>
      </c>
      <c r="K38" s="39">
        <f>E38*100/E50</f>
        <v>6.193914681895521</v>
      </c>
      <c r="L38" s="39">
        <f>F38*100/F50</f>
        <v>6.1719757688299035</v>
      </c>
      <c r="M38" s="27"/>
    </row>
    <row r="39" spans="1:13" ht="22.5" customHeight="1">
      <c r="A39" s="6" t="s">
        <v>46</v>
      </c>
      <c r="B39" s="15" t="s">
        <v>47</v>
      </c>
      <c r="C39" s="23">
        <v>4282</v>
      </c>
      <c r="D39" s="23">
        <v>4229.1</v>
      </c>
      <c r="E39" s="23">
        <v>4229.1</v>
      </c>
      <c r="F39" s="25">
        <v>4229.1</v>
      </c>
      <c r="G39" s="25">
        <f t="shared" si="2"/>
        <v>-52.899999999999636</v>
      </c>
      <c r="H39" s="25">
        <f t="shared" si="4"/>
        <v>98.76459598318544</v>
      </c>
      <c r="I39" s="25">
        <f>C39*100/C50</f>
        <v>0.7602600934647636</v>
      </c>
      <c r="J39" s="25">
        <f>D39*100/D50</f>
        <v>0.7528829268917939</v>
      </c>
      <c r="K39" s="25">
        <f>E39*100/E50</f>
        <v>0.7726544171529975</v>
      </c>
      <c r="L39" s="25">
        <f>F39*100/F50</f>
        <v>0.76991766681686</v>
      </c>
      <c r="M39" s="27"/>
    </row>
    <row r="40" spans="1:13" ht="23.25" customHeight="1" outlineLevel="3">
      <c r="A40" s="6" t="s">
        <v>48</v>
      </c>
      <c r="B40" s="7" t="s">
        <v>49</v>
      </c>
      <c r="C40" s="23">
        <v>24983.1</v>
      </c>
      <c r="D40" s="23">
        <v>24197.6</v>
      </c>
      <c r="E40" s="23">
        <v>24150.9</v>
      </c>
      <c r="F40" s="25">
        <v>24150.9</v>
      </c>
      <c r="G40" s="25">
        <f t="shared" si="2"/>
        <v>-785.5</v>
      </c>
      <c r="H40" s="25">
        <f t="shared" si="4"/>
        <v>96.85587457121014</v>
      </c>
      <c r="I40" s="25">
        <f>C40*100/C50</f>
        <v>4.4356968568518305</v>
      </c>
      <c r="J40" s="25">
        <f>D40*100/D50</f>
        <v>4.3077628601255284</v>
      </c>
      <c r="K40" s="25">
        <f>E40*100/E50</f>
        <v>4.412357135849312</v>
      </c>
      <c r="L40" s="25">
        <f>F40*100/F50</f>
        <v>4.396728518958478</v>
      </c>
      <c r="M40" s="27"/>
    </row>
    <row r="41" spans="1:13" ht="20.25" customHeight="1" outlineLevel="3">
      <c r="A41" s="6" t="s">
        <v>8</v>
      </c>
      <c r="B41" s="5" t="s">
        <v>9</v>
      </c>
      <c r="C41" s="22">
        <v>5146.3</v>
      </c>
      <c r="D41" s="22">
        <v>5522.2</v>
      </c>
      <c r="E41" s="22">
        <v>5522.2</v>
      </c>
      <c r="F41" s="25">
        <v>5522.2</v>
      </c>
      <c r="G41" s="25">
        <f t="shared" si="2"/>
        <v>375.89999999999964</v>
      </c>
      <c r="H41" s="25">
        <f t="shared" si="4"/>
        <v>107.30427685910266</v>
      </c>
      <c r="I41" s="25">
        <f>C41*100/C50</f>
        <v>0.9137147405412689</v>
      </c>
      <c r="J41" s="25">
        <f>D41*100/D50</f>
        <v>0.9830862592234433</v>
      </c>
      <c r="K41" s="25">
        <f>E41*100/E50</f>
        <v>1.008903128893212</v>
      </c>
      <c r="L41" s="25">
        <f>F41*100/F50</f>
        <v>1.0053295830545657</v>
      </c>
      <c r="M41" s="27"/>
    </row>
    <row r="42" spans="1:13" ht="24.75" customHeight="1" outlineLevel="3">
      <c r="A42" s="46" t="s">
        <v>50</v>
      </c>
      <c r="B42" s="47" t="s">
        <v>0</v>
      </c>
      <c r="C42" s="38">
        <v>6213.1</v>
      </c>
      <c r="D42" s="38">
        <f>D43</f>
        <v>2433.9</v>
      </c>
      <c r="E42" s="38">
        <f>E43</f>
        <v>2433.9</v>
      </c>
      <c r="F42" s="38">
        <f>F43</f>
        <v>2433.9</v>
      </c>
      <c r="G42" s="39">
        <f t="shared" si="2"/>
        <v>-3779.2000000000003</v>
      </c>
      <c r="H42" s="39">
        <f t="shared" si="4"/>
        <v>39.1736814150746</v>
      </c>
      <c r="I42" s="39">
        <f>C42*100/C50</f>
        <v>1.1031228366898467</v>
      </c>
      <c r="J42" s="39">
        <f>D42*100/D50</f>
        <v>0.4332935508174167</v>
      </c>
      <c r="K42" s="39">
        <f>E42*100/E50</f>
        <v>0.44467229100959554</v>
      </c>
      <c r="L42" s="39">
        <f>F42*100/F50</f>
        <v>0.44309725692595475</v>
      </c>
      <c r="M42" s="27"/>
    </row>
    <row r="43" spans="1:13" ht="22.5" customHeight="1" outlineLevel="3">
      <c r="A43" s="6" t="s">
        <v>55</v>
      </c>
      <c r="B43" s="7" t="s">
        <v>58</v>
      </c>
      <c r="C43" s="23">
        <v>6213.1</v>
      </c>
      <c r="D43" s="23">
        <v>2433.9</v>
      </c>
      <c r="E43" s="23">
        <v>2433.9</v>
      </c>
      <c r="F43" s="25">
        <v>2433.9</v>
      </c>
      <c r="G43" s="25">
        <f t="shared" si="2"/>
        <v>-3779.2000000000003</v>
      </c>
      <c r="H43" s="25">
        <f t="shared" si="4"/>
        <v>39.1736814150746</v>
      </c>
      <c r="I43" s="25">
        <f>C43*100/C50</f>
        <v>1.1031228366898467</v>
      </c>
      <c r="J43" s="25">
        <f>D43*100/D50</f>
        <v>0.4332935508174167</v>
      </c>
      <c r="K43" s="25">
        <f>E43*100/E50</f>
        <v>0.44467229100959554</v>
      </c>
      <c r="L43" s="25">
        <f>F43*100/F50</f>
        <v>0.44309725692595475</v>
      </c>
      <c r="M43" s="27"/>
    </row>
    <row r="44" spans="1:13" ht="26.25" customHeight="1" outlineLevel="3">
      <c r="A44" s="46" t="s">
        <v>10</v>
      </c>
      <c r="B44" s="48" t="s">
        <v>2</v>
      </c>
      <c r="C44" s="39">
        <v>1255</v>
      </c>
      <c r="D44" s="39">
        <f>D45</f>
        <v>1253.4</v>
      </c>
      <c r="E44" s="39">
        <f>E45</f>
        <v>1256.9</v>
      </c>
      <c r="F44" s="39">
        <f>F45</f>
        <v>1256.9</v>
      </c>
      <c r="G44" s="39">
        <f>D44-C44</f>
        <v>-1.599999999999909</v>
      </c>
      <c r="H44" s="39">
        <f t="shared" si="4"/>
        <v>99.87250996015938</v>
      </c>
      <c r="I44" s="39">
        <f>C44*100/C50</f>
        <v>0.22282261029852368</v>
      </c>
      <c r="J44" s="39">
        <f>D44*100/D50</f>
        <v>0.22313576424444315</v>
      </c>
      <c r="K44" s="39">
        <f>E44*100/E50</f>
        <v>0.2296349901680269</v>
      </c>
      <c r="L44" s="39">
        <f>F44*100/F50</f>
        <v>0.22882162053914812</v>
      </c>
      <c r="M44" s="27"/>
    </row>
    <row r="45" spans="1:13" ht="24" customHeight="1" outlineLevel="3">
      <c r="A45" s="6" t="s">
        <v>11</v>
      </c>
      <c r="B45" s="16" t="s">
        <v>15</v>
      </c>
      <c r="C45" s="25">
        <v>1255</v>
      </c>
      <c r="D45" s="25">
        <v>1253.4</v>
      </c>
      <c r="E45" s="25">
        <v>1256.9</v>
      </c>
      <c r="F45" s="25">
        <v>1256.9</v>
      </c>
      <c r="G45" s="25">
        <f t="shared" si="2"/>
        <v>-1.599999999999909</v>
      </c>
      <c r="H45" s="25">
        <f>D45*100/C45</f>
        <v>99.87250996015938</v>
      </c>
      <c r="I45" s="25">
        <f>C45*100/C50</f>
        <v>0.22282261029852368</v>
      </c>
      <c r="J45" s="25">
        <f>D45*100/D50</f>
        <v>0.22313576424444315</v>
      </c>
      <c r="K45" s="25">
        <f>E45*100/E50</f>
        <v>0.2296349901680269</v>
      </c>
      <c r="L45" s="25">
        <f>F45*100/F50</f>
        <v>0.22882162053914812</v>
      </c>
      <c r="M45" s="27"/>
    </row>
    <row r="46" spans="1:13" ht="24" customHeight="1" outlineLevel="3">
      <c r="A46" s="46" t="s">
        <v>84</v>
      </c>
      <c r="B46" s="53" t="s">
        <v>85</v>
      </c>
      <c r="C46" s="54">
        <v>1256</v>
      </c>
      <c r="D46" s="54">
        <f>D47</f>
        <v>1125</v>
      </c>
      <c r="E46" s="54">
        <f>E47</f>
        <v>0</v>
      </c>
      <c r="F46" s="54">
        <f>F47</f>
        <v>0</v>
      </c>
      <c r="G46" s="39">
        <f>D46-C46</f>
        <v>-131</v>
      </c>
      <c r="H46" s="39"/>
      <c r="I46" s="39">
        <f>C46*100/C50</f>
        <v>0.2230001581951759</v>
      </c>
      <c r="J46" s="39">
        <f>D46*100/D50</f>
        <v>0.20027743320169022</v>
      </c>
      <c r="K46" s="39">
        <f>E46*100/E50</f>
        <v>0</v>
      </c>
      <c r="L46" s="39">
        <f>F46*100/F50</f>
        <v>0</v>
      </c>
      <c r="M46" s="27"/>
    </row>
    <row r="47" spans="1:13" ht="24" customHeight="1" outlineLevel="3">
      <c r="A47" s="6" t="s">
        <v>86</v>
      </c>
      <c r="B47" s="52" t="s">
        <v>87</v>
      </c>
      <c r="C47" s="51">
        <v>1256</v>
      </c>
      <c r="D47" s="51">
        <v>1125</v>
      </c>
      <c r="E47" s="51"/>
      <c r="F47" s="25"/>
      <c r="G47" s="25">
        <f>D47-C47</f>
        <v>-131</v>
      </c>
      <c r="H47" s="25"/>
      <c r="I47" s="25">
        <f>C47*100/C50</f>
        <v>0.2230001581951759</v>
      </c>
      <c r="J47" s="25">
        <f>D47*100/D50</f>
        <v>0.20027743320169022</v>
      </c>
      <c r="K47" s="25">
        <f>E47*100/E50</f>
        <v>0</v>
      </c>
      <c r="L47" s="25">
        <f>F47*100/F50</f>
        <v>0</v>
      </c>
      <c r="M47" s="27"/>
    </row>
    <row r="48" spans="1:13" ht="38.25" outlineLevel="3">
      <c r="A48" s="46" t="s">
        <v>59</v>
      </c>
      <c r="B48" s="41" t="s">
        <v>1</v>
      </c>
      <c r="C48" s="42">
        <v>42703.5</v>
      </c>
      <c r="D48" s="42">
        <f>D49</f>
        <v>50591.5</v>
      </c>
      <c r="E48" s="42">
        <f>E49</f>
        <v>41088.6</v>
      </c>
      <c r="F48" s="42">
        <f>F49</f>
        <v>45069.9</v>
      </c>
      <c r="G48" s="39">
        <f t="shared" si="2"/>
        <v>7888</v>
      </c>
      <c r="H48" s="39">
        <f t="shared" si="4"/>
        <v>118.47155385389956</v>
      </c>
      <c r="I48" s="39">
        <f>C48*100/C50</f>
        <v>7.581916604687654</v>
      </c>
      <c r="J48" s="39">
        <f>D48*100/D50</f>
        <v>9.006520677176276</v>
      </c>
      <c r="K48" s="39">
        <f>E48*100/E50</f>
        <v>7.506866303618418</v>
      </c>
      <c r="L48" s="39">
        <f>F48*100/F50</f>
        <v>8.205081991834952</v>
      </c>
      <c r="M48" s="27"/>
    </row>
    <row r="49" spans="1:13" ht="30.75" customHeight="1">
      <c r="A49" s="6" t="s">
        <v>56</v>
      </c>
      <c r="B49" s="15" t="s">
        <v>7</v>
      </c>
      <c r="C49" s="23">
        <v>42703.5</v>
      </c>
      <c r="D49" s="23">
        <v>50591.5</v>
      </c>
      <c r="E49" s="23">
        <v>41088.6</v>
      </c>
      <c r="F49" s="25">
        <v>45069.9</v>
      </c>
      <c r="G49" s="25">
        <f t="shared" si="2"/>
        <v>7888</v>
      </c>
      <c r="H49" s="25">
        <f t="shared" si="4"/>
        <v>118.47155385389956</v>
      </c>
      <c r="I49" s="25">
        <f>C49*100/C50</f>
        <v>7.581916604687654</v>
      </c>
      <c r="J49" s="25">
        <f>D49*100/D50</f>
        <v>9.006520677176276</v>
      </c>
      <c r="K49" s="25">
        <f>E49*100/E50</f>
        <v>7.506866303618418</v>
      </c>
      <c r="L49" s="25">
        <f>F49*100/F50</f>
        <v>8.205081991834952</v>
      </c>
      <c r="M49" s="27"/>
    </row>
    <row r="50" spans="1:13" ht="19.5" customHeight="1" outlineLevel="2">
      <c r="A50" s="6"/>
      <c r="B50" s="34" t="s">
        <v>51</v>
      </c>
      <c r="C50" s="24">
        <f>C9+C17+C20+C28+C30+C36+C38+C42+C44+C48+C46+C26</f>
        <v>563228.3</v>
      </c>
      <c r="D50" s="24">
        <f>D9+D17+D20+D28+D30+D36+D38+D42+D44+D48+D46+D26</f>
        <v>561720.8</v>
      </c>
      <c r="E50" s="24">
        <f>E9+E17+E20+E28+E30+E36+E38+E42+E44+E48+E46+E26</f>
        <v>547346.9</v>
      </c>
      <c r="F50" s="24">
        <f>F9+F17+F20+F28+F30+F36+F38+F42+F44+F48+F46+F26</f>
        <v>549292.5</v>
      </c>
      <c r="G50" s="24">
        <f>D50-C50</f>
        <v>-1507.5</v>
      </c>
      <c r="H50" s="24">
        <f>D50*100/C50</f>
        <v>99.7323465457968</v>
      </c>
      <c r="I50" s="24">
        <f>C50*100/C50</f>
        <v>100</v>
      </c>
      <c r="J50" s="24">
        <f>D50*100/D50</f>
        <v>100</v>
      </c>
      <c r="K50" s="24">
        <f>E50*100/E50</f>
        <v>100</v>
      </c>
      <c r="L50" s="24">
        <f>F50*100/F50</f>
        <v>100</v>
      </c>
      <c r="M50" s="27"/>
    </row>
    <row r="51" spans="1:16" ht="12.75">
      <c r="A51" s="14"/>
      <c r="B51" s="14"/>
      <c r="C51" s="14"/>
      <c r="D51" s="14"/>
      <c r="E51" s="1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7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7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7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7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7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7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7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7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7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7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7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7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7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7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7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7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7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7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7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7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7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7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27"/>
    </row>
    <row r="80" ht="12.75">
      <c r="M80" s="27"/>
    </row>
    <row r="81" ht="12.75">
      <c r="M81" s="27"/>
    </row>
    <row r="82" ht="12.75">
      <c r="M82" s="27"/>
    </row>
    <row r="83" ht="12.75">
      <c r="M83" s="27"/>
    </row>
    <row r="84" ht="12.75">
      <c r="M84" s="27"/>
    </row>
    <row r="85" ht="12.75">
      <c r="M85" s="27"/>
    </row>
    <row r="86" ht="12.75">
      <c r="M86" s="27"/>
    </row>
    <row r="87" ht="12.75">
      <c r="M87" s="27"/>
    </row>
    <row r="88" ht="12.75">
      <c r="M88" s="27"/>
    </row>
    <row r="89" ht="12.75">
      <c r="M89" s="27"/>
    </row>
    <row r="90" ht="12.75">
      <c r="M90" s="27"/>
    </row>
    <row r="91" ht="12.75">
      <c r="M91" s="27"/>
    </row>
    <row r="92" ht="12.75">
      <c r="M92" s="27"/>
    </row>
    <row r="93" ht="12.75">
      <c r="M93" s="27"/>
    </row>
    <row r="94" ht="12.75">
      <c r="M94" s="27"/>
    </row>
    <row r="95" ht="12.75">
      <c r="M95" s="27"/>
    </row>
    <row r="96" ht="12.75">
      <c r="M96" s="27"/>
    </row>
    <row r="97" ht="12.75">
      <c r="M97" s="27"/>
    </row>
    <row r="98" ht="12.75">
      <c r="M98" s="27"/>
    </row>
    <row r="99" ht="12.75">
      <c r="M99" s="27"/>
    </row>
    <row r="100" ht="12.75">
      <c r="M100" s="27"/>
    </row>
    <row r="101" ht="12.75">
      <c r="M101" s="27"/>
    </row>
    <row r="102" ht="12.75">
      <c r="M102" s="27"/>
    </row>
    <row r="103" ht="12.75">
      <c r="M103" s="27"/>
    </row>
    <row r="104" ht="12.75">
      <c r="M104" s="27"/>
    </row>
    <row r="105" ht="12.75">
      <c r="M105" s="27"/>
    </row>
    <row r="106" ht="12.75">
      <c r="M106" s="27"/>
    </row>
    <row r="107" ht="12.75">
      <c r="M107" s="27"/>
    </row>
    <row r="108" ht="12.75">
      <c r="M108" s="27"/>
    </row>
    <row r="109" ht="12.75">
      <c r="M109" s="27"/>
    </row>
    <row r="110" ht="12.75">
      <c r="M110" s="27"/>
    </row>
    <row r="111" ht="12.75">
      <c r="M111" s="27"/>
    </row>
    <row r="112" ht="12.75">
      <c r="M112" s="27"/>
    </row>
    <row r="113" ht="12.75">
      <c r="M113" s="27"/>
    </row>
    <row r="114" ht="12.75">
      <c r="M114" s="27"/>
    </row>
    <row r="115" ht="12.75">
      <c r="M115" s="27"/>
    </row>
    <row r="116" ht="12.75">
      <c r="M116" s="27"/>
    </row>
    <row r="117" ht="12.75">
      <c r="M117" s="27"/>
    </row>
    <row r="118" ht="12.75">
      <c r="M118" s="27"/>
    </row>
    <row r="119" ht="12.75">
      <c r="M119" s="27"/>
    </row>
    <row r="120" ht="12.75">
      <c r="M120" s="27"/>
    </row>
    <row r="121" ht="12.75">
      <c r="M121" s="27"/>
    </row>
    <row r="122" ht="12.75">
      <c r="M122" s="27"/>
    </row>
    <row r="123" ht="12.75">
      <c r="M123" s="27"/>
    </row>
    <row r="124" ht="12.75">
      <c r="M124" s="27"/>
    </row>
    <row r="125" ht="12.75">
      <c r="M125" s="27"/>
    </row>
    <row r="126" ht="12.75">
      <c r="M126" s="27"/>
    </row>
    <row r="127" ht="12.75">
      <c r="M127" s="27"/>
    </row>
    <row r="128" ht="12.75">
      <c r="M128" s="27"/>
    </row>
    <row r="129" ht="12.75">
      <c r="M129" s="27"/>
    </row>
    <row r="130" ht="12.75">
      <c r="M130" s="27"/>
    </row>
    <row r="131" ht="12.75">
      <c r="M131" s="27"/>
    </row>
    <row r="132" ht="12.75">
      <c r="M132" s="27"/>
    </row>
    <row r="133" ht="12.75">
      <c r="M133" s="27"/>
    </row>
    <row r="134" ht="12.75">
      <c r="M134" s="27"/>
    </row>
    <row r="135" ht="12.75">
      <c r="M135" s="27"/>
    </row>
    <row r="136" ht="12.75">
      <c r="M136" s="27"/>
    </row>
    <row r="137" ht="12.75">
      <c r="M137" s="27"/>
    </row>
    <row r="138" ht="12.75">
      <c r="M138" s="27"/>
    </row>
    <row r="139" ht="12.75">
      <c r="M139" s="27"/>
    </row>
    <row r="140" ht="12.75">
      <c r="M140" s="27"/>
    </row>
    <row r="141" ht="12.75">
      <c r="M141" s="27"/>
    </row>
    <row r="142" ht="12.75">
      <c r="M142" s="27"/>
    </row>
    <row r="143" ht="12.75">
      <c r="M143" s="27"/>
    </row>
    <row r="144" ht="12.75">
      <c r="M144" s="27"/>
    </row>
    <row r="145" ht="12.75">
      <c r="M145" s="27"/>
    </row>
    <row r="146" ht="12.75">
      <c r="M146" s="27"/>
    </row>
    <row r="147" ht="12.75">
      <c r="M147" s="27"/>
    </row>
    <row r="148" ht="12.75">
      <c r="M148" s="27"/>
    </row>
    <row r="149" ht="12.75">
      <c r="M149" s="27"/>
    </row>
    <row r="150" ht="12.75">
      <c r="M150" s="27"/>
    </row>
    <row r="151" ht="12.75">
      <c r="M151" s="27"/>
    </row>
    <row r="152" ht="12.75">
      <c r="M152" s="27"/>
    </row>
    <row r="153" ht="12.75">
      <c r="M153" s="27"/>
    </row>
    <row r="154" ht="12.75">
      <c r="M154" s="27"/>
    </row>
    <row r="155" ht="12.75">
      <c r="M155" s="27"/>
    </row>
    <row r="156" ht="12.75">
      <c r="M156" s="27"/>
    </row>
    <row r="157" ht="12.75">
      <c r="M157" s="27"/>
    </row>
    <row r="158" ht="12.75">
      <c r="M158" s="27"/>
    </row>
    <row r="159" ht="12.75">
      <c r="M159" s="27"/>
    </row>
    <row r="160" ht="12.75">
      <c r="M160" s="27"/>
    </row>
    <row r="161" ht="12.75">
      <c r="M161" s="27"/>
    </row>
    <row r="162" ht="12.75">
      <c r="M162" s="27"/>
    </row>
    <row r="163" ht="12.75">
      <c r="M163" s="27"/>
    </row>
    <row r="164" ht="12.75">
      <c r="M164" s="27"/>
    </row>
    <row r="165" ht="12.75">
      <c r="M165" s="27"/>
    </row>
    <row r="166" ht="12.75">
      <c r="M166" s="27"/>
    </row>
    <row r="167" ht="12.75">
      <c r="M167" s="27"/>
    </row>
    <row r="168" ht="12.75">
      <c r="M168" s="27"/>
    </row>
    <row r="169" ht="12.75">
      <c r="M169" s="27"/>
    </row>
    <row r="170" ht="12.75">
      <c r="M170" s="27"/>
    </row>
    <row r="171" ht="12.75">
      <c r="M171" s="27"/>
    </row>
    <row r="172" ht="12.75">
      <c r="M172" s="27"/>
    </row>
    <row r="173" ht="12.75">
      <c r="M173" s="27"/>
    </row>
    <row r="174" ht="12.75">
      <c r="M174" s="27"/>
    </row>
    <row r="175" ht="12.75">
      <c r="M175" s="27"/>
    </row>
    <row r="176" ht="12.75">
      <c r="M176" s="27"/>
    </row>
  </sheetData>
  <sheetProtection/>
  <mergeCells count="8">
    <mergeCell ref="I1:L1"/>
    <mergeCell ref="A4:H4"/>
    <mergeCell ref="I6:L6"/>
    <mergeCell ref="G6:H6"/>
    <mergeCell ref="C6:C7"/>
    <mergeCell ref="B6:B7"/>
    <mergeCell ref="A6:A7"/>
    <mergeCell ref="D6:F6"/>
  </mergeCells>
  <printOptions/>
  <pageMargins left="0.9055118110236221" right="0.31496062992125984" top="0.35433070866141736" bottom="0.35433070866141736" header="0.31496062992125984" footer="0.31496062992125984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User</cp:lastModifiedBy>
  <cp:lastPrinted>2016-11-21T07:36:18Z</cp:lastPrinted>
  <dcterms:created xsi:type="dcterms:W3CDTF">2008-11-08T08:47:36Z</dcterms:created>
  <dcterms:modified xsi:type="dcterms:W3CDTF">2016-11-21T07:36:48Z</dcterms:modified>
  <cp:category/>
  <cp:version/>
  <cp:contentType/>
  <cp:contentStatus/>
</cp:coreProperties>
</file>