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<sst xmlns="http://schemas.openxmlformats.org/spreadsheetml/2006/main" count="73" uniqueCount="44">
  <si>
    <t>муниципальная программа</t>
  </si>
  <si>
    <t>объем средств в соотвествии с муниципальной программой</t>
  </si>
  <si>
    <t>объем средств в соответсвии с проектом бюджета</t>
  </si>
  <si>
    <t>отклонения</t>
  </si>
  <si>
    <t xml:space="preserve">1. Муниципальная программа 
«Развитие сельского хозяйства и устойчивое развитие сельских территорий в Александровском муниципальном районе Пермского края на 2015 – 2017 годы»
</t>
  </si>
  <si>
    <t xml:space="preserve">Подпрограмма « Развитие сельского хозяйства 
в Александровском муниципальном районе Пермского края 
на 2015 – 2017 годы»
</t>
  </si>
  <si>
    <t xml:space="preserve">Подпрограмма «Устойчивое развитие сельских территорий Александровского муниципального района Пермского края 
на 2015 – 2017 годы»
</t>
  </si>
  <si>
    <t xml:space="preserve">2. Муниципальная программа 
«Развитие малого и среднего предпринимательства в Александровском муниципальном районе Пермского края на 2015 - 2017 годы»
</t>
  </si>
  <si>
    <t>Подпрограмма «Финансовая поддержка субъектов малого и среднего предпринимательства в Александровском муниципальном районе Пермского края на 2015 -2017 годы»</t>
  </si>
  <si>
    <t>Подпрограмма « Повышение престижа предпринимательской деятельности в Александровском муниципальном районе Пермского края на 2015 – 2017 годы»</t>
  </si>
  <si>
    <t xml:space="preserve">3. Муниципальная программа 
«Обеспечение безопасности граждан Александровского 
муниципального района на 2015 – 2017 годы»
</t>
  </si>
  <si>
    <t xml:space="preserve">Подпрограмма «Общественная безопасность и профилактика правонарушений в Александровском муниципальном районе 
на 2015 – 2017 годы»
</t>
  </si>
  <si>
    <t>Подпрограмма «Противодействие наркомании и незаконному обороту наркотических средств, алкоголизму, профилактика потребления психоактивных веществ на территории Александровского муниципального района на 2015 – 2017 годы»</t>
  </si>
  <si>
    <t>Подпрограмма «Пожарная безопасность Александровского муниципального района на 2015 -2017 годы»</t>
  </si>
  <si>
    <t xml:space="preserve">Подпрограмма «Развитие межнациональных отношений в Александровском муниципальном районе 
на 2015 – 2017 годы»
</t>
  </si>
  <si>
    <t xml:space="preserve">4. Муниципальная программа
«Развитие культуры, спорта и туризма Александровского муниципального района» на 2015 – 2017 годы
</t>
  </si>
  <si>
    <t xml:space="preserve">Подпрограмма «Развитие культуры и молодежной политики Александровского муниципального района 
на 2015-2017 годы»
</t>
  </si>
  <si>
    <t xml:space="preserve">Подпрограмма «Развитие физической культуры, спорта 
и туризма в Александровском муниципальном районе 
на 2015-2017 годы»
</t>
  </si>
  <si>
    <t xml:space="preserve">5. Муниципальная программа
«Социальная поддержка жителей Александровского
 муниципального района на 2015 - 2017 годы»
</t>
  </si>
  <si>
    <t>Подпрограмма «Реализация системы мер социальной помощи и поддержки отдельных категорий граждан Александровского муниципального района на 2015 - 2017 годы»</t>
  </si>
  <si>
    <t xml:space="preserve">Подпрограмма «Обеспечение жильем молодых семей 
в Александровском муниципальном районе
 на 2015 – 2017 годы»
</t>
  </si>
  <si>
    <t xml:space="preserve">6. Муниципальная программа 
«Управление муниципальными финансами Александровского муниципального района на 2015 – 2017 годы»
</t>
  </si>
  <si>
    <t xml:space="preserve">Подпрограмма «Организация и совершенствование 
бюджетного процесса»
</t>
  </si>
  <si>
    <t xml:space="preserve">Подпрограмма «Повышение финансовой устойчивости
 местных бюджетов»
</t>
  </si>
  <si>
    <t xml:space="preserve">Подпрограмма 
«Обеспечение реализации Программы»
</t>
  </si>
  <si>
    <t xml:space="preserve">7. Муниципальная программа
«Экологическая безопасность Александровского муниципального района на 2015 – 2017 годы»
</t>
  </si>
  <si>
    <t xml:space="preserve">Подпрограмма «Утилизация и переработка бытовых 
и промышленных отходов»
</t>
  </si>
  <si>
    <t xml:space="preserve">8. Муниципальная программа 
«Реформирование и развитие муниципальной службы Александровского муниципального района на 2015 – 2017 годы»
</t>
  </si>
  <si>
    <t xml:space="preserve">Подпрограмма «Развитие муниципальной службы 
в Александровском муниципальном районе 
на 2015 – 2017 годы»
</t>
  </si>
  <si>
    <t xml:space="preserve">Подпрограмма « Противодействие коррупции 
в Александровском муниципальном районе 
на 2015 – 2017 годы»
</t>
  </si>
  <si>
    <t xml:space="preserve">9. Муниципальная программа 
«Эффективное использование и управление муниципальным имуществом Александровского муниципального района 
на 2015 – 2017 годы»
</t>
  </si>
  <si>
    <t>Подпрограмма «Эффективное использование и управление муниципальным имуществом казны Александровского муниципального района»</t>
  </si>
  <si>
    <t>Подпрограмма «Эффективное использование и управление муниципальным имуществом Александровского муниципального района, находящимся в хозяйственном ведении или оперативном управлении муниципальных предприятий и учреждений»</t>
  </si>
  <si>
    <t xml:space="preserve">Подпрограмма «Эффективное использование и управление земельными ресурсами Александровского
 муниципального района»
</t>
  </si>
  <si>
    <t xml:space="preserve">бюджет АМР </t>
  </si>
  <si>
    <t>бюджет ПК</t>
  </si>
  <si>
    <t>бюджет поселений</t>
  </si>
  <si>
    <t>федеральный бюджет</t>
  </si>
  <si>
    <t>внебюджетные источники</t>
  </si>
  <si>
    <t xml:space="preserve">Подпрограмма «Организация мероприятий межпоселенческого характера по охране окружающей среды на территории Александровского муниципального района»
</t>
  </si>
  <si>
    <t>ВСЕГО по программам, в том числе:</t>
  </si>
  <si>
    <t>процент обеспеченности</t>
  </si>
  <si>
    <t>Анализ объема бюджетных ассигнования на муниципальные программы</t>
  </si>
  <si>
    <t xml:space="preserve">Приложение № 3 к заключению КСП АМР от 24.11.2014 №5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</si>
</sst>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8" fontId="38" fillId="0" borderId="10" xfId="0" applyNumberFormat="1" applyFont="1" applyBorder="1" applyAlignment="1">
      <alignment wrapText="1"/>
    </xf>
    <xf numFmtId="168" fontId="0" fillId="0" borderId="10" xfId="0" applyNumberFormat="1" applyBorder="1" applyAlignment="1">
      <alignment wrapText="1"/>
    </xf>
    <xf numFmtId="168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37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2.7109375" style="0" customWidth="1"/>
    <col min="2" max="6" width="12.28125" style="0" bestFit="1" customWidth="1"/>
    <col min="7" max="7" width="11.140625" style="0" bestFit="1" customWidth="1"/>
    <col min="8" max="8" width="12.140625" style="0" customWidth="1"/>
    <col min="9" max="10" width="11.8515625" style="0" bestFit="1" customWidth="1"/>
    <col min="11" max="11" width="12.140625" style="8" customWidth="1"/>
    <col min="12" max="12" width="10.57421875" style="8" customWidth="1"/>
    <col min="13" max="13" width="10.8515625" style="8" customWidth="1"/>
  </cols>
  <sheetData>
    <row r="1" spans="11:13" ht="32.25" customHeight="1">
      <c r="K1" s="15" t="s">
        <v>43</v>
      </c>
      <c r="L1" s="16"/>
      <c r="M1" s="16"/>
    </row>
    <row r="3" spans="2:10" ht="15">
      <c r="B3" s="25" t="s">
        <v>42</v>
      </c>
      <c r="C3" s="25"/>
      <c r="D3" s="25"/>
      <c r="E3" s="25"/>
      <c r="F3" s="25"/>
      <c r="G3" s="25"/>
      <c r="H3" s="25"/>
      <c r="I3" s="25"/>
      <c r="J3" s="25"/>
    </row>
    <row r="5" spans="1:13" ht="31.5" customHeight="1">
      <c r="A5" s="20" t="s">
        <v>0</v>
      </c>
      <c r="B5" s="17" t="s">
        <v>1</v>
      </c>
      <c r="C5" s="18"/>
      <c r="D5" s="19"/>
      <c r="E5" s="17" t="s">
        <v>2</v>
      </c>
      <c r="F5" s="18"/>
      <c r="G5" s="19"/>
      <c r="H5" s="17" t="s">
        <v>3</v>
      </c>
      <c r="I5" s="18"/>
      <c r="J5" s="19"/>
      <c r="K5" s="22" t="s">
        <v>41</v>
      </c>
      <c r="L5" s="23"/>
      <c r="M5" s="24"/>
    </row>
    <row r="6" spans="1:13" ht="31.5" customHeight="1">
      <c r="A6" s="21"/>
      <c r="B6" s="2">
        <v>2015</v>
      </c>
      <c r="C6" s="2">
        <v>2016</v>
      </c>
      <c r="D6" s="2">
        <v>2017</v>
      </c>
      <c r="E6" s="2">
        <v>2015</v>
      </c>
      <c r="F6" s="2">
        <v>2016</v>
      </c>
      <c r="G6" s="2">
        <v>2017</v>
      </c>
      <c r="H6" s="2">
        <v>2015</v>
      </c>
      <c r="I6" s="2">
        <v>2016</v>
      </c>
      <c r="J6" s="2">
        <v>2017</v>
      </c>
      <c r="K6" s="14">
        <v>2015</v>
      </c>
      <c r="L6" s="14">
        <v>2016</v>
      </c>
      <c r="M6" s="14">
        <v>2017</v>
      </c>
    </row>
    <row r="7" spans="1:13" s="5" customFormat="1" ht="90">
      <c r="A7" s="4" t="s">
        <v>4</v>
      </c>
      <c r="B7" s="9">
        <f aca="true" t="shared" si="0" ref="B7:G7">B8+B11</f>
        <v>394.5</v>
      </c>
      <c r="C7" s="9">
        <f t="shared" si="0"/>
        <v>408</v>
      </c>
      <c r="D7" s="9">
        <f t="shared" si="0"/>
        <v>424.2</v>
      </c>
      <c r="E7" s="9">
        <f t="shared" si="0"/>
        <v>305</v>
      </c>
      <c r="F7" s="9">
        <f t="shared" si="0"/>
        <v>305</v>
      </c>
      <c r="G7" s="9">
        <f t="shared" si="0"/>
        <v>305</v>
      </c>
      <c r="H7" s="9">
        <f>E7-B7</f>
        <v>-89.5</v>
      </c>
      <c r="I7" s="9">
        <f>F7-C7</f>
        <v>-103</v>
      </c>
      <c r="J7" s="9">
        <f>G7-D7</f>
        <v>-119.19999999999999</v>
      </c>
      <c r="K7" s="9">
        <f>E7*100/B7</f>
        <v>77.31305449936629</v>
      </c>
      <c r="L7" s="9">
        <f>F7*100/C7</f>
        <v>74.75490196078431</v>
      </c>
      <c r="M7" s="9">
        <f>G7*100/D7</f>
        <v>71.9000471475719</v>
      </c>
    </row>
    <row r="8" spans="1:13" ht="75">
      <c r="A8" s="1" t="s">
        <v>5</v>
      </c>
      <c r="B8" s="10">
        <f aca="true" t="shared" si="1" ref="B8:G8">B9+B10</f>
        <v>300</v>
      </c>
      <c r="C8" s="10">
        <f t="shared" si="1"/>
        <v>300</v>
      </c>
      <c r="D8" s="10">
        <f t="shared" si="1"/>
        <v>300</v>
      </c>
      <c r="E8" s="10">
        <f t="shared" si="1"/>
        <v>305</v>
      </c>
      <c r="F8" s="10">
        <f t="shared" si="1"/>
        <v>305</v>
      </c>
      <c r="G8" s="10">
        <f t="shared" si="1"/>
        <v>305</v>
      </c>
      <c r="H8" s="11">
        <f aca="true" t="shared" si="2" ref="H8:H65">E8-B8</f>
        <v>5</v>
      </c>
      <c r="I8" s="11">
        <f aca="true" t="shared" si="3" ref="I8:I65">F8-C8</f>
        <v>5</v>
      </c>
      <c r="J8" s="11">
        <f aca="true" t="shared" si="4" ref="J8:J65">G8-D8</f>
        <v>5</v>
      </c>
      <c r="K8" s="11">
        <f aca="true" t="shared" si="5" ref="K8:K71">E8*100/B8</f>
        <v>101.66666666666667</v>
      </c>
      <c r="L8" s="11">
        <f aca="true" t="shared" si="6" ref="L8:L71">F8*100/C8</f>
        <v>101.66666666666667</v>
      </c>
      <c r="M8" s="11">
        <f aca="true" t="shared" si="7" ref="M8:M71">G8*100/D8</f>
        <v>101.66666666666667</v>
      </c>
    </row>
    <row r="9" spans="1:13" ht="15">
      <c r="A9" s="12" t="s">
        <v>34</v>
      </c>
      <c r="B9" s="10">
        <v>300</v>
      </c>
      <c r="C9" s="10">
        <v>300</v>
      </c>
      <c r="D9" s="10">
        <v>300</v>
      </c>
      <c r="E9" s="10">
        <v>300</v>
      </c>
      <c r="F9" s="10">
        <v>300</v>
      </c>
      <c r="G9" s="10">
        <v>300</v>
      </c>
      <c r="H9" s="11">
        <f t="shared" si="2"/>
        <v>0</v>
      </c>
      <c r="I9" s="11">
        <f t="shared" si="3"/>
        <v>0</v>
      </c>
      <c r="J9" s="11">
        <f t="shared" si="4"/>
        <v>0</v>
      </c>
      <c r="K9" s="11">
        <f t="shared" si="5"/>
        <v>100</v>
      </c>
      <c r="L9" s="11">
        <f t="shared" si="6"/>
        <v>100</v>
      </c>
      <c r="M9" s="11">
        <f t="shared" si="7"/>
        <v>100</v>
      </c>
    </row>
    <row r="10" spans="1:13" ht="15">
      <c r="A10" s="12" t="s">
        <v>35</v>
      </c>
      <c r="B10" s="10">
        <v>0</v>
      </c>
      <c r="C10" s="10">
        <v>0</v>
      </c>
      <c r="D10" s="10">
        <v>0</v>
      </c>
      <c r="E10" s="10">
        <v>5</v>
      </c>
      <c r="F10" s="10">
        <v>5</v>
      </c>
      <c r="G10" s="10">
        <v>5</v>
      </c>
      <c r="H10" s="11">
        <f t="shared" si="2"/>
        <v>5</v>
      </c>
      <c r="I10" s="11">
        <f t="shared" si="3"/>
        <v>5</v>
      </c>
      <c r="J10" s="11">
        <f t="shared" si="4"/>
        <v>5</v>
      </c>
      <c r="K10" s="11"/>
      <c r="L10" s="11"/>
      <c r="M10" s="11"/>
    </row>
    <row r="11" spans="1:13" ht="75">
      <c r="A11" s="1" t="s">
        <v>6</v>
      </c>
      <c r="B11" s="10">
        <v>94.5</v>
      </c>
      <c r="C11" s="10">
        <v>108</v>
      </c>
      <c r="D11" s="10">
        <v>124.2</v>
      </c>
      <c r="E11" s="10">
        <v>0</v>
      </c>
      <c r="F11" s="10">
        <v>0</v>
      </c>
      <c r="G11" s="10">
        <v>0</v>
      </c>
      <c r="H11" s="11">
        <f t="shared" si="2"/>
        <v>-94.5</v>
      </c>
      <c r="I11" s="11">
        <f t="shared" si="3"/>
        <v>-108</v>
      </c>
      <c r="J11" s="11">
        <f t="shared" si="4"/>
        <v>-124.2</v>
      </c>
      <c r="K11" s="11">
        <f t="shared" si="5"/>
        <v>0</v>
      </c>
      <c r="L11" s="11">
        <f t="shared" si="6"/>
        <v>0</v>
      </c>
      <c r="M11" s="11">
        <f t="shared" si="7"/>
        <v>0</v>
      </c>
    </row>
    <row r="12" spans="1:13" ht="15">
      <c r="A12" s="12" t="s">
        <v>36</v>
      </c>
      <c r="B12" s="10">
        <v>94.5</v>
      </c>
      <c r="C12" s="10">
        <v>108</v>
      </c>
      <c r="D12" s="10">
        <v>124.2</v>
      </c>
      <c r="E12" s="10">
        <v>0</v>
      </c>
      <c r="F12" s="10">
        <v>0</v>
      </c>
      <c r="G12" s="10">
        <v>0</v>
      </c>
      <c r="H12" s="11">
        <f t="shared" si="2"/>
        <v>-94.5</v>
      </c>
      <c r="I12" s="11">
        <f t="shared" si="3"/>
        <v>-108</v>
      </c>
      <c r="J12" s="11">
        <f t="shared" si="4"/>
        <v>-124.2</v>
      </c>
      <c r="K12" s="11">
        <f t="shared" si="5"/>
        <v>0</v>
      </c>
      <c r="L12" s="11">
        <f t="shared" si="6"/>
        <v>0</v>
      </c>
      <c r="M12" s="11">
        <f t="shared" si="7"/>
        <v>0</v>
      </c>
    </row>
    <row r="13" spans="1:13" s="5" customFormat="1" ht="94.5">
      <c r="A13" s="6" t="s">
        <v>7</v>
      </c>
      <c r="B13" s="9">
        <f aca="true" t="shared" si="8" ref="B13:G13">B14+B16</f>
        <v>300</v>
      </c>
      <c r="C13" s="9">
        <f t="shared" si="8"/>
        <v>300</v>
      </c>
      <c r="D13" s="9">
        <f t="shared" si="8"/>
        <v>300</v>
      </c>
      <c r="E13" s="9">
        <f t="shared" si="8"/>
        <v>300</v>
      </c>
      <c r="F13" s="9">
        <f t="shared" si="8"/>
        <v>300</v>
      </c>
      <c r="G13" s="9">
        <f t="shared" si="8"/>
        <v>300</v>
      </c>
      <c r="H13" s="9">
        <f t="shared" si="2"/>
        <v>0</v>
      </c>
      <c r="I13" s="9">
        <f t="shared" si="3"/>
        <v>0</v>
      </c>
      <c r="J13" s="9">
        <f t="shared" si="4"/>
        <v>0</v>
      </c>
      <c r="K13" s="9">
        <f t="shared" si="5"/>
        <v>100</v>
      </c>
      <c r="L13" s="9">
        <f t="shared" si="6"/>
        <v>100</v>
      </c>
      <c r="M13" s="9">
        <f t="shared" si="7"/>
        <v>100</v>
      </c>
    </row>
    <row r="14" spans="1:13" ht="63">
      <c r="A14" s="3" t="s">
        <v>8</v>
      </c>
      <c r="B14" s="10">
        <f aca="true" t="shared" si="9" ref="B14:G14">B15</f>
        <v>280</v>
      </c>
      <c r="C14" s="10">
        <f t="shared" si="9"/>
        <v>280</v>
      </c>
      <c r="D14" s="10">
        <f t="shared" si="9"/>
        <v>280</v>
      </c>
      <c r="E14" s="10">
        <f t="shared" si="9"/>
        <v>280</v>
      </c>
      <c r="F14" s="10">
        <f t="shared" si="9"/>
        <v>280</v>
      </c>
      <c r="G14" s="10">
        <f t="shared" si="9"/>
        <v>280</v>
      </c>
      <c r="H14" s="11">
        <f t="shared" si="2"/>
        <v>0</v>
      </c>
      <c r="I14" s="11">
        <f t="shared" si="3"/>
        <v>0</v>
      </c>
      <c r="J14" s="11">
        <f t="shared" si="4"/>
        <v>0</v>
      </c>
      <c r="K14" s="11">
        <f t="shared" si="5"/>
        <v>100</v>
      </c>
      <c r="L14" s="11">
        <f t="shared" si="6"/>
        <v>100</v>
      </c>
      <c r="M14" s="11">
        <f t="shared" si="7"/>
        <v>100</v>
      </c>
    </row>
    <row r="15" spans="1:13" ht="15.75">
      <c r="A15" s="13" t="s">
        <v>34</v>
      </c>
      <c r="B15" s="10">
        <v>280</v>
      </c>
      <c r="C15" s="10">
        <v>280</v>
      </c>
      <c r="D15" s="10">
        <v>280</v>
      </c>
      <c r="E15" s="10">
        <v>280</v>
      </c>
      <c r="F15" s="10">
        <v>280</v>
      </c>
      <c r="G15" s="10">
        <v>280</v>
      </c>
      <c r="H15" s="11">
        <f>E15-B15</f>
        <v>0</v>
      </c>
      <c r="I15" s="11">
        <f>F15-C15</f>
        <v>0</v>
      </c>
      <c r="J15" s="11">
        <f>G15-D15</f>
        <v>0</v>
      </c>
      <c r="K15" s="11">
        <f t="shared" si="5"/>
        <v>100</v>
      </c>
      <c r="L15" s="11">
        <f t="shared" si="6"/>
        <v>100</v>
      </c>
      <c r="M15" s="11">
        <f t="shared" si="7"/>
        <v>100</v>
      </c>
    </row>
    <row r="16" spans="1:13" ht="60">
      <c r="A16" s="1" t="s">
        <v>9</v>
      </c>
      <c r="B16" s="10">
        <f aca="true" t="shared" si="10" ref="B16:G16">B17</f>
        <v>20</v>
      </c>
      <c r="C16" s="10">
        <f t="shared" si="10"/>
        <v>20</v>
      </c>
      <c r="D16" s="10">
        <f t="shared" si="10"/>
        <v>20</v>
      </c>
      <c r="E16" s="10">
        <f t="shared" si="10"/>
        <v>20</v>
      </c>
      <c r="F16" s="10">
        <f t="shared" si="10"/>
        <v>20</v>
      </c>
      <c r="G16" s="10">
        <f t="shared" si="10"/>
        <v>20</v>
      </c>
      <c r="H16" s="11">
        <f t="shared" si="2"/>
        <v>0</v>
      </c>
      <c r="I16" s="11">
        <f t="shared" si="3"/>
        <v>0</v>
      </c>
      <c r="J16" s="11">
        <f t="shared" si="4"/>
        <v>0</v>
      </c>
      <c r="K16" s="11">
        <f t="shared" si="5"/>
        <v>100</v>
      </c>
      <c r="L16" s="11">
        <f t="shared" si="6"/>
        <v>100</v>
      </c>
      <c r="M16" s="11">
        <f t="shared" si="7"/>
        <v>100</v>
      </c>
    </row>
    <row r="17" spans="1:13" ht="15.75">
      <c r="A17" s="13" t="s">
        <v>34</v>
      </c>
      <c r="B17" s="10">
        <v>20</v>
      </c>
      <c r="C17" s="10">
        <v>20</v>
      </c>
      <c r="D17" s="10">
        <v>20</v>
      </c>
      <c r="E17" s="10">
        <v>20</v>
      </c>
      <c r="F17" s="10">
        <v>20</v>
      </c>
      <c r="G17" s="10">
        <v>20</v>
      </c>
      <c r="H17" s="11">
        <f>E17-B17</f>
        <v>0</v>
      </c>
      <c r="I17" s="11">
        <f>F17-C17</f>
        <v>0</v>
      </c>
      <c r="J17" s="11">
        <f>G17-D17</f>
        <v>0</v>
      </c>
      <c r="K17" s="11">
        <f t="shared" si="5"/>
        <v>100</v>
      </c>
      <c r="L17" s="11">
        <f t="shared" si="6"/>
        <v>100</v>
      </c>
      <c r="M17" s="11">
        <f t="shared" si="7"/>
        <v>100</v>
      </c>
    </row>
    <row r="18" spans="1:13" s="5" customFormat="1" ht="75">
      <c r="A18" s="4" t="s">
        <v>10</v>
      </c>
      <c r="B18" s="9">
        <f aca="true" t="shared" si="11" ref="B18:G18">B19+B21+B23+B25</f>
        <v>5217.69</v>
      </c>
      <c r="C18" s="9">
        <f t="shared" si="11"/>
        <v>5779.69</v>
      </c>
      <c r="D18" s="9">
        <f t="shared" si="11"/>
        <v>5047.69</v>
      </c>
      <c r="E18" s="9">
        <f t="shared" si="11"/>
        <v>4034.7</v>
      </c>
      <c r="F18" s="9">
        <f t="shared" si="11"/>
        <v>5693.7</v>
      </c>
      <c r="G18" s="9">
        <f t="shared" si="11"/>
        <v>4961.7</v>
      </c>
      <c r="H18" s="9">
        <f t="shared" si="2"/>
        <v>-1182.9899999999998</v>
      </c>
      <c r="I18" s="9">
        <f t="shared" si="3"/>
        <v>-85.98999999999978</v>
      </c>
      <c r="J18" s="9">
        <f t="shared" si="4"/>
        <v>-85.98999999999978</v>
      </c>
      <c r="K18" s="9">
        <f t="shared" si="5"/>
        <v>77.32732301075764</v>
      </c>
      <c r="L18" s="9">
        <f t="shared" si="6"/>
        <v>98.5122039417339</v>
      </c>
      <c r="M18" s="9">
        <f t="shared" si="7"/>
        <v>98.2964484744507</v>
      </c>
    </row>
    <row r="19" spans="1:13" ht="75">
      <c r="A19" s="1" t="s">
        <v>11</v>
      </c>
      <c r="B19" s="10">
        <f aca="true" t="shared" si="12" ref="B19:G19">B20</f>
        <v>4432.69</v>
      </c>
      <c r="C19" s="10">
        <f t="shared" si="12"/>
        <v>4994.69</v>
      </c>
      <c r="D19" s="10">
        <f t="shared" si="12"/>
        <v>4262.69</v>
      </c>
      <c r="E19" s="10">
        <f t="shared" si="12"/>
        <v>3249.7</v>
      </c>
      <c r="F19" s="10">
        <f t="shared" si="12"/>
        <v>4908.7</v>
      </c>
      <c r="G19" s="10">
        <f t="shared" si="12"/>
        <v>4176.7</v>
      </c>
      <c r="H19" s="11">
        <f t="shared" si="2"/>
        <v>-1182.9899999999998</v>
      </c>
      <c r="I19" s="11">
        <f t="shared" si="3"/>
        <v>-85.98999999999978</v>
      </c>
      <c r="J19" s="11">
        <f t="shared" si="4"/>
        <v>-85.98999999999978</v>
      </c>
      <c r="K19" s="11">
        <f t="shared" si="5"/>
        <v>73.31214228831703</v>
      </c>
      <c r="L19" s="11">
        <f t="shared" si="6"/>
        <v>98.27837163067178</v>
      </c>
      <c r="M19" s="11">
        <f t="shared" si="7"/>
        <v>97.98272921558923</v>
      </c>
    </row>
    <row r="20" spans="1:13" ht="15.75">
      <c r="A20" s="13" t="s">
        <v>34</v>
      </c>
      <c r="B20" s="10">
        <v>4432.69</v>
      </c>
      <c r="C20" s="10">
        <v>4994.69</v>
      </c>
      <c r="D20" s="10">
        <v>4262.69</v>
      </c>
      <c r="E20" s="10">
        <v>3249.7</v>
      </c>
      <c r="F20" s="10">
        <v>4908.7</v>
      </c>
      <c r="G20" s="10">
        <v>4176.7</v>
      </c>
      <c r="H20" s="11">
        <f aca="true" t="shared" si="13" ref="H20:H26">E20-B20</f>
        <v>-1182.9899999999998</v>
      </c>
      <c r="I20" s="11">
        <f aca="true" t="shared" si="14" ref="I20:I26">F20-C20</f>
        <v>-85.98999999999978</v>
      </c>
      <c r="J20" s="11">
        <f aca="true" t="shared" si="15" ref="J20:J26">G20-D20</f>
        <v>-85.98999999999978</v>
      </c>
      <c r="K20" s="11">
        <f t="shared" si="5"/>
        <v>73.31214228831703</v>
      </c>
      <c r="L20" s="11">
        <f t="shared" si="6"/>
        <v>98.27837163067178</v>
      </c>
      <c r="M20" s="11">
        <f t="shared" si="7"/>
        <v>97.98272921558923</v>
      </c>
    </row>
    <row r="21" spans="1:13" ht="90">
      <c r="A21" s="1" t="s">
        <v>12</v>
      </c>
      <c r="B21" s="10">
        <f aca="true" t="shared" si="16" ref="B21:G21">B22</f>
        <v>510</v>
      </c>
      <c r="C21" s="10">
        <f t="shared" si="16"/>
        <v>510</v>
      </c>
      <c r="D21" s="10">
        <f t="shared" si="16"/>
        <v>510</v>
      </c>
      <c r="E21" s="10">
        <f t="shared" si="16"/>
        <v>510</v>
      </c>
      <c r="F21" s="10">
        <f t="shared" si="16"/>
        <v>510</v>
      </c>
      <c r="G21" s="10">
        <f t="shared" si="16"/>
        <v>510</v>
      </c>
      <c r="H21" s="11">
        <f t="shared" si="13"/>
        <v>0</v>
      </c>
      <c r="I21" s="11">
        <f t="shared" si="14"/>
        <v>0</v>
      </c>
      <c r="J21" s="11">
        <f t="shared" si="15"/>
        <v>0</v>
      </c>
      <c r="K21" s="11">
        <f t="shared" si="5"/>
        <v>100</v>
      </c>
      <c r="L21" s="11">
        <f t="shared" si="6"/>
        <v>100</v>
      </c>
      <c r="M21" s="11">
        <f t="shared" si="7"/>
        <v>100</v>
      </c>
    </row>
    <row r="22" spans="1:13" ht="15.75">
      <c r="A22" s="13" t="s">
        <v>34</v>
      </c>
      <c r="B22" s="10">
        <v>510</v>
      </c>
      <c r="C22" s="10">
        <v>510</v>
      </c>
      <c r="D22" s="10">
        <v>510</v>
      </c>
      <c r="E22" s="10">
        <v>510</v>
      </c>
      <c r="F22" s="10">
        <v>510</v>
      </c>
      <c r="G22" s="10">
        <v>510</v>
      </c>
      <c r="H22" s="11">
        <f t="shared" si="13"/>
        <v>0</v>
      </c>
      <c r="I22" s="11">
        <f t="shared" si="14"/>
        <v>0</v>
      </c>
      <c r="J22" s="11">
        <f t="shared" si="15"/>
        <v>0</v>
      </c>
      <c r="K22" s="11">
        <f t="shared" si="5"/>
        <v>100</v>
      </c>
      <c r="L22" s="11">
        <f t="shared" si="6"/>
        <v>100</v>
      </c>
      <c r="M22" s="11">
        <f t="shared" si="7"/>
        <v>100</v>
      </c>
    </row>
    <row r="23" spans="1:13" ht="45">
      <c r="A23" s="1" t="s">
        <v>13</v>
      </c>
      <c r="B23" s="10">
        <f aca="true" t="shared" si="17" ref="B23:G23">B24</f>
        <v>260</v>
      </c>
      <c r="C23" s="10">
        <f t="shared" si="17"/>
        <v>260</v>
      </c>
      <c r="D23" s="10">
        <f t="shared" si="17"/>
        <v>260</v>
      </c>
      <c r="E23" s="10">
        <f t="shared" si="17"/>
        <v>260</v>
      </c>
      <c r="F23" s="10">
        <f t="shared" si="17"/>
        <v>260</v>
      </c>
      <c r="G23" s="10">
        <f t="shared" si="17"/>
        <v>260</v>
      </c>
      <c r="H23" s="11">
        <f t="shared" si="13"/>
        <v>0</v>
      </c>
      <c r="I23" s="11">
        <f t="shared" si="14"/>
        <v>0</v>
      </c>
      <c r="J23" s="11">
        <f t="shared" si="15"/>
        <v>0</v>
      </c>
      <c r="K23" s="11">
        <f t="shared" si="5"/>
        <v>100</v>
      </c>
      <c r="L23" s="11">
        <f t="shared" si="6"/>
        <v>100</v>
      </c>
      <c r="M23" s="11">
        <f t="shared" si="7"/>
        <v>100</v>
      </c>
    </row>
    <row r="24" spans="1:13" ht="15.75">
      <c r="A24" s="13" t="s">
        <v>34</v>
      </c>
      <c r="B24" s="10">
        <v>260</v>
      </c>
      <c r="C24" s="10">
        <v>260</v>
      </c>
      <c r="D24" s="10">
        <v>260</v>
      </c>
      <c r="E24" s="10">
        <v>260</v>
      </c>
      <c r="F24" s="10">
        <v>260</v>
      </c>
      <c r="G24" s="10">
        <v>260</v>
      </c>
      <c r="H24" s="11">
        <f t="shared" si="13"/>
        <v>0</v>
      </c>
      <c r="I24" s="11">
        <f t="shared" si="14"/>
        <v>0</v>
      </c>
      <c r="J24" s="11">
        <f t="shared" si="15"/>
        <v>0</v>
      </c>
      <c r="K24" s="11">
        <f t="shared" si="5"/>
        <v>100</v>
      </c>
      <c r="L24" s="11">
        <f t="shared" si="6"/>
        <v>100</v>
      </c>
      <c r="M24" s="11">
        <f t="shared" si="7"/>
        <v>100</v>
      </c>
    </row>
    <row r="25" spans="1:13" ht="75">
      <c r="A25" s="1" t="s">
        <v>14</v>
      </c>
      <c r="B25" s="10">
        <f aca="true" t="shared" si="18" ref="B25:G25">B26</f>
        <v>15</v>
      </c>
      <c r="C25" s="10">
        <f t="shared" si="18"/>
        <v>15</v>
      </c>
      <c r="D25" s="10">
        <f t="shared" si="18"/>
        <v>15</v>
      </c>
      <c r="E25" s="10">
        <f t="shared" si="18"/>
        <v>15</v>
      </c>
      <c r="F25" s="10">
        <f t="shared" si="18"/>
        <v>15</v>
      </c>
      <c r="G25" s="10">
        <f t="shared" si="18"/>
        <v>15</v>
      </c>
      <c r="H25" s="11">
        <f t="shared" si="13"/>
        <v>0</v>
      </c>
      <c r="I25" s="11">
        <f t="shared" si="14"/>
        <v>0</v>
      </c>
      <c r="J25" s="11">
        <f t="shared" si="15"/>
        <v>0</v>
      </c>
      <c r="K25" s="11">
        <f t="shared" si="5"/>
        <v>100</v>
      </c>
      <c r="L25" s="11">
        <f t="shared" si="6"/>
        <v>100</v>
      </c>
      <c r="M25" s="11">
        <f t="shared" si="7"/>
        <v>100</v>
      </c>
    </row>
    <row r="26" spans="1:13" ht="15.75">
      <c r="A26" s="13" t="s">
        <v>34</v>
      </c>
      <c r="B26" s="10">
        <v>15</v>
      </c>
      <c r="C26" s="10">
        <v>15</v>
      </c>
      <c r="D26" s="10">
        <v>15</v>
      </c>
      <c r="E26" s="10">
        <v>15</v>
      </c>
      <c r="F26" s="10">
        <v>15</v>
      </c>
      <c r="G26" s="10">
        <v>15</v>
      </c>
      <c r="H26" s="11">
        <f t="shared" si="13"/>
        <v>0</v>
      </c>
      <c r="I26" s="11">
        <f t="shared" si="14"/>
        <v>0</v>
      </c>
      <c r="J26" s="11">
        <f t="shared" si="15"/>
        <v>0</v>
      </c>
      <c r="K26" s="11">
        <f t="shared" si="5"/>
        <v>100</v>
      </c>
      <c r="L26" s="11">
        <f t="shared" si="6"/>
        <v>100</v>
      </c>
      <c r="M26" s="11">
        <f t="shared" si="7"/>
        <v>100</v>
      </c>
    </row>
    <row r="27" spans="1:13" s="5" customFormat="1" ht="75">
      <c r="A27" s="4" t="s">
        <v>15</v>
      </c>
      <c r="B27" s="9">
        <f aca="true" t="shared" si="19" ref="B27:G27">B28+B30</f>
        <v>6710.200000000001</v>
      </c>
      <c r="C27" s="9">
        <f t="shared" si="19"/>
        <v>5510.200000000001</v>
      </c>
      <c r="D27" s="9">
        <f t="shared" si="19"/>
        <v>5510.200000000001</v>
      </c>
      <c r="E27" s="9">
        <f t="shared" si="19"/>
        <v>5510.200000000001</v>
      </c>
      <c r="F27" s="9">
        <f t="shared" si="19"/>
        <v>5510.200000000001</v>
      </c>
      <c r="G27" s="9">
        <f t="shared" si="19"/>
        <v>5510.200000000001</v>
      </c>
      <c r="H27" s="9">
        <f t="shared" si="2"/>
        <v>-1200</v>
      </c>
      <c r="I27" s="9">
        <f t="shared" si="3"/>
        <v>0</v>
      </c>
      <c r="J27" s="9">
        <f t="shared" si="4"/>
        <v>0</v>
      </c>
      <c r="K27" s="9">
        <f t="shared" si="5"/>
        <v>82.11677744329529</v>
      </c>
      <c r="L27" s="9">
        <f t="shared" si="6"/>
        <v>100.00000000000001</v>
      </c>
      <c r="M27" s="9">
        <f t="shared" si="7"/>
        <v>100.00000000000001</v>
      </c>
    </row>
    <row r="28" spans="1:13" ht="60">
      <c r="A28" s="1" t="s">
        <v>16</v>
      </c>
      <c r="B28" s="10">
        <f aca="true" t="shared" si="20" ref="B28:G28">B29</f>
        <v>2109.9</v>
      </c>
      <c r="C28" s="10">
        <f t="shared" si="20"/>
        <v>2109.9</v>
      </c>
      <c r="D28" s="10">
        <f t="shared" si="20"/>
        <v>2109.9</v>
      </c>
      <c r="E28" s="10">
        <f t="shared" si="20"/>
        <v>2109.9</v>
      </c>
      <c r="F28" s="10">
        <f t="shared" si="20"/>
        <v>2109.9</v>
      </c>
      <c r="G28" s="10">
        <f t="shared" si="20"/>
        <v>2109.9</v>
      </c>
      <c r="H28" s="11">
        <f t="shared" si="2"/>
        <v>0</v>
      </c>
      <c r="I28" s="11">
        <f t="shared" si="3"/>
        <v>0</v>
      </c>
      <c r="J28" s="11">
        <f t="shared" si="4"/>
        <v>0</v>
      </c>
      <c r="K28" s="11">
        <f t="shared" si="5"/>
        <v>100</v>
      </c>
      <c r="L28" s="11">
        <f t="shared" si="6"/>
        <v>100</v>
      </c>
      <c r="M28" s="11">
        <f t="shared" si="7"/>
        <v>100</v>
      </c>
    </row>
    <row r="29" spans="1:13" ht="15">
      <c r="A29" s="12" t="s">
        <v>34</v>
      </c>
      <c r="B29" s="10">
        <v>2109.9</v>
      </c>
      <c r="C29" s="10">
        <v>2109.9</v>
      </c>
      <c r="D29" s="10">
        <v>2109.9</v>
      </c>
      <c r="E29" s="10">
        <v>2109.9</v>
      </c>
      <c r="F29" s="10">
        <v>2109.9</v>
      </c>
      <c r="G29" s="10">
        <v>2109.9</v>
      </c>
      <c r="H29" s="11">
        <f>E29-B29</f>
        <v>0</v>
      </c>
      <c r="I29" s="11">
        <f>F29-C29</f>
        <v>0</v>
      </c>
      <c r="J29" s="11">
        <f>G29-D29</f>
        <v>0</v>
      </c>
      <c r="K29" s="11">
        <f t="shared" si="5"/>
        <v>100</v>
      </c>
      <c r="L29" s="11">
        <f t="shared" si="6"/>
        <v>100</v>
      </c>
      <c r="M29" s="11">
        <f t="shared" si="7"/>
        <v>100</v>
      </c>
    </row>
    <row r="30" spans="1:13" ht="75">
      <c r="A30" s="1" t="s">
        <v>17</v>
      </c>
      <c r="B30" s="10">
        <f aca="true" t="shared" si="21" ref="B30:G30">B32+B31</f>
        <v>4600.3</v>
      </c>
      <c r="C30" s="10">
        <f t="shared" si="21"/>
        <v>3400.3</v>
      </c>
      <c r="D30" s="10">
        <f t="shared" si="21"/>
        <v>3400.3</v>
      </c>
      <c r="E30" s="10">
        <f t="shared" si="21"/>
        <v>3400.3</v>
      </c>
      <c r="F30" s="10">
        <f t="shared" si="21"/>
        <v>3400.3</v>
      </c>
      <c r="G30" s="10">
        <f t="shared" si="21"/>
        <v>3400.3</v>
      </c>
      <c r="H30" s="11">
        <f t="shared" si="2"/>
        <v>-1200</v>
      </c>
      <c r="I30" s="11">
        <f t="shared" si="3"/>
        <v>0</v>
      </c>
      <c r="J30" s="11">
        <f t="shared" si="4"/>
        <v>0</v>
      </c>
      <c r="K30" s="11">
        <f t="shared" si="5"/>
        <v>73.91474469056365</v>
      </c>
      <c r="L30" s="11">
        <f t="shared" si="6"/>
        <v>100</v>
      </c>
      <c r="M30" s="11">
        <f t="shared" si="7"/>
        <v>100</v>
      </c>
    </row>
    <row r="31" spans="1:13" ht="15">
      <c r="A31" s="12" t="s">
        <v>35</v>
      </c>
      <c r="B31" s="10">
        <v>1200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1">
        <f aca="true" t="shared" si="22" ref="H31:J32">E31-B31</f>
        <v>-1200</v>
      </c>
      <c r="I31" s="11">
        <f t="shared" si="22"/>
        <v>0</v>
      </c>
      <c r="J31" s="11">
        <f t="shared" si="22"/>
        <v>0</v>
      </c>
      <c r="K31" s="11">
        <f t="shared" si="5"/>
        <v>0</v>
      </c>
      <c r="L31" s="11"/>
      <c r="M31" s="11"/>
    </row>
    <row r="32" spans="1:13" ht="15">
      <c r="A32" s="12" t="s">
        <v>34</v>
      </c>
      <c r="B32" s="10">
        <v>3400.3</v>
      </c>
      <c r="C32" s="10">
        <v>3400.3</v>
      </c>
      <c r="D32" s="10">
        <v>3400.3</v>
      </c>
      <c r="E32" s="10">
        <v>3400.3</v>
      </c>
      <c r="F32" s="10">
        <v>3400.3</v>
      </c>
      <c r="G32" s="10">
        <v>3400.3</v>
      </c>
      <c r="H32" s="11">
        <f t="shared" si="22"/>
        <v>0</v>
      </c>
      <c r="I32" s="11">
        <f t="shared" si="22"/>
        <v>0</v>
      </c>
      <c r="J32" s="11">
        <f t="shared" si="22"/>
        <v>0</v>
      </c>
      <c r="K32" s="11">
        <f t="shared" si="5"/>
        <v>100</v>
      </c>
      <c r="L32" s="11">
        <f t="shared" si="6"/>
        <v>100</v>
      </c>
      <c r="M32" s="11">
        <f t="shared" si="7"/>
        <v>100</v>
      </c>
    </row>
    <row r="33" spans="1:13" s="5" customFormat="1" ht="60">
      <c r="A33" s="4" t="s">
        <v>18</v>
      </c>
      <c r="B33" s="9">
        <f aca="true" t="shared" si="23" ref="B33:G33">B34+B38</f>
        <v>44686.88</v>
      </c>
      <c r="C33" s="9">
        <f t="shared" si="23"/>
        <v>46106.469999999994</v>
      </c>
      <c r="D33" s="9">
        <f t="shared" si="23"/>
        <v>47993.27</v>
      </c>
      <c r="E33" s="9">
        <f t="shared" si="23"/>
        <v>37724</v>
      </c>
      <c r="F33" s="9">
        <f t="shared" si="23"/>
        <v>39804.009999999995</v>
      </c>
      <c r="G33" s="9">
        <f t="shared" si="23"/>
        <v>41549.34999999999</v>
      </c>
      <c r="H33" s="9">
        <f t="shared" si="2"/>
        <v>-6962.879999999997</v>
      </c>
      <c r="I33" s="9">
        <f t="shared" si="3"/>
        <v>-6302.459999999999</v>
      </c>
      <c r="J33" s="9">
        <f t="shared" si="4"/>
        <v>-6443.9200000000055</v>
      </c>
      <c r="K33" s="9">
        <f t="shared" si="5"/>
        <v>84.41851389043049</v>
      </c>
      <c r="L33" s="9">
        <f t="shared" si="6"/>
        <v>86.33063862837471</v>
      </c>
      <c r="M33" s="9">
        <f t="shared" si="7"/>
        <v>86.57328412921227</v>
      </c>
    </row>
    <row r="34" spans="1:13" ht="60">
      <c r="A34" s="1" t="s">
        <v>19</v>
      </c>
      <c r="B34" s="10">
        <f aca="true" t="shared" si="24" ref="B34:G34">B35+B36+B37</f>
        <v>37583.18</v>
      </c>
      <c r="C34" s="10">
        <f t="shared" si="24"/>
        <v>39002.78999999999</v>
      </c>
      <c r="D34" s="10">
        <f t="shared" si="24"/>
        <v>40889.59</v>
      </c>
      <c r="E34" s="10">
        <f t="shared" si="24"/>
        <v>37724</v>
      </c>
      <c r="F34" s="10">
        <f t="shared" si="24"/>
        <v>39804.009999999995</v>
      </c>
      <c r="G34" s="10">
        <f t="shared" si="24"/>
        <v>41549.34999999999</v>
      </c>
      <c r="H34" s="11">
        <f t="shared" si="2"/>
        <v>140.8199999999997</v>
      </c>
      <c r="I34" s="11">
        <f t="shared" si="3"/>
        <v>801.2200000000012</v>
      </c>
      <c r="J34" s="11">
        <f t="shared" si="4"/>
        <v>659.7599999999948</v>
      </c>
      <c r="K34" s="11">
        <f t="shared" si="5"/>
        <v>100.37468889008328</v>
      </c>
      <c r="L34" s="11">
        <f t="shared" si="6"/>
        <v>102.05426329757435</v>
      </c>
      <c r="M34" s="11">
        <f t="shared" si="7"/>
        <v>101.61351581172615</v>
      </c>
    </row>
    <row r="35" spans="1:13" ht="15">
      <c r="A35" s="12" t="s">
        <v>37</v>
      </c>
      <c r="B35" s="10">
        <v>1211.7</v>
      </c>
      <c r="C35" s="10">
        <v>1211.7</v>
      </c>
      <c r="D35" s="10">
        <v>1211.7</v>
      </c>
      <c r="E35" s="10">
        <v>1211.7</v>
      </c>
      <c r="F35" s="10">
        <v>1211.7</v>
      </c>
      <c r="G35" s="10">
        <v>1211.7</v>
      </c>
      <c r="H35" s="11">
        <f t="shared" si="2"/>
        <v>0</v>
      </c>
      <c r="I35" s="11">
        <f t="shared" si="3"/>
        <v>0</v>
      </c>
      <c r="J35" s="11">
        <f t="shared" si="4"/>
        <v>0</v>
      </c>
      <c r="K35" s="11">
        <f t="shared" si="5"/>
        <v>100</v>
      </c>
      <c r="L35" s="11">
        <f t="shared" si="6"/>
        <v>100</v>
      </c>
      <c r="M35" s="11">
        <f t="shared" si="7"/>
        <v>100</v>
      </c>
    </row>
    <row r="36" spans="1:13" ht="15">
      <c r="A36" s="12" t="s">
        <v>35</v>
      </c>
      <c r="B36" s="10">
        <v>31313.9</v>
      </c>
      <c r="C36" s="10">
        <v>32947</v>
      </c>
      <c r="D36" s="10">
        <v>34833.8</v>
      </c>
      <c r="E36" s="10">
        <v>31313.9</v>
      </c>
      <c r="F36" s="10">
        <v>33607.4</v>
      </c>
      <c r="G36" s="10">
        <v>35352.74</v>
      </c>
      <c r="H36" s="11">
        <f t="shared" si="2"/>
        <v>0</v>
      </c>
      <c r="I36" s="11">
        <f t="shared" si="3"/>
        <v>660.4000000000015</v>
      </c>
      <c r="J36" s="11">
        <f t="shared" si="4"/>
        <v>518.939999999995</v>
      </c>
      <c r="K36" s="11">
        <f t="shared" si="5"/>
        <v>100</v>
      </c>
      <c r="L36" s="11">
        <f t="shared" si="6"/>
        <v>102.00443135945609</v>
      </c>
      <c r="M36" s="11">
        <f t="shared" si="7"/>
        <v>101.48975994579976</v>
      </c>
    </row>
    <row r="37" spans="1:13" ht="15">
      <c r="A37" s="12" t="s">
        <v>34</v>
      </c>
      <c r="B37" s="10">
        <v>5057.58</v>
      </c>
      <c r="C37" s="10">
        <v>4844.09</v>
      </c>
      <c r="D37" s="10">
        <v>4844.09</v>
      </c>
      <c r="E37" s="10">
        <v>5198.4</v>
      </c>
      <c r="F37" s="10">
        <v>4984.91</v>
      </c>
      <c r="G37" s="10">
        <v>4984.91</v>
      </c>
      <c r="H37" s="11">
        <f t="shared" si="2"/>
        <v>140.8199999999997</v>
      </c>
      <c r="I37" s="11">
        <f t="shared" si="3"/>
        <v>140.8199999999997</v>
      </c>
      <c r="J37" s="11">
        <f t="shared" si="4"/>
        <v>140.8199999999997</v>
      </c>
      <c r="K37" s="11">
        <f t="shared" si="5"/>
        <v>102.78433559133023</v>
      </c>
      <c r="L37" s="11">
        <f t="shared" si="6"/>
        <v>102.90704755691988</v>
      </c>
      <c r="M37" s="11">
        <f t="shared" si="7"/>
        <v>102.90704755691988</v>
      </c>
    </row>
    <row r="38" spans="1:13" ht="75">
      <c r="A38" s="1" t="s">
        <v>20</v>
      </c>
      <c r="B38" s="10">
        <f aca="true" t="shared" si="25" ref="B38:G38">B39+B40+B41+B42</f>
        <v>7103.7</v>
      </c>
      <c r="C38" s="10">
        <f t="shared" si="25"/>
        <v>7103.68</v>
      </c>
      <c r="D38" s="10">
        <f t="shared" si="25"/>
        <v>7103.68</v>
      </c>
      <c r="E38" s="10">
        <f t="shared" si="25"/>
        <v>0</v>
      </c>
      <c r="F38" s="10">
        <f t="shared" si="25"/>
        <v>0</v>
      </c>
      <c r="G38" s="10">
        <f t="shared" si="25"/>
        <v>0</v>
      </c>
      <c r="H38" s="11">
        <f t="shared" si="2"/>
        <v>-7103.7</v>
      </c>
      <c r="I38" s="11">
        <f t="shared" si="3"/>
        <v>-7103.68</v>
      </c>
      <c r="J38" s="11">
        <f t="shared" si="4"/>
        <v>-7103.68</v>
      </c>
      <c r="K38" s="11">
        <f t="shared" si="5"/>
        <v>0</v>
      </c>
      <c r="L38" s="11">
        <f t="shared" si="6"/>
        <v>0</v>
      </c>
      <c r="M38" s="11">
        <f t="shared" si="7"/>
        <v>0</v>
      </c>
    </row>
    <row r="39" spans="1:13" ht="15">
      <c r="A39" s="12" t="s">
        <v>37</v>
      </c>
      <c r="B39" s="10">
        <v>793.04</v>
      </c>
      <c r="C39" s="10">
        <v>793.04</v>
      </c>
      <c r="D39" s="10">
        <v>793.04</v>
      </c>
      <c r="E39" s="10">
        <v>0</v>
      </c>
      <c r="F39" s="10">
        <v>0</v>
      </c>
      <c r="G39" s="10">
        <v>0</v>
      </c>
      <c r="H39" s="11">
        <f t="shared" si="2"/>
        <v>-793.04</v>
      </c>
      <c r="I39" s="11">
        <f t="shared" si="3"/>
        <v>-793.04</v>
      </c>
      <c r="J39" s="11">
        <f t="shared" si="4"/>
        <v>-793.04</v>
      </c>
      <c r="K39" s="11">
        <f t="shared" si="5"/>
        <v>0</v>
      </c>
      <c r="L39" s="11">
        <f t="shared" si="6"/>
        <v>0</v>
      </c>
      <c r="M39" s="11">
        <f t="shared" si="7"/>
        <v>0</v>
      </c>
    </row>
    <row r="40" spans="1:13" ht="15">
      <c r="A40" s="12" t="s">
        <v>35</v>
      </c>
      <c r="B40" s="10">
        <v>1420.82</v>
      </c>
      <c r="C40" s="10">
        <v>1420.8</v>
      </c>
      <c r="D40" s="10">
        <v>1420.8</v>
      </c>
      <c r="E40" s="10">
        <v>0</v>
      </c>
      <c r="F40" s="10">
        <v>0</v>
      </c>
      <c r="G40" s="10">
        <v>0</v>
      </c>
      <c r="H40" s="11">
        <f t="shared" si="2"/>
        <v>-1420.82</v>
      </c>
      <c r="I40" s="11">
        <f t="shared" si="3"/>
        <v>-1420.8</v>
      </c>
      <c r="J40" s="11">
        <f t="shared" si="4"/>
        <v>-1420.8</v>
      </c>
      <c r="K40" s="11">
        <f t="shared" si="5"/>
        <v>0</v>
      </c>
      <c r="L40" s="11">
        <f t="shared" si="6"/>
        <v>0</v>
      </c>
      <c r="M40" s="11">
        <f t="shared" si="7"/>
        <v>0</v>
      </c>
    </row>
    <row r="41" spans="1:13" ht="15">
      <c r="A41" s="12" t="s">
        <v>36</v>
      </c>
      <c r="B41" s="10">
        <v>424.78</v>
      </c>
      <c r="C41" s="10">
        <v>424.78</v>
      </c>
      <c r="D41" s="10">
        <v>424.78</v>
      </c>
      <c r="E41" s="10">
        <v>0</v>
      </c>
      <c r="F41" s="10">
        <v>0</v>
      </c>
      <c r="G41" s="10">
        <v>0</v>
      </c>
      <c r="H41" s="11">
        <f t="shared" si="2"/>
        <v>-424.78</v>
      </c>
      <c r="I41" s="11">
        <f t="shared" si="3"/>
        <v>-424.78</v>
      </c>
      <c r="J41" s="11">
        <f t="shared" si="4"/>
        <v>-424.78</v>
      </c>
      <c r="K41" s="11">
        <f t="shared" si="5"/>
        <v>0</v>
      </c>
      <c r="L41" s="11">
        <f t="shared" si="6"/>
        <v>0</v>
      </c>
      <c r="M41" s="11">
        <f t="shared" si="7"/>
        <v>0</v>
      </c>
    </row>
    <row r="42" spans="1:13" ht="15">
      <c r="A42" s="12" t="s">
        <v>38</v>
      </c>
      <c r="B42" s="10">
        <v>4465.06</v>
      </c>
      <c r="C42" s="10">
        <v>4465.06</v>
      </c>
      <c r="D42" s="10">
        <v>4465.06</v>
      </c>
      <c r="E42" s="10">
        <v>0</v>
      </c>
      <c r="F42" s="10">
        <v>0</v>
      </c>
      <c r="G42" s="10">
        <v>0</v>
      </c>
      <c r="H42" s="11">
        <f t="shared" si="2"/>
        <v>-4465.06</v>
      </c>
      <c r="I42" s="11">
        <f t="shared" si="3"/>
        <v>-4465.06</v>
      </c>
      <c r="J42" s="11">
        <f t="shared" si="4"/>
        <v>-4465.06</v>
      </c>
      <c r="K42" s="11">
        <f t="shared" si="5"/>
        <v>0</v>
      </c>
      <c r="L42" s="11">
        <f t="shared" si="6"/>
        <v>0</v>
      </c>
      <c r="M42" s="11">
        <f t="shared" si="7"/>
        <v>0</v>
      </c>
    </row>
    <row r="43" spans="1:13" s="5" customFormat="1" ht="75">
      <c r="A43" s="4" t="s">
        <v>21</v>
      </c>
      <c r="B43" s="9">
        <f aca="true" t="shared" si="26" ref="B43:G43">B44+B45+B47</f>
        <v>48265.299999999996</v>
      </c>
      <c r="C43" s="9">
        <f t="shared" si="26"/>
        <v>47780.6</v>
      </c>
      <c r="D43" s="9">
        <f t="shared" si="26"/>
        <v>47780.6</v>
      </c>
      <c r="E43" s="9">
        <f t="shared" si="26"/>
        <v>47574.4</v>
      </c>
      <c r="F43" s="9">
        <f t="shared" si="26"/>
        <v>47758.2</v>
      </c>
      <c r="G43" s="9">
        <f t="shared" si="26"/>
        <v>38984.9</v>
      </c>
      <c r="H43" s="9">
        <f t="shared" si="2"/>
        <v>-690.8999999999942</v>
      </c>
      <c r="I43" s="9">
        <f t="shared" si="3"/>
        <v>-22.400000000001455</v>
      </c>
      <c r="J43" s="9">
        <f t="shared" si="4"/>
        <v>-8795.699999999997</v>
      </c>
      <c r="K43" s="9">
        <f t="shared" si="5"/>
        <v>98.56853681630488</v>
      </c>
      <c r="L43" s="9">
        <f t="shared" si="6"/>
        <v>99.95311904831668</v>
      </c>
      <c r="M43" s="9">
        <f t="shared" si="7"/>
        <v>81.59148273567097</v>
      </c>
    </row>
    <row r="44" spans="1:13" s="8" customFormat="1" ht="45">
      <c r="A44" s="7" t="s">
        <v>22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2"/>
        <v>0</v>
      </c>
      <c r="I44" s="11">
        <f t="shared" si="3"/>
        <v>0</v>
      </c>
      <c r="J44" s="11">
        <f t="shared" si="4"/>
        <v>0</v>
      </c>
      <c r="K44" s="11"/>
      <c r="L44" s="11"/>
      <c r="M44" s="11"/>
    </row>
    <row r="45" spans="1:13" s="8" customFormat="1" ht="45">
      <c r="A45" s="7" t="s">
        <v>23</v>
      </c>
      <c r="B45" s="11">
        <f aca="true" t="shared" si="27" ref="B45:G45">B46</f>
        <v>40349.2</v>
      </c>
      <c r="C45" s="11">
        <f t="shared" si="27"/>
        <v>39864.5</v>
      </c>
      <c r="D45" s="11">
        <f t="shared" si="27"/>
        <v>39864.5</v>
      </c>
      <c r="E45" s="11">
        <f t="shared" si="27"/>
        <v>40503.3</v>
      </c>
      <c r="F45" s="11">
        <f t="shared" si="27"/>
        <v>40687.1</v>
      </c>
      <c r="G45" s="11">
        <f t="shared" si="27"/>
        <v>31913.8</v>
      </c>
      <c r="H45" s="11">
        <f t="shared" si="2"/>
        <v>154.10000000000582</v>
      </c>
      <c r="I45" s="11">
        <f t="shared" si="3"/>
        <v>822.5999999999985</v>
      </c>
      <c r="J45" s="11">
        <f t="shared" si="4"/>
        <v>-7950.700000000001</v>
      </c>
      <c r="K45" s="11">
        <f t="shared" si="5"/>
        <v>100.38191587441636</v>
      </c>
      <c r="L45" s="11">
        <f t="shared" si="6"/>
        <v>102.06349007262101</v>
      </c>
      <c r="M45" s="11">
        <f t="shared" si="7"/>
        <v>80.05568864528591</v>
      </c>
    </row>
    <row r="46" spans="1:13" s="8" customFormat="1" ht="15">
      <c r="A46" s="12" t="s">
        <v>34</v>
      </c>
      <c r="B46" s="11">
        <v>40349.2</v>
      </c>
      <c r="C46" s="11">
        <v>39864.5</v>
      </c>
      <c r="D46" s="11">
        <v>39864.5</v>
      </c>
      <c r="E46" s="11">
        <v>40503.3</v>
      </c>
      <c r="F46" s="11">
        <v>40687.1</v>
      </c>
      <c r="G46" s="11">
        <v>31913.8</v>
      </c>
      <c r="H46" s="11">
        <f>E46-B46</f>
        <v>154.10000000000582</v>
      </c>
      <c r="I46" s="11">
        <f>F46-C46</f>
        <v>822.5999999999985</v>
      </c>
      <c r="J46" s="11">
        <f>G46-D46</f>
        <v>-7950.700000000001</v>
      </c>
      <c r="K46" s="11">
        <f t="shared" si="5"/>
        <v>100.38191587441636</v>
      </c>
      <c r="L46" s="11">
        <f t="shared" si="6"/>
        <v>102.06349007262101</v>
      </c>
      <c r="M46" s="11">
        <f t="shared" si="7"/>
        <v>80.05568864528591</v>
      </c>
    </row>
    <row r="47" spans="1:13" s="8" customFormat="1" ht="45">
      <c r="A47" s="7" t="s">
        <v>24</v>
      </c>
      <c r="B47" s="11">
        <f aca="true" t="shared" si="28" ref="B47:G47">B48+B49</f>
        <v>7916.1</v>
      </c>
      <c r="C47" s="11">
        <f t="shared" si="28"/>
        <v>7916.1</v>
      </c>
      <c r="D47" s="11">
        <f t="shared" si="28"/>
        <v>7916.1</v>
      </c>
      <c r="E47" s="11">
        <f t="shared" si="28"/>
        <v>7071.1</v>
      </c>
      <c r="F47" s="11">
        <f t="shared" si="28"/>
        <v>7071.1</v>
      </c>
      <c r="G47" s="11">
        <f t="shared" si="28"/>
        <v>7071.1</v>
      </c>
      <c r="H47" s="11">
        <f t="shared" si="2"/>
        <v>-845</v>
      </c>
      <c r="I47" s="11">
        <f t="shared" si="3"/>
        <v>-845</v>
      </c>
      <c r="J47" s="11">
        <f t="shared" si="4"/>
        <v>-845</v>
      </c>
      <c r="K47" s="11">
        <f t="shared" si="5"/>
        <v>89.32555172370232</v>
      </c>
      <c r="L47" s="11">
        <f t="shared" si="6"/>
        <v>89.32555172370232</v>
      </c>
      <c r="M47" s="11">
        <f t="shared" si="7"/>
        <v>89.32555172370232</v>
      </c>
    </row>
    <row r="48" spans="1:13" s="8" customFormat="1" ht="15">
      <c r="A48" s="12" t="s">
        <v>35</v>
      </c>
      <c r="B48" s="11">
        <v>37.6</v>
      </c>
      <c r="C48" s="11">
        <v>37.6</v>
      </c>
      <c r="D48" s="11">
        <v>37.6</v>
      </c>
      <c r="E48" s="11">
        <v>38.8</v>
      </c>
      <c r="F48" s="11">
        <v>38.8</v>
      </c>
      <c r="G48" s="11">
        <v>38.8</v>
      </c>
      <c r="H48" s="11">
        <f aca="true" t="shared" si="29" ref="H48:J49">E48-B48</f>
        <v>1.1999999999999957</v>
      </c>
      <c r="I48" s="11">
        <f t="shared" si="29"/>
        <v>1.1999999999999957</v>
      </c>
      <c r="J48" s="11">
        <f t="shared" si="29"/>
        <v>1.1999999999999957</v>
      </c>
      <c r="K48" s="11">
        <f t="shared" si="5"/>
        <v>103.19148936170211</v>
      </c>
      <c r="L48" s="11">
        <f t="shared" si="6"/>
        <v>103.19148936170211</v>
      </c>
      <c r="M48" s="11">
        <f t="shared" si="7"/>
        <v>103.19148936170211</v>
      </c>
    </row>
    <row r="49" spans="1:13" s="8" customFormat="1" ht="15">
      <c r="A49" s="12" t="s">
        <v>34</v>
      </c>
      <c r="B49" s="11">
        <v>7878.5</v>
      </c>
      <c r="C49" s="11">
        <v>7878.5</v>
      </c>
      <c r="D49" s="11">
        <v>7878.5</v>
      </c>
      <c r="E49" s="11">
        <v>7032.3</v>
      </c>
      <c r="F49" s="11">
        <v>7032.3</v>
      </c>
      <c r="G49" s="11">
        <v>7032.3</v>
      </c>
      <c r="H49" s="11">
        <f t="shared" si="29"/>
        <v>-846.1999999999998</v>
      </c>
      <c r="I49" s="11">
        <f t="shared" si="29"/>
        <v>-846.1999999999998</v>
      </c>
      <c r="J49" s="11">
        <f t="shared" si="29"/>
        <v>-846.1999999999998</v>
      </c>
      <c r="K49" s="11">
        <f t="shared" si="5"/>
        <v>89.25937678492099</v>
      </c>
      <c r="L49" s="11">
        <f t="shared" si="6"/>
        <v>89.25937678492099</v>
      </c>
      <c r="M49" s="11">
        <f t="shared" si="7"/>
        <v>89.25937678492099</v>
      </c>
    </row>
    <row r="50" spans="1:13" s="5" customFormat="1" ht="60">
      <c r="A50" s="4" t="s">
        <v>25</v>
      </c>
      <c r="B50" s="9">
        <f aca="true" t="shared" si="30" ref="B50:G50">B51+B54</f>
        <v>23770.75</v>
      </c>
      <c r="C50" s="9">
        <f t="shared" si="30"/>
        <v>24842.75</v>
      </c>
      <c r="D50" s="9">
        <f t="shared" si="30"/>
        <v>49816.78</v>
      </c>
      <c r="E50" s="9">
        <f t="shared" si="30"/>
        <v>2051.7</v>
      </c>
      <c r="F50" s="9">
        <f t="shared" si="30"/>
        <v>1369.4</v>
      </c>
      <c r="G50" s="9">
        <f t="shared" si="30"/>
        <v>643</v>
      </c>
      <c r="H50" s="9">
        <f t="shared" si="2"/>
        <v>-21719.05</v>
      </c>
      <c r="I50" s="9">
        <f t="shared" si="3"/>
        <v>-23473.35</v>
      </c>
      <c r="J50" s="9">
        <f t="shared" si="4"/>
        <v>-49173.78</v>
      </c>
      <c r="K50" s="9">
        <f t="shared" si="5"/>
        <v>8.631195902527264</v>
      </c>
      <c r="L50" s="9">
        <f t="shared" si="6"/>
        <v>5.512272192088235</v>
      </c>
      <c r="M50" s="9">
        <f t="shared" si="7"/>
        <v>1.2907297500962527</v>
      </c>
    </row>
    <row r="51" spans="1:13" s="8" customFormat="1" ht="45">
      <c r="A51" s="7" t="s">
        <v>26</v>
      </c>
      <c r="B51" s="11">
        <f aca="true" t="shared" si="31" ref="B51:G51">B52+B53</f>
        <v>23376.35</v>
      </c>
      <c r="C51" s="11">
        <f t="shared" si="31"/>
        <v>24617.75</v>
      </c>
      <c r="D51" s="11">
        <f t="shared" si="31"/>
        <v>49591.78</v>
      </c>
      <c r="E51" s="11">
        <f t="shared" si="31"/>
        <v>1876.7</v>
      </c>
      <c r="F51" s="11">
        <f t="shared" si="31"/>
        <v>1194.4</v>
      </c>
      <c r="G51" s="11">
        <f t="shared" si="31"/>
        <v>468</v>
      </c>
      <c r="H51" s="11">
        <f t="shared" si="2"/>
        <v>-21499.649999999998</v>
      </c>
      <c r="I51" s="11">
        <f t="shared" si="3"/>
        <v>-23423.35</v>
      </c>
      <c r="J51" s="11">
        <f t="shared" si="4"/>
        <v>-49123.78</v>
      </c>
      <c r="K51" s="11">
        <f t="shared" si="5"/>
        <v>8.028199440887906</v>
      </c>
      <c r="L51" s="11">
        <f t="shared" si="6"/>
        <v>4.851783773902977</v>
      </c>
      <c r="M51" s="11">
        <f t="shared" si="7"/>
        <v>0.9437047833330443</v>
      </c>
    </row>
    <row r="52" spans="1:13" s="8" customFormat="1" ht="15">
      <c r="A52" s="12" t="s">
        <v>34</v>
      </c>
      <c r="B52" s="11">
        <v>23376.35</v>
      </c>
      <c r="C52" s="11">
        <v>22694.05</v>
      </c>
      <c r="D52" s="11">
        <v>767.95</v>
      </c>
      <c r="E52" s="11">
        <v>1876.7</v>
      </c>
      <c r="F52" s="11">
        <v>1194.4</v>
      </c>
      <c r="G52" s="11">
        <v>468</v>
      </c>
      <c r="H52" s="11">
        <f aca="true" t="shared" si="32" ref="H52:J53">E52-B52</f>
        <v>-21499.649999999998</v>
      </c>
      <c r="I52" s="11">
        <f t="shared" si="32"/>
        <v>-21499.649999999998</v>
      </c>
      <c r="J52" s="11">
        <f t="shared" si="32"/>
        <v>-299.95000000000005</v>
      </c>
      <c r="K52" s="11">
        <f t="shared" si="5"/>
        <v>8.028199440887906</v>
      </c>
      <c r="L52" s="11">
        <f t="shared" si="6"/>
        <v>5.26305353165257</v>
      </c>
      <c r="M52" s="11">
        <f t="shared" si="7"/>
        <v>60.94146754345986</v>
      </c>
    </row>
    <row r="53" spans="1:13" s="8" customFormat="1" ht="15">
      <c r="A53" s="12" t="s">
        <v>38</v>
      </c>
      <c r="B53" s="11">
        <v>0</v>
      </c>
      <c r="C53" s="11">
        <v>1923.7</v>
      </c>
      <c r="D53" s="11">
        <v>48823.83</v>
      </c>
      <c r="E53" s="11">
        <v>0</v>
      </c>
      <c r="F53" s="11">
        <v>0</v>
      </c>
      <c r="G53" s="11">
        <v>0</v>
      </c>
      <c r="H53" s="11">
        <f t="shared" si="32"/>
        <v>0</v>
      </c>
      <c r="I53" s="11">
        <f t="shared" si="32"/>
        <v>-1923.7</v>
      </c>
      <c r="J53" s="11">
        <f t="shared" si="32"/>
        <v>-48823.83</v>
      </c>
      <c r="K53" s="11"/>
      <c r="L53" s="11">
        <f t="shared" si="6"/>
        <v>0</v>
      </c>
      <c r="M53" s="11">
        <f t="shared" si="7"/>
        <v>0</v>
      </c>
    </row>
    <row r="54" spans="1:13" s="8" customFormat="1" ht="75">
      <c r="A54" s="1" t="s">
        <v>39</v>
      </c>
      <c r="B54" s="11">
        <f aca="true" t="shared" si="33" ref="B54:G54">B55</f>
        <v>394.4</v>
      </c>
      <c r="C54" s="11">
        <f t="shared" si="33"/>
        <v>225</v>
      </c>
      <c r="D54" s="11">
        <f t="shared" si="33"/>
        <v>225</v>
      </c>
      <c r="E54" s="11">
        <f t="shared" si="33"/>
        <v>175</v>
      </c>
      <c r="F54" s="11">
        <f t="shared" si="33"/>
        <v>175</v>
      </c>
      <c r="G54" s="11">
        <f t="shared" si="33"/>
        <v>175</v>
      </c>
      <c r="H54" s="11">
        <f t="shared" si="2"/>
        <v>-219.39999999999998</v>
      </c>
      <c r="I54" s="11">
        <f t="shared" si="3"/>
        <v>-50</v>
      </c>
      <c r="J54" s="11">
        <f t="shared" si="4"/>
        <v>-50</v>
      </c>
      <c r="K54" s="11">
        <f t="shared" si="5"/>
        <v>44.3711967545639</v>
      </c>
      <c r="L54" s="11">
        <f t="shared" si="6"/>
        <v>77.77777777777777</v>
      </c>
      <c r="M54" s="11">
        <f t="shared" si="7"/>
        <v>77.77777777777777</v>
      </c>
    </row>
    <row r="55" spans="1:13" s="8" customFormat="1" ht="15">
      <c r="A55" s="12" t="s">
        <v>34</v>
      </c>
      <c r="B55" s="11">
        <v>394.4</v>
      </c>
      <c r="C55" s="11">
        <v>225</v>
      </c>
      <c r="D55" s="11">
        <v>225</v>
      </c>
      <c r="E55" s="11">
        <v>175</v>
      </c>
      <c r="F55" s="11">
        <v>175</v>
      </c>
      <c r="G55" s="11">
        <v>175</v>
      </c>
      <c r="H55" s="11">
        <f>E55-B55</f>
        <v>-219.39999999999998</v>
      </c>
      <c r="I55" s="11">
        <f>F55-C55</f>
        <v>-50</v>
      </c>
      <c r="J55" s="11">
        <f>G55-D55</f>
        <v>-50</v>
      </c>
      <c r="K55" s="11">
        <f t="shared" si="5"/>
        <v>44.3711967545639</v>
      </c>
      <c r="L55" s="11">
        <f t="shared" si="6"/>
        <v>77.77777777777777</v>
      </c>
      <c r="M55" s="11">
        <f t="shared" si="7"/>
        <v>77.77777777777777</v>
      </c>
    </row>
    <row r="56" spans="1:13" s="5" customFormat="1" ht="75">
      <c r="A56" s="4" t="s">
        <v>27</v>
      </c>
      <c r="B56" s="9">
        <f aca="true" t="shared" si="34" ref="B56:G56">B57+B59</f>
        <v>45</v>
      </c>
      <c r="C56" s="9">
        <f t="shared" si="34"/>
        <v>45</v>
      </c>
      <c r="D56" s="9">
        <f t="shared" si="34"/>
        <v>45</v>
      </c>
      <c r="E56" s="9">
        <f t="shared" si="34"/>
        <v>45</v>
      </c>
      <c r="F56" s="9">
        <f t="shared" si="34"/>
        <v>45</v>
      </c>
      <c r="G56" s="9">
        <f t="shared" si="34"/>
        <v>45</v>
      </c>
      <c r="H56" s="9">
        <f t="shared" si="2"/>
        <v>0</v>
      </c>
      <c r="I56" s="9">
        <f t="shared" si="3"/>
        <v>0</v>
      </c>
      <c r="J56" s="9">
        <f t="shared" si="4"/>
        <v>0</v>
      </c>
      <c r="K56" s="9">
        <f t="shared" si="5"/>
        <v>100</v>
      </c>
      <c r="L56" s="9">
        <f t="shared" si="6"/>
        <v>100</v>
      </c>
      <c r="M56" s="9">
        <f t="shared" si="7"/>
        <v>100</v>
      </c>
    </row>
    <row r="57" spans="1:13" s="8" customFormat="1" ht="60">
      <c r="A57" s="1" t="s">
        <v>28</v>
      </c>
      <c r="B57" s="11">
        <v>25</v>
      </c>
      <c r="C57" s="11">
        <v>25</v>
      </c>
      <c r="D57" s="11">
        <v>25</v>
      </c>
      <c r="E57" s="11">
        <v>25</v>
      </c>
      <c r="F57" s="11">
        <v>25</v>
      </c>
      <c r="G57" s="11">
        <v>25</v>
      </c>
      <c r="H57" s="11">
        <f t="shared" si="2"/>
        <v>0</v>
      </c>
      <c r="I57" s="11">
        <f t="shared" si="3"/>
        <v>0</v>
      </c>
      <c r="J57" s="11">
        <f t="shared" si="4"/>
        <v>0</v>
      </c>
      <c r="K57" s="11">
        <f t="shared" si="5"/>
        <v>100</v>
      </c>
      <c r="L57" s="11">
        <f t="shared" si="6"/>
        <v>100</v>
      </c>
      <c r="M57" s="11">
        <f t="shared" si="7"/>
        <v>100</v>
      </c>
    </row>
    <row r="58" spans="1:13" s="8" customFormat="1" ht="15">
      <c r="A58" s="12" t="s">
        <v>34</v>
      </c>
      <c r="B58" s="11">
        <v>25</v>
      </c>
      <c r="C58" s="11">
        <v>25</v>
      </c>
      <c r="D58" s="11">
        <v>25</v>
      </c>
      <c r="E58" s="11">
        <v>25</v>
      </c>
      <c r="F58" s="11">
        <v>25</v>
      </c>
      <c r="G58" s="11">
        <v>25</v>
      </c>
      <c r="H58" s="11">
        <f t="shared" si="2"/>
        <v>0</v>
      </c>
      <c r="I58" s="11">
        <f t="shared" si="3"/>
        <v>0</v>
      </c>
      <c r="J58" s="11">
        <f t="shared" si="4"/>
        <v>0</v>
      </c>
      <c r="K58" s="11">
        <f t="shared" si="5"/>
        <v>100</v>
      </c>
      <c r="L58" s="11">
        <f t="shared" si="6"/>
        <v>100</v>
      </c>
      <c r="M58" s="11">
        <f t="shared" si="7"/>
        <v>100</v>
      </c>
    </row>
    <row r="59" spans="1:13" s="8" customFormat="1" ht="60">
      <c r="A59" s="1" t="s">
        <v>29</v>
      </c>
      <c r="B59" s="11">
        <v>20</v>
      </c>
      <c r="C59" s="11">
        <v>20</v>
      </c>
      <c r="D59" s="11">
        <v>20</v>
      </c>
      <c r="E59" s="11">
        <v>20</v>
      </c>
      <c r="F59" s="11">
        <v>20</v>
      </c>
      <c r="G59" s="11">
        <v>20</v>
      </c>
      <c r="H59" s="11">
        <f t="shared" si="2"/>
        <v>0</v>
      </c>
      <c r="I59" s="11">
        <f t="shared" si="3"/>
        <v>0</v>
      </c>
      <c r="J59" s="11">
        <f t="shared" si="4"/>
        <v>0</v>
      </c>
      <c r="K59" s="11">
        <f t="shared" si="5"/>
        <v>100</v>
      </c>
      <c r="L59" s="11">
        <f t="shared" si="6"/>
        <v>100</v>
      </c>
      <c r="M59" s="11">
        <f t="shared" si="7"/>
        <v>100</v>
      </c>
    </row>
    <row r="60" spans="1:13" s="8" customFormat="1" ht="15">
      <c r="A60" s="12" t="s">
        <v>34</v>
      </c>
      <c r="B60" s="11">
        <v>20</v>
      </c>
      <c r="C60" s="11">
        <v>20</v>
      </c>
      <c r="D60" s="11">
        <v>20</v>
      </c>
      <c r="E60" s="11">
        <v>20</v>
      </c>
      <c r="F60" s="11">
        <v>20</v>
      </c>
      <c r="G60" s="11">
        <v>20</v>
      </c>
      <c r="H60" s="11">
        <f t="shared" si="2"/>
        <v>0</v>
      </c>
      <c r="I60" s="11">
        <f t="shared" si="3"/>
        <v>0</v>
      </c>
      <c r="J60" s="11">
        <f t="shared" si="4"/>
        <v>0</v>
      </c>
      <c r="K60" s="11">
        <f t="shared" si="5"/>
        <v>100</v>
      </c>
      <c r="L60" s="11">
        <f t="shared" si="6"/>
        <v>100</v>
      </c>
      <c r="M60" s="11">
        <f t="shared" si="7"/>
        <v>100</v>
      </c>
    </row>
    <row r="61" spans="1:13" s="5" customFormat="1" ht="90">
      <c r="A61" s="4" t="s">
        <v>30</v>
      </c>
      <c r="B61" s="9">
        <f aca="true" t="shared" si="35" ref="B61:G61">B62+B64+B65</f>
        <v>12516.970000000001</v>
      </c>
      <c r="C61" s="9">
        <f t="shared" si="35"/>
        <v>7775.6</v>
      </c>
      <c r="D61" s="9">
        <f t="shared" si="35"/>
        <v>7353.1</v>
      </c>
      <c r="E61" s="9">
        <f t="shared" si="35"/>
        <v>7681.4</v>
      </c>
      <c r="F61" s="9">
        <f t="shared" si="35"/>
        <v>12071.400000000001</v>
      </c>
      <c r="G61" s="9">
        <f t="shared" si="35"/>
        <v>7078.3</v>
      </c>
      <c r="H61" s="9">
        <f t="shared" si="2"/>
        <v>-4835.5700000000015</v>
      </c>
      <c r="I61" s="9">
        <f t="shared" si="3"/>
        <v>4295.800000000001</v>
      </c>
      <c r="J61" s="9">
        <f t="shared" si="4"/>
        <v>-274.8000000000002</v>
      </c>
      <c r="K61" s="9">
        <f t="shared" si="5"/>
        <v>61.367886956667625</v>
      </c>
      <c r="L61" s="9">
        <f t="shared" si="6"/>
        <v>155.2471834970935</v>
      </c>
      <c r="M61" s="9">
        <f t="shared" si="7"/>
        <v>96.26280072350437</v>
      </c>
    </row>
    <row r="62" spans="1:13" s="8" customFormat="1" ht="45">
      <c r="A62" s="1" t="s">
        <v>31</v>
      </c>
      <c r="B62" s="11">
        <f aca="true" t="shared" si="36" ref="B62:G62">B63</f>
        <v>6693.17</v>
      </c>
      <c r="C62" s="11">
        <f t="shared" si="36"/>
        <v>1942</v>
      </c>
      <c r="D62" s="11">
        <f t="shared" si="36"/>
        <v>1519.5</v>
      </c>
      <c r="E62" s="11">
        <f t="shared" si="36"/>
        <v>2122.6</v>
      </c>
      <c r="F62" s="11">
        <f t="shared" si="36"/>
        <v>6512.6</v>
      </c>
      <c r="G62" s="11">
        <f t="shared" si="36"/>
        <v>1519.5</v>
      </c>
      <c r="H62" s="11">
        <f t="shared" si="2"/>
        <v>-4570.57</v>
      </c>
      <c r="I62" s="11">
        <f t="shared" si="3"/>
        <v>4570.6</v>
      </c>
      <c r="J62" s="11">
        <f t="shared" si="4"/>
        <v>0</v>
      </c>
      <c r="K62" s="11">
        <f t="shared" si="5"/>
        <v>31.712925265606582</v>
      </c>
      <c r="L62" s="11">
        <f t="shared" si="6"/>
        <v>335.3553038105046</v>
      </c>
      <c r="M62" s="11">
        <f t="shared" si="7"/>
        <v>100</v>
      </c>
    </row>
    <row r="63" spans="1:13" s="8" customFormat="1" ht="15">
      <c r="A63" s="12" t="s">
        <v>34</v>
      </c>
      <c r="B63" s="11">
        <v>6693.17</v>
      </c>
      <c r="C63" s="11">
        <v>1942</v>
      </c>
      <c r="D63" s="11">
        <v>1519.5</v>
      </c>
      <c r="E63" s="11">
        <v>2122.6</v>
      </c>
      <c r="F63" s="11">
        <v>6512.6</v>
      </c>
      <c r="G63" s="11">
        <v>1519.5</v>
      </c>
      <c r="H63" s="11">
        <v>1519.5</v>
      </c>
      <c r="I63" s="11">
        <v>1519.5</v>
      </c>
      <c r="J63" s="11">
        <v>1519.5</v>
      </c>
      <c r="K63" s="11">
        <f t="shared" si="5"/>
        <v>31.712925265606582</v>
      </c>
      <c r="L63" s="11">
        <f t="shared" si="6"/>
        <v>335.3553038105046</v>
      </c>
      <c r="M63" s="11">
        <f t="shared" si="7"/>
        <v>100</v>
      </c>
    </row>
    <row r="64" spans="1:13" s="8" customFormat="1" ht="90">
      <c r="A64" s="1" t="s">
        <v>32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f t="shared" si="2"/>
        <v>0</v>
      </c>
      <c r="I64" s="11">
        <f t="shared" si="3"/>
        <v>0</v>
      </c>
      <c r="J64" s="11">
        <f t="shared" si="4"/>
        <v>0</v>
      </c>
      <c r="K64" s="11"/>
      <c r="L64" s="11"/>
      <c r="M64" s="11"/>
    </row>
    <row r="65" spans="1:13" s="8" customFormat="1" ht="75">
      <c r="A65" s="1" t="s">
        <v>33</v>
      </c>
      <c r="B65" s="11">
        <f aca="true" t="shared" si="37" ref="B65:G65">B66</f>
        <v>5823.8</v>
      </c>
      <c r="C65" s="11">
        <f t="shared" si="37"/>
        <v>5833.6</v>
      </c>
      <c r="D65" s="11">
        <f t="shared" si="37"/>
        <v>5833.6</v>
      </c>
      <c r="E65" s="11">
        <f t="shared" si="37"/>
        <v>5558.8</v>
      </c>
      <c r="F65" s="11">
        <f t="shared" si="37"/>
        <v>5558.8</v>
      </c>
      <c r="G65" s="11">
        <f t="shared" si="37"/>
        <v>5558.8</v>
      </c>
      <c r="H65" s="11">
        <f t="shared" si="2"/>
        <v>-265</v>
      </c>
      <c r="I65" s="11">
        <f t="shared" si="3"/>
        <v>-274.8000000000002</v>
      </c>
      <c r="J65" s="11">
        <f t="shared" si="4"/>
        <v>-274.8000000000002</v>
      </c>
      <c r="K65" s="11">
        <f t="shared" si="5"/>
        <v>95.44970637727944</v>
      </c>
      <c r="L65" s="11">
        <f t="shared" si="6"/>
        <v>95.28935820076796</v>
      </c>
      <c r="M65" s="11">
        <f t="shared" si="7"/>
        <v>95.28935820076796</v>
      </c>
    </row>
    <row r="66" spans="1:13" ht="15">
      <c r="A66" s="12" t="s">
        <v>34</v>
      </c>
      <c r="B66" s="11">
        <v>5823.8</v>
      </c>
      <c r="C66" s="11">
        <v>5833.6</v>
      </c>
      <c r="D66" s="11">
        <v>5833.6</v>
      </c>
      <c r="E66" s="11">
        <v>5558.8</v>
      </c>
      <c r="F66" s="11">
        <v>5558.8</v>
      </c>
      <c r="G66" s="11">
        <v>5558.8</v>
      </c>
      <c r="H66" s="11">
        <f aca="true" t="shared" si="38" ref="H66:J72">E66-B66</f>
        <v>-265</v>
      </c>
      <c r="I66" s="11">
        <f t="shared" si="38"/>
        <v>-274.8000000000002</v>
      </c>
      <c r="J66" s="11">
        <f t="shared" si="38"/>
        <v>-274.8000000000002</v>
      </c>
      <c r="K66" s="11">
        <f t="shared" si="5"/>
        <v>95.44970637727944</v>
      </c>
      <c r="L66" s="11">
        <f t="shared" si="6"/>
        <v>95.28935820076796</v>
      </c>
      <c r="M66" s="11">
        <f t="shared" si="7"/>
        <v>95.28935820076796</v>
      </c>
    </row>
    <row r="67" spans="1:13" s="5" customFormat="1" ht="15">
      <c r="A67" s="4" t="s">
        <v>40</v>
      </c>
      <c r="B67" s="9">
        <f aca="true" t="shared" si="39" ref="B67:G67">B7+B13+B18+B27+B33+B43+B50+B56+B61</f>
        <v>141907.28999999998</v>
      </c>
      <c r="C67" s="9">
        <f t="shared" si="39"/>
        <v>138548.31</v>
      </c>
      <c r="D67" s="9">
        <f t="shared" si="39"/>
        <v>164270.84</v>
      </c>
      <c r="E67" s="9">
        <f t="shared" si="39"/>
        <v>105226.4</v>
      </c>
      <c r="F67" s="9">
        <f t="shared" si="39"/>
        <v>112856.90999999997</v>
      </c>
      <c r="G67" s="9">
        <f t="shared" si="39"/>
        <v>99377.45</v>
      </c>
      <c r="H67" s="9">
        <f t="shared" si="38"/>
        <v>-36680.889999999985</v>
      </c>
      <c r="I67" s="9">
        <f t="shared" si="38"/>
        <v>-25691.400000000023</v>
      </c>
      <c r="J67" s="9">
        <f t="shared" si="38"/>
        <v>-64893.39</v>
      </c>
      <c r="K67" s="9">
        <f t="shared" si="5"/>
        <v>74.15151117324558</v>
      </c>
      <c r="L67" s="9">
        <f t="shared" si="6"/>
        <v>81.45672076404252</v>
      </c>
      <c r="M67" s="9">
        <f t="shared" si="7"/>
        <v>60.496099003328894</v>
      </c>
    </row>
    <row r="68" spans="1:13" ht="15">
      <c r="A68" s="12" t="s">
        <v>37</v>
      </c>
      <c r="B68" s="11">
        <f aca="true" t="shared" si="40" ref="B68:G68">B39+B35</f>
        <v>2004.74</v>
      </c>
      <c r="C68" s="11">
        <f t="shared" si="40"/>
        <v>2004.74</v>
      </c>
      <c r="D68" s="11">
        <f t="shared" si="40"/>
        <v>2004.74</v>
      </c>
      <c r="E68" s="11">
        <f t="shared" si="40"/>
        <v>1211.7</v>
      </c>
      <c r="F68" s="11">
        <f t="shared" si="40"/>
        <v>1211.7</v>
      </c>
      <c r="G68" s="11">
        <f t="shared" si="40"/>
        <v>1211.7</v>
      </c>
      <c r="H68" s="11">
        <f t="shared" si="38"/>
        <v>-793.04</v>
      </c>
      <c r="I68" s="11">
        <f t="shared" si="38"/>
        <v>-793.04</v>
      </c>
      <c r="J68" s="11">
        <f t="shared" si="38"/>
        <v>-793.04</v>
      </c>
      <c r="K68" s="11">
        <f t="shared" si="5"/>
        <v>60.44175304528268</v>
      </c>
      <c r="L68" s="11">
        <f t="shared" si="6"/>
        <v>60.44175304528268</v>
      </c>
      <c r="M68" s="11">
        <f t="shared" si="7"/>
        <v>60.44175304528268</v>
      </c>
    </row>
    <row r="69" spans="1:13" ht="15">
      <c r="A69" s="12" t="s">
        <v>35</v>
      </c>
      <c r="B69" s="11">
        <f aca="true" t="shared" si="41" ref="B69:G69">B10+B31+B40+B48+B36</f>
        <v>33972.32</v>
      </c>
      <c r="C69" s="11">
        <f t="shared" si="41"/>
        <v>34405.4</v>
      </c>
      <c r="D69" s="11">
        <f t="shared" si="41"/>
        <v>36292.200000000004</v>
      </c>
      <c r="E69" s="11">
        <f t="shared" si="41"/>
        <v>31357.7</v>
      </c>
      <c r="F69" s="11">
        <f t="shared" si="41"/>
        <v>33651.200000000004</v>
      </c>
      <c r="G69" s="11">
        <f t="shared" si="41"/>
        <v>35396.54</v>
      </c>
      <c r="H69" s="11">
        <f t="shared" si="38"/>
        <v>-2614.619999999999</v>
      </c>
      <c r="I69" s="11">
        <f t="shared" si="38"/>
        <v>-754.1999999999971</v>
      </c>
      <c r="J69" s="11">
        <f t="shared" si="38"/>
        <v>-895.6600000000035</v>
      </c>
      <c r="K69" s="11">
        <f t="shared" si="5"/>
        <v>92.3036754628474</v>
      </c>
      <c r="L69" s="11">
        <f t="shared" si="6"/>
        <v>97.80790224790296</v>
      </c>
      <c r="M69" s="11">
        <f t="shared" si="7"/>
        <v>97.53208678448811</v>
      </c>
    </row>
    <row r="70" spans="1:13" ht="15">
      <c r="A70" s="12" t="s">
        <v>34</v>
      </c>
      <c r="B70" s="11">
        <f aca="true" t="shared" si="42" ref="B70:G70">B9+B17+B20+B22+B24+B26+B29+B32+B37+B46+B49+B52+B58+B60+B63+B66+B15+B55</f>
        <v>100945.88999999998</v>
      </c>
      <c r="C70" s="11">
        <f t="shared" si="42"/>
        <v>95216.63</v>
      </c>
      <c r="D70" s="11">
        <f t="shared" si="42"/>
        <v>72136.03</v>
      </c>
      <c r="E70" s="11">
        <f t="shared" si="42"/>
        <v>72657.00000000001</v>
      </c>
      <c r="F70" s="11">
        <f t="shared" si="42"/>
        <v>77994.01000000001</v>
      </c>
      <c r="G70" s="11">
        <f t="shared" si="42"/>
        <v>62769.21000000001</v>
      </c>
      <c r="H70" s="11">
        <f t="shared" si="38"/>
        <v>-28288.88999999997</v>
      </c>
      <c r="I70" s="11">
        <f t="shared" si="38"/>
        <v>-17222.619999999995</v>
      </c>
      <c r="J70" s="11">
        <f t="shared" si="38"/>
        <v>-9366.819999999992</v>
      </c>
      <c r="K70" s="11">
        <f t="shared" si="5"/>
        <v>71.97618446872877</v>
      </c>
      <c r="L70" s="11">
        <f t="shared" si="6"/>
        <v>81.91217227494819</v>
      </c>
      <c r="M70" s="11">
        <f t="shared" si="7"/>
        <v>87.01506029649818</v>
      </c>
    </row>
    <row r="71" spans="1:13" ht="15">
      <c r="A71" s="12" t="s">
        <v>36</v>
      </c>
      <c r="B71" s="11">
        <f aca="true" t="shared" si="43" ref="B71:G71">B12+B41</f>
        <v>519.28</v>
      </c>
      <c r="C71" s="11">
        <f t="shared" si="43"/>
        <v>532.78</v>
      </c>
      <c r="D71" s="11">
        <f t="shared" si="43"/>
        <v>548.98</v>
      </c>
      <c r="E71" s="11">
        <f t="shared" si="43"/>
        <v>0</v>
      </c>
      <c r="F71" s="11">
        <f t="shared" si="43"/>
        <v>0</v>
      </c>
      <c r="G71" s="11">
        <f t="shared" si="43"/>
        <v>0</v>
      </c>
      <c r="H71" s="11">
        <f t="shared" si="38"/>
        <v>-519.28</v>
      </c>
      <c r="I71" s="11">
        <f t="shared" si="38"/>
        <v>-532.78</v>
      </c>
      <c r="J71" s="11">
        <f t="shared" si="38"/>
        <v>-548.98</v>
      </c>
      <c r="K71" s="11">
        <f t="shared" si="5"/>
        <v>0</v>
      </c>
      <c r="L71" s="11">
        <f t="shared" si="6"/>
        <v>0</v>
      </c>
      <c r="M71" s="11">
        <f t="shared" si="7"/>
        <v>0</v>
      </c>
    </row>
    <row r="72" spans="1:13" ht="15">
      <c r="A72" s="12" t="s">
        <v>38</v>
      </c>
      <c r="B72" s="11">
        <f aca="true" t="shared" si="44" ref="B72:G72">B42+B53</f>
        <v>4465.06</v>
      </c>
      <c r="C72" s="11">
        <f t="shared" si="44"/>
        <v>6388.76</v>
      </c>
      <c r="D72" s="11">
        <f t="shared" si="44"/>
        <v>53288.89</v>
      </c>
      <c r="E72" s="11">
        <f t="shared" si="44"/>
        <v>0</v>
      </c>
      <c r="F72" s="11">
        <f t="shared" si="44"/>
        <v>0</v>
      </c>
      <c r="G72" s="11">
        <f t="shared" si="44"/>
        <v>0</v>
      </c>
      <c r="H72" s="11">
        <f t="shared" si="38"/>
        <v>-4465.06</v>
      </c>
      <c r="I72" s="11">
        <f t="shared" si="38"/>
        <v>-6388.76</v>
      </c>
      <c r="J72" s="11">
        <f t="shared" si="38"/>
        <v>-53288.89</v>
      </c>
      <c r="K72" s="11">
        <f>E72*100/B72</f>
        <v>0</v>
      </c>
      <c r="L72" s="11">
        <f>F72*100/C72</f>
        <v>0</v>
      </c>
      <c r="M72" s="11">
        <f>G72*100/D72</f>
        <v>0</v>
      </c>
    </row>
  </sheetData>
  <sheetProtection/>
  <mergeCells count="7">
    <mergeCell ref="K1:M1"/>
    <mergeCell ref="B5:D5"/>
    <mergeCell ref="E5:G5"/>
    <mergeCell ref="H5:J5"/>
    <mergeCell ref="A5:A6"/>
    <mergeCell ref="K5:M5"/>
    <mergeCell ref="B3:J3"/>
  </mergeCells>
  <printOptions/>
  <pageMargins left="0.7086614173228347" right="0.31496062992125984" top="0.9448818897637796" bottom="0.35433070866141736" header="0.31496062992125984" footer="0.31496062992125984"/>
  <pageSetup fitToHeight="4" fitToWidth="1" horizontalDpi="600" verticalDpi="600" orientation="landscape" paperSize="9" scale="6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Борисович</cp:lastModifiedBy>
  <cp:lastPrinted>2014-11-24T03:57:25Z</cp:lastPrinted>
  <dcterms:created xsi:type="dcterms:W3CDTF">2014-11-19T06:10:19Z</dcterms:created>
  <dcterms:modified xsi:type="dcterms:W3CDTF">2014-12-09T05:47:31Z</dcterms:modified>
  <cp:category/>
  <cp:version/>
  <cp:contentType/>
  <cp:contentStatus/>
</cp:coreProperties>
</file>